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Ex1.xml" ContentType="application/vnd.ms-office.chartex+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drawings/drawing2.xml" ContentType="application/vnd.openxmlformats-officedocument.drawing+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charts/chart18.xml" ContentType="application/vnd.openxmlformats-officedocument.drawingml.chart+xml"/>
  <Override PartName="/xl/charts/style19.xml" ContentType="application/vnd.ms-office.chartstyle+xml"/>
  <Override PartName="/xl/charts/colors19.xml" ContentType="application/vnd.ms-office.chartcolorstyle+xml"/>
  <Override PartName="/xl/charts/chart19.xml" ContentType="application/vnd.openxmlformats-officedocument.drawingml.chart+xml"/>
  <Override PartName="/xl/charts/style20.xml" ContentType="application/vnd.ms-office.chartstyle+xml"/>
  <Override PartName="/xl/charts/colors20.xml" ContentType="application/vnd.ms-office.chartcolorstyle+xml"/>
  <Override PartName="/xl/charts/chart20.xml" ContentType="application/vnd.openxmlformats-officedocument.drawingml.chart+xml"/>
  <Override PartName="/xl/charts/style21.xml" ContentType="application/vnd.ms-office.chartstyle+xml"/>
  <Override PartName="/xl/charts/colors21.xml" ContentType="application/vnd.ms-office.chartcolorstyle+xml"/>
  <Override PartName="/xl/charts/chart21.xml" ContentType="application/vnd.openxmlformats-officedocument.drawingml.chart+xml"/>
  <Override PartName="/xl/charts/style22.xml" ContentType="application/vnd.ms-office.chartstyle+xml"/>
  <Override PartName="/xl/charts/colors22.xml" ContentType="application/vnd.ms-office.chartcolorstyle+xml"/>
  <Override PartName="/xl/charts/chart22.xml" ContentType="application/vnd.openxmlformats-officedocument.drawingml.chart+xml"/>
  <Override PartName="/xl/charts/style23.xml" ContentType="application/vnd.ms-office.chartstyle+xml"/>
  <Override PartName="/xl/charts/colors23.xml" ContentType="application/vnd.ms-office.chartcolorstyle+xml"/>
  <Override PartName="/xl/charts/chart23.xml" ContentType="application/vnd.openxmlformats-officedocument.drawingml.chart+xml"/>
  <Override PartName="/xl/charts/style24.xml" ContentType="application/vnd.ms-office.chartstyle+xml"/>
  <Override PartName="/xl/charts/colors24.xml" ContentType="application/vnd.ms-office.chartcolorstyle+xml"/>
  <Override PartName="/xl/charts/chart24.xml" ContentType="application/vnd.openxmlformats-officedocument.drawingml.chart+xml"/>
  <Override PartName="/xl/charts/style25.xml" ContentType="application/vnd.ms-office.chartstyle+xml"/>
  <Override PartName="/xl/charts/colors25.xml" ContentType="application/vnd.ms-office.chartcolorstyle+xml"/>
  <Override PartName="/xl/charts/chart25.xml" ContentType="application/vnd.openxmlformats-officedocument.drawingml.chart+xml"/>
  <Override PartName="/xl/charts/style26.xml" ContentType="application/vnd.ms-office.chartstyle+xml"/>
  <Override PartName="/xl/charts/colors26.xml" ContentType="application/vnd.ms-office.chartcolorstyle+xml"/>
  <Override PartName="/xl/charts/chart26.xml" ContentType="application/vnd.openxmlformats-officedocument.drawingml.chart+xml"/>
  <Override PartName="/xl/charts/style27.xml" ContentType="application/vnd.ms-office.chartstyle+xml"/>
  <Override PartName="/xl/charts/colors27.xml" ContentType="application/vnd.ms-office.chartcolorstyle+xml"/>
  <Override PartName="/xl/charts/chart27.xml" ContentType="application/vnd.openxmlformats-officedocument.drawingml.chart+xml"/>
  <Override PartName="/xl/charts/style28.xml" ContentType="application/vnd.ms-office.chartstyle+xml"/>
  <Override PartName="/xl/charts/colors28.xml" ContentType="application/vnd.ms-office.chartcolorstyle+xml"/>
  <Override PartName="/xl/charts/chartEx2.xml" ContentType="application/vnd.ms-office.chartex+xml"/>
  <Override PartName="/xl/charts/style29.xml" ContentType="application/vnd.ms-office.chartstyle+xml"/>
  <Override PartName="/xl/charts/colors29.xml" ContentType="application/vnd.ms-office.chartcolorstyle+xml"/>
  <Override PartName="/xl/charts/chart28.xml" ContentType="application/vnd.openxmlformats-officedocument.drawingml.chart+xml"/>
  <Override PartName="/xl/charts/style30.xml" ContentType="application/vnd.ms-office.chartstyle+xml"/>
  <Override PartName="/xl/charts/colors30.xml" ContentType="application/vnd.ms-office.chartcolorstyle+xml"/>
  <Override PartName="/xl/charts/chart29.xml" ContentType="application/vnd.openxmlformats-officedocument.drawingml.chart+xml"/>
  <Override PartName="/xl/charts/style31.xml" ContentType="application/vnd.ms-office.chartstyle+xml"/>
  <Override PartName="/xl/charts/colors31.xml" ContentType="application/vnd.ms-office.chartcolorstyle+xml"/>
  <Override PartName="/xl/charts/chart30.xml" ContentType="application/vnd.openxmlformats-officedocument.drawingml.chart+xml"/>
  <Override PartName="/xl/charts/style32.xml" ContentType="application/vnd.ms-office.chartstyle+xml"/>
  <Override PartName="/xl/charts/colors32.xml" ContentType="application/vnd.ms-office.chartcolorstyle+xml"/>
  <Override PartName="/xl/charts/chart31.xml" ContentType="application/vnd.openxmlformats-officedocument.drawingml.chart+xml"/>
  <Override PartName="/xl/charts/style33.xml" ContentType="application/vnd.ms-office.chartstyle+xml"/>
  <Override PartName="/xl/charts/colors33.xml" ContentType="application/vnd.ms-office.chartcolorstyle+xml"/>
  <Override PartName="/xl/charts/chart32.xml" ContentType="application/vnd.openxmlformats-officedocument.drawingml.chart+xml"/>
  <Override PartName="/xl/charts/style34.xml" ContentType="application/vnd.ms-office.chartstyle+xml"/>
  <Override PartName="/xl/charts/colors34.xml" ContentType="application/vnd.ms-office.chartcolorstyle+xml"/>
  <Override PartName="/xl/charts/chart33.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xml" ContentType="application/vnd.openxmlformats-officedocument.drawing+xml"/>
  <Override PartName="/xl/slicers/slicer1.xml" ContentType="application/vnd.ms-excel.slicer+xml"/>
  <Override PartName="/xl/charts/chart34.xml" ContentType="application/vnd.openxmlformats-officedocument.drawingml.chart+xml"/>
  <Override PartName="/xl/charts/style36.xml" ContentType="application/vnd.ms-office.chartstyle+xml"/>
  <Override PartName="/xl/charts/colors36.xml" ContentType="application/vnd.ms-office.chartcolorstyle+xml"/>
  <Override PartName="/xl/charts/chart35.xml" ContentType="application/vnd.openxmlformats-officedocument.drawingml.chart+xml"/>
  <Override PartName="/xl/charts/style37.xml" ContentType="application/vnd.ms-office.chartstyle+xml"/>
  <Override PartName="/xl/charts/colors37.xml" ContentType="application/vnd.ms-office.chartcolorstyle+xml"/>
  <Override PartName="/xl/charts/chart36.xml" ContentType="application/vnd.openxmlformats-officedocument.drawingml.chart+xml"/>
  <Override PartName="/xl/charts/style38.xml" ContentType="application/vnd.ms-office.chartstyle+xml"/>
  <Override PartName="/xl/charts/colors38.xml" ContentType="application/vnd.ms-office.chartcolorstyle+xml"/>
  <Override PartName="/xl/charts/chart37.xml" ContentType="application/vnd.openxmlformats-officedocument.drawingml.chart+xml"/>
  <Override PartName="/xl/charts/style39.xml" ContentType="application/vnd.ms-office.chartstyle+xml"/>
  <Override PartName="/xl/charts/colors39.xml" ContentType="application/vnd.ms-office.chartcolorstyle+xml"/>
  <Override PartName="/xl/charts/chart38.xml" ContentType="application/vnd.openxmlformats-officedocument.drawingml.chart+xml"/>
  <Override PartName="/xl/charts/style40.xml" ContentType="application/vnd.ms-office.chartstyle+xml"/>
  <Override PartName="/xl/charts/colors40.xml" ContentType="application/vnd.ms-office.chartcolorstyle+xml"/>
  <Override PartName="/xl/charts/chart39.xml" ContentType="application/vnd.openxmlformats-officedocument.drawingml.chart+xml"/>
  <Override PartName="/xl/charts/style41.xml" ContentType="application/vnd.ms-office.chartstyle+xml"/>
  <Override PartName="/xl/charts/colors41.xml" ContentType="application/vnd.ms-office.chartcolorstyle+xml"/>
  <Override PartName="/xl/charts/chart40.xml" ContentType="application/vnd.openxmlformats-officedocument.drawingml.chart+xml"/>
  <Override PartName="/xl/charts/style42.xml" ContentType="application/vnd.ms-office.chartstyle+xml"/>
  <Override PartName="/xl/charts/colors42.xml" ContentType="application/vnd.ms-office.chartcolorstyle+xml"/>
  <Override PartName="/xl/charts/chart41.xml" ContentType="application/vnd.openxmlformats-officedocument.drawingml.chart+xml"/>
  <Override PartName="/xl/charts/style43.xml" ContentType="application/vnd.ms-office.chartstyle+xml"/>
  <Override PartName="/xl/charts/colors43.xml" ContentType="application/vnd.ms-office.chartcolorstyle+xml"/>
  <Override PartName="/xl/charts/chart42.xml" ContentType="application/vnd.openxmlformats-officedocument.drawingml.chart+xml"/>
  <Override PartName="/xl/charts/style44.xml" ContentType="application/vnd.ms-office.chartstyle+xml"/>
  <Override PartName="/xl/charts/colors44.xml" ContentType="application/vnd.ms-office.chartcolorstyle+xml"/>
  <Override PartName="/xl/charts/chart43.xml" ContentType="application/vnd.openxmlformats-officedocument.drawingml.chart+xml"/>
  <Override PartName="/xl/charts/style45.xml" ContentType="application/vnd.ms-office.chartstyle+xml"/>
  <Override PartName="/xl/charts/colors4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Nishit\Desktop\Pooja\Google DA Apprenticeship\Project 2- Excel\"/>
    </mc:Choice>
  </mc:AlternateContent>
  <xr:revisionPtr revIDLastSave="0" documentId="13_ncr:1_{B39AC350-27C1-4B33-8691-38FE585B712A}" xr6:coauthVersionLast="47" xr6:coauthVersionMax="47" xr10:uidLastSave="{00000000-0000-0000-0000-000000000000}"/>
  <bookViews>
    <workbookView xWindow="-120" yWindow="-120" windowWidth="29040" windowHeight="15720" activeTab="5" xr2:uid="{BBF6C693-97C6-4F5C-B821-A657A33187D3}"/>
  </bookViews>
  <sheets>
    <sheet name="analysis" sheetId="7" r:id="rId1"/>
    <sheet name="attrition_data" sheetId="2" r:id="rId2"/>
    <sheet name="kpis" sheetId="3" r:id="rId3"/>
    <sheet name="params" sheetId="6" r:id="rId4"/>
    <sheet name="charts" sheetId="5" state="hidden" r:id="rId5"/>
    <sheet name="dashboard" sheetId="10" r:id="rId6"/>
  </sheets>
  <definedNames>
    <definedName name="_xlchart.v1.0" hidden="1">charts!$L$52:$L$60</definedName>
    <definedName name="_xlchart.v1.1" hidden="1">charts!$M$51</definedName>
    <definedName name="_xlchart.v1.2" hidden="1">charts!$M$52:$M$60</definedName>
    <definedName name="_xlchart.v1.3" hidden="1">charts!$L$52:$L$60</definedName>
    <definedName name="_xlchart.v1.4" hidden="1">charts!$M$51</definedName>
    <definedName name="_xlchart.v1.5" hidden="1">charts!$M$52:$M$60</definedName>
    <definedName name="ExternalData_1" localSheetId="1" hidden="1">attrition_data!$A$1:$AN$1471</definedName>
    <definedName name="LongCommuteKm">params!$B$3</definedName>
    <definedName name="LowSatMax">params!$B$4</definedName>
    <definedName name="OverallRate">analysis!$C$2</definedName>
    <definedName name="ReplacementFactor">params!$E$3</definedName>
    <definedName name="Slicer_AgeGroup">#N/A</definedName>
    <definedName name="Slicer_Department">#N/A</definedName>
    <definedName name="Slicer_EmploymentStage">#N/A</definedName>
    <definedName name="Slicer_IncomeGroup">#N/A</definedName>
    <definedName name="Slicer_JobRole">#N/A</definedName>
    <definedName name="Slicer_ManagerStability">#N/A</definedName>
    <definedName name="Slicer_OverTime">#N/A</definedName>
    <definedName name="Slicer_SatisfactionLevel">#N/A</definedName>
  </definedNames>
  <calcPr calcId="191029"/>
  <pivotCaches>
    <pivotCache cacheId="17"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7" i="3" l="1"/>
  <c r="B25" i="3"/>
  <c r="B23" i="3"/>
  <c r="B21" i="3"/>
  <c r="B19" i="3"/>
  <c r="A42" i="3"/>
  <c r="B35" i="3"/>
  <c r="B31" i="3" a="1"/>
  <c r="B31" i="3" s="1"/>
  <c r="B29" i="3" a="1"/>
  <c r="B29" i="3" s="1"/>
  <c r="B33" i="3" s="1"/>
  <c r="B17" i="3"/>
  <c r="B15" i="3"/>
  <c r="B13" i="3"/>
  <c r="K86" i="7"/>
  <c r="AR2" i="2"/>
  <c r="B11" i="3"/>
  <c r="B5" i="3"/>
  <c r="B3" i="3"/>
  <c r="AR3" i="2"/>
  <c r="AR4" i="2"/>
  <c r="AR5" i="2"/>
  <c r="AR6" i="2"/>
  <c r="AR7" i="2"/>
  <c r="AR8" i="2"/>
  <c r="AR9" i="2"/>
  <c r="AR10" i="2"/>
  <c r="AR11" i="2"/>
  <c r="AR12" i="2"/>
  <c r="AR13" i="2"/>
  <c r="AR14" i="2"/>
  <c r="AR15" i="2"/>
  <c r="AR16" i="2"/>
  <c r="AR17" i="2"/>
  <c r="AR18" i="2"/>
  <c r="AR19" i="2"/>
  <c r="AR20" i="2"/>
  <c r="AR21" i="2"/>
  <c r="AR22" i="2"/>
  <c r="AR23" i="2"/>
  <c r="AR24" i="2"/>
  <c r="AR25" i="2"/>
  <c r="AR26" i="2"/>
  <c r="AR27" i="2"/>
  <c r="AR28" i="2"/>
  <c r="AR29" i="2"/>
  <c r="AR30" i="2"/>
  <c r="AR31" i="2"/>
  <c r="AR32" i="2"/>
  <c r="AR33" i="2"/>
  <c r="AR34" i="2"/>
  <c r="AR35" i="2"/>
  <c r="AR36" i="2"/>
  <c r="AR37" i="2"/>
  <c r="AR38" i="2"/>
  <c r="AR39" i="2"/>
  <c r="AR40" i="2"/>
  <c r="AR41" i="2"/>
  <c r="AR42" i="2"/>
  <c r="AR43" i="2"/>
  <c r="AR44" i="2"/>
  <c r="AR45" i="2"/>
  <c r="AR46" i="2"/>
  <c r="AR47" i="2"/>
  <c r="AR48" i="2"/>
  <c r="AR49" i="2"/>
  <c r="AR50" i="2"/>
  <c r="AR51" i="2"/>
  <c r="AR52" i="2"/>
  <c r="AR53" i="2"/>
  <c r="AR54" i="2"/>
  <c r="AR55" i="2"/>
  <c r="AR56" i="2"/>
  <c r="AR57" i="2"/>
  <c r="AR58" i="2"/>
  <c r="AR59" i="2"/>
  <c r="AR60" i="2"/>
  <c r="AR61" i="2"/>
  <c r="AR62" i="2"/>
  <c r="AR63" i="2"/>
  <c r="AR64" i="2"/>
  <c r="AR65" i="2"/>
  <c r="AR66" i="2"/>
  <c r="AR67" i="2"/>
  <c r="AR68" i="2"/>
  <c r="AR69" i="2"/>
  <c r="AR70" i="2"/>
  <c r="AR71" i="2"/>
  <c r="AR72" i="2"/>
  <c r="AR73" i="2"/>
  <c r="AR74" i="2"/>
  <c r="AR75" i="2"/>
  <c r="AR76" i="2"/>
  <c r="AR77" i="2"/>
  <c r="AR78" i="2"/>
  <c r="AR79" i="2"/>
  <c r="AR80" i="2"/>
  <c r="AR81" i="2"/>
  <c r="AR82" i="2"/>
  <c r="AR83" i="2"/>
  <c r="AR84" i="2"/>
  <c r="AR85" i="2"/>
  <c r="AR86" i="2"/>
  <c r="AR87" i="2"/>
  <c r="AR88" i="2"/>
  <c r="AR89" i="2"/>
  <c r="AR90" i="2"/>
  <c r="AR91" i="2"/>
  <c r="AR92" i="2"/>
  <c r="AR93" i="2"/>
  <c r="AR94" i="2"/>
  <c r="AR95" i="2"/>
  <c r="AR96" i="2"/>
  <c r="AR97" i="2"/>
  <c r="AR98" i="2"/>
  <c r="AR99" i="2"/>
  <c r="AR100" i="2"/>
  <c r="AR101" i="2"/>
  <c r="AR102" i="2"/>
  <c r="AR103" i="2"/>
  <c r="AR104" i="2"/>
  <c r="AR105" i="2"/>
  <c r="AR106" i="2"/>
  <c r="AR107" i="2"/>
  <c r="AR108" i="2"/>
  <c r="AR109" i="2"/>
  <c r="AR110" i="2"/>
  <c r="AR111" i="2"/>
  <c r="AR112" i="2"/>
  <c r="AR113" i="2"/>
  <c r="AR114" i="2"/>
  <c r="AR115" i="2"/>
  <c r="AR116" i="2"/>
  <c r="AR117" i="2"/>
  <c r="AR118" i="2"/>
  <c r="AR119" i="2"/>
  <c r="AR120" i="2"/>
  <c r="AR121" i="2"/>
  <c r="AR122" i="2"/>
  <c r="AR123" i="2"/>
  <c r="AR124" i="2"/>
  <c r="AR125" i="2"/>
  <c r="AR126" i="2"/>
  <c r="AR127" i="2"/>
  <c r="AR128" i="2"/>
  <c r="AR129" i="2"/>
  <c r="AR130" i="2"/>
  <c r="AR131" i="2"/>
  <c r="AR132" i="2"/>
  <c r="AR133" i="2"/>
  <c r="AR134" i="2"/>
  <c r="AR135" i="2"/>
  <c r="AR136" i="2"/>
  <c r="AR137" i="2"/>
  <c r="AR138" i="2"/>
  <c r="AR139" i="2"/>
  <c r="AR140" i="2"/>
  <c r="AR141" i="2"/>
  <c r="AR142" i="2"/>
  <c r="AR143" i="2"/>
  <c r="AR144" i="2"/>
  <c r="AR145" i="2"/>
  <c r="AR146" i="2"/>
  <c r="AR147" i="2"/>
  <c r="AR148" i="2"/>
  <c r="AR149" i="2"/>
  <c r="AR150" i="2"/>
  <c r="AR151" i="2"/>
  <c r="AR152" i="2"/>
  <c r="AR153" i="2"/>
  <c r="AR154" i="2"/>
  <c r="AR155" i="2"/>
  <c r="AR156" i="2"/>
  <c r="AR157" i="2"/>
  <c r="AR158" i="2"/>
  <c r="AR159" i="2"/>
  <c r="AR160" i="2"/>
  <c r="AR161" i="2"/>
  <c r="AR162" i="2"/>
  <c r="AR163" i="2"/>
  <c r="AR164" i="2"/>
  <c r="AR165" i="2"/>
  <c r="AR166" i="2"/>
  <c r="AR167" i="2"/>
  <c r="AR168" i="2"/>
  <c r="AR169" i="2"/>
  <c r="AR170" i="2"/>
  <c r="AR171" i="2"/>
  <c r="AR172" i="2"/>
  <c r="AR173" i="2"/>
  <c r="AR174" i="2"/>
  <c r="AR175" i="2"/>
  <c r="AR176" i="2"/>
  <c r="AR177" i="2"/>
  <c r="AR178" i="2"/>
  <c r="AR179" i="2"/>
  <c r="AR180" i="2"/>
  <c r="AR181" i="2"/>
  <c r="AR182" i="2"/>
  <c r="AR183" i="2"/>
  <c r="AR184" i="2"/>
  <c r="AR185" i="2"/>
  <c r="AR186" i="2"/>
  <c r="AR187" i="2"/>
  <c r="AR188" i="2"/>
  <c r="AR189" i="2"/>
  <c r="AR190" i="2"/>
  <c r="AR191" i="2"/>
  <c r="AR192" i="2"/>
  <c r="AR193" i="2"/>
  <c r="AR194" i="2"/>
  <c r="AR195" i="2"/>
  <c r="AR196" i="2"/>
  <c r="AR197" i="2"/>
  <c r="AR198" i="2"/>
  <c r="AR199" i="2"/>
  <c r="AR200" i="2"/>
  <c r="AR201" i="2"/>
  <c r="AR202" i="2"/>
  <c r="AR203" i="2"/>
  <c r="AR204" i="2"/>
  <c r="AR205" i="2"/>
  <c r="AR206" i="2"/>
  <c r="AR207" i="2"/>
  <c r="AR208" i="2"/>
  <c r="AR209" i="2"/>
  <c r="AR210" i="2"/>
  <c r="AR211" i="2"/>
  <c r="AR212" i="2"/>
  <c r="AR213" i="2"/>
  <c r="AR214" i="2"/>
  <c r="AR215" i="2"/>
  <c r="AR216" i="2"/>
  <c r="AR217" i="2"/>
  <c r="AR218" i="2"/>
  <c r="AR219" i="2"/>
  <c r="AR220" i="2"/>
  <c r="AR221" i="2"/>
  <c r="AR222" i="2"/>
  <c r="AR223" i="2"/>
  <c r="AR224" i="2"/>
  <c r="AR225" i="2"/>
  <c r="AR226" i="2"/>
  <c r="AR227" i="2"/>
  <c r="AR228" i="2"/>
  <c r="AR229" i="2"/>
  <c r="AR230" i="2"/>
  <c r="AR231" i="2"/>
  <c r="AR232" i="2"/>
  <c r="AR233" i="2"/>
  <c r="AR234" i="2"/>
  <c r="AR235" i="2"/>
  <c r="AR236" i="2"/>
  <c r="AR237" i="2"/>
  <c r="AR238" i="2"/>
  <c r="AR239" i="2"/>
  <c r="AR240" i="2"/>
  <c r="AR241" i="2"/>
  <c r="AR242" i="2"/>
  <c r="AR243" i="2"/>
  <c r="AR244" i="2"/>
  <c r="AR245" i="2"/>
  <c r="AR246" i="2"/>
  <c r="AR247" i="2"/>
  <c r="AR248" i="2"/>
  <c r="AR249" i="2"/>
  <c r="AR250" i="2"/>
  <c r="AR251" i="2"/>
  <c r="AR252" i="2"/>
  <c r="AR253" i="2"/>
  <c r="AR254" i="2"/>
  <c r="AR255" i="2"/>
  <c r="AR256" i="2"/>
  <c r="AR257" i="2"/>
  <c r="AR258" i="2"/>
  <c r="AR259" i="2"/>
  <c r="AR260" i="2"/>
  <c r="AR261" i="2"/>
  <c r="AR262" i="2"/>
  <c r="AR263" i="2"/>
  <c r="AR264" i="2"/>
  <c r="AR265" i="2"/>
  <c r="AR266" i="2"/>
  <c r="AR267" i="2"/>
  <c r="AR268" i="2"/>
  <c r="AR269" i="2"/>
  <c r="AR270" i="2"/>
  <c r="AR271" i="2"/>
  <c r="AR272" i="2"/>
  <c r="AR273" i="2"/>
  <c r="AR274" i="2"/>
  <c r="AR275" i="2"/>
  <c r="AR276" i="2"/>
  <c r="AR277" i="2"/>
  <c r="AR278" i="2"/>
  <c r="AR279" i="2"/>
  <c r="AR280" i="2"/>
  <c r="AR281" i="2"/>
  <c r="AR282" i="2"/>
  <c r="AR283" i="2"/>
  <c r="AR284" i="2"/>
  <c r="AR285" i="2"/>
  <c r="AR286" i="2"/>
  <c r="AR287" i="2"/>
  <c r="AR288" i="2"/>
  <c r="AR289" i="2"/>
  <c r="AR290" i="2"/>
  <c r="AR291" i="2"/>
  <c r="AR292" i="2"/>
  <c r="AR293" i="2"/>
  <c r="AR294" i="2"/>
  <c r="AR295" i="2"/>
  <c r="AR296" i="2"/>
  <c r="AR297" i="2"/>
  <c r="AR298" i="2"/>
  <c r="AR299" i="2"/>
  <c r="AR300" i="2"/>
  <c r="AR301" i="2"/>
  <c r="AR302" i="2"/>
  <c r="AR303" i="2"/>
  <c r="AR304" i="2"/>
  <c r="AR305" i="2"/>
  <c r="AR306" i="2"/>
  <c r="AR307" i="2"/>
  <c r="AR308" i="2"/>
  <c r="AR309" i="2"/>
  <c r="AR310" i="2"/>
  <c r="AR311" i="2"/>
  <c r="AR312" i="2"/>
  <c r="AR313" i="2"/>
  <c r="AR314" i="2"/>
  <c r="AR315" i="2"/>
  <c r="AR316" i="2"/>
  <c r="AR317" i="2"/>
  <c r="AR318" i="2"/>
  <c r="AR319" i="2"/>
  <c r="AR320" i="2"/>
  <c r="AR321" i="2"/>
  <c r="AR322" i="2"/>
  <c r="AR323" i="2"/>
  <c r="AR324" i="2"/>
  <c r="AR325" i="2"/>
  <c r="AR326" i="2"/>
  <c r="AR327" i="2"/>
  <c r="AR328" i="2"/>
  <c r="AR329" i="2"/>
  <c r="AR330" i="2"/>
  <c r="AR331" i="2"/>
  <c r="AR332" i="2"/>
  <c r="AR333" i="2"/>
  <c r="AR334" i="2"/>
  <c r="AR335" i="2"/>
  <c r="AR336" i="2"/>
  <c r="AR337" i="2"/>
  <c r="AR338" i="2"/>
  <c r="AR339" i="2"/>
  <c r="AR340" i="2"/>
  <c r="AR341" i="2"/>
  <c r="AR342" i="2"/>
  <c r="AR343" i="2"/>
  <c r="AR344" i="2"/>
  <c r="AR345" i="2"/>
  <c r="AR346" i="2"/>
  <c r="AR347" i="2"/>
  <c r="AR348" i="2"/>
  <c r="AR349" i="2"/>
  <c r="AR350" i="2"/>
  <c r="AR351" i="2"/>
  <c r="AR352" i="2"/>
  <c r="AR353" i="2"/>
  <c r="AR354" i="2"/>
  <c r="AR355" i="2"/>
  <c r="AR356" i="2"/>
  <c r="AR357" i="2"/>
  <c r="AR358" i="2"/>
  <c r="AR359" i="2"/>
  <c r="AR360" i="2"/>
  <c r="AR361" i="2"/>
  <c r="AR362" i="2"/>
  <c r="AR363" i="2"/>
  <c r="AR364" i="2"/>
  <c r="AR365" i="2"/>
  <c r="AR366" i="2"/>
  <c r="AR367" i="2"/>
  <c r="AR368" i="2"/>
  <c r="AR369" i="2"/>
  <c r="AR370" i="2"/>
  <c r="AR371" i="2"/>
  <c r="AR372" i="2"/>
  <c r="AR373" i="2"/>
  <c r="AR374" i="2"/>
  <c r="AR375" i="2"/>
  <c r="AR376" i="2"/>
  <c r="AR377" i="2"/>
  <c r="AR378" i="2"/>
  <c r="AR379" i="2"/>
  <c r="AR380" i="2"/>
  <c r="AR381" i="2"/>
  <c r="AR382" i="2"/>
  <c r="AR383" i="2"/>
  <c r="AR384" i="2"/>
  <c r="AR385" i="2"/>
  <c r="AR386" i="2"/>
  <c r="AR387" i="2"/>
  <c r="AR388" i="2"/>
  <c r="AR389" i="2"/>
  <c r="AR390" i="2"/>
  <c r="AR391" i="2"/>
  <c r="AR392" i="2"/>
  <c r="AR393" i="2"/>
  <c r="AR394" i="2"/>
  <c r="AR395" i="2"/>
  <c r="AR396" i="2"/>
  <c r="AR397" i="2"/>
  <c r="AR398" i="2"/>
  <c r="AR399" i="2"/>
  <c r="AR400" i="2"/>
  <c r="AR401" i="2"/>
  <c r="AR402" i="2"/>
  <c r="AR403" i="2"/>
  <c r="AR404" i="2"/>
  <c r="AR405" i="2"/>
  <c r="AR406" i="2"/>
  <c r="AR407" i="2"/>
  <c r="AR408" i="2"/>
  <c r="AR409" i="2"/>
  <c r="AR410" i="2"/>
  <c r="AR411" i="2"/>
  <c r="AR412" i="2"/>
  <c r="AR413" i="2"/>
  <c r="AR414" i="2"/>
  <c r="AR415" i="2"/>
  <c r="AR416" i="2"/>
  <c r="AR417" i="2"/>
  <c r="AR418" i="2"/>
  <c r="AR419" i="2"/>
  <c r="AR420" i="2"/>
  <c r="AR421" i="2"/>
  <c r="AR422" i="2"/>
  <c r="AR423" i="2"/>
  <c r="AR424" i="2"/>
  <c r="AR425" i="2"/>
  <c r="AR426" i="2"/>
  <c r="AR427" i="2"/>
  <c r="AR428" i="2"/>
  <c r="AR429" i="2"/>
  <c r="AR430" i="2"/>
  <c r="AR431" i="2"/>
  <c r="AR432" i="2"/>
  <c r="AR433" i="2"/>
  <c r="AR434" i="2"/>
  <c r="AR435" i="2"/>
  <c r="AR436" i="2"/>
  <c r="AR437" i="2"/>
  <c r="AR438" i="2"/>
  <c r="AR439" i="2"/>
  <c r="AR440" i="2"/>
  <c r="AR441" i="2"/>
  <c r="AR442" i="2"/>
  <c r="AR443" i="2"/>
  <c r="AR444" i="2"/>
  <c r="AR445" i="2"/>
  <c r="AR446" i="2"/>
  <c r="AR447" i="2"/>
  <c r="AR448" i="2"/>
  <c r="AR449" i="2"/>
  <c r="AR450" i="2"/>
  <c r="AR451" i="2"/>
  <c r="AR452" i="2"/>
  <c r="AR453" i="2"/>
  <c r="AR454" i="2"/>
  <c r="AR455" i="2"/>
  <c r="AR456" i="2"/>
  <c r="AR457" i="2"/>
  <c r="AR458" i="2"/>
  <c r="AR459" i="2"/>
  <c r="AR460" i="2"/>
  <c r="AR461" i="2"/>
  <c r="AR462" i="2"/>
  <c r="AR463" i="2"/>
  <c r="AR464" i="2"/>
  <c r="AR465" i="2"/>
  <c r="AR466" i="2"/>
  <c r="AR467" i="2"/>
  <c r="AR468" i="2"/>
  <c r="AR469" i="2"/>
  <c r="AR470" i="2"/>
  <c r="AR471" i="2"/>
  <c r="AR472" i="2"/>
  <c r="AR473" i="2"/>
  <c r="AR474" i="2"/>
  <c r="AR475" i="2"/>
  <c r="AR476" i="2"/>
  <c r="AR477" i="2"/>
  <c r="AR478" i="2"/>
  <c r="AR479" i="2"/>
  <c r="AR480" i="2"/>
  <c r="AR481" i="2"/>
  <c r="AR482" i="2"/>
  <c r="AR483" i="2"/>
  <c r="AR484" i="2"/>
  <c r="AR485" i="2"/>
  <c r="AR486" i="2"/>
  <c r="AR487" i="2"/>
  <c r="AR488" i="2"/>
  <c r="AR489" i="2"/>
  <c r="AR490" i="2"/>
  <c r="AR491" i="2"/>
  <c r="AR492" i="2"/>
  <c r="AR493" i="2"/>
  <c r="AR494" i="2"/>
  <c r="AR495" i="2"/>
  <c r="AR496" i="2"/>
  <c r="AR497" i="2"/>
  <c r="AR498" i="2"/>
  <c r="AR499" i="2"/>
  <c r="AR500" i="2"/>
  <c r="AR501" i="2"/>
  <c r="AR502" i="2"/>
  <c r="AR503" i="2"/>
  <c r="AR504" i="2"/>
  <c r="AR505" i="2"/>
  <c r="AR506" i="2"/>
  <c r="AR507" i="2"/>
  <c r="AR508" i="2"/>
  <c r="AR509" i="2"/>
  <c r="AR510" i="2"/>
  <c r="AR511" i="2"/>
  <c r="AR512" i="2"/>
  <c r="AR513" i="2"/>
  <c r="AR514" i="2"/>
  <c r="AR515" i="2"/>
  <c r="AR516" i="2"/>
  <c r="AR517" i="2"/>
  <c r="AR518" i="2"/>
  <c r="AR519" i="2"/>
  <c r="AR520" i="2"/>
  <c r="AR521" i="2"/>
  <c r="AR522" i="2"/>
  <c r="AR523" i="2"/>
  <c r="AR524" i="2"/>
  <c r="AR525" i="2"/>
  <c r="AR526" i="2"/>
  <c r="AR527" i="2"/>
  <c r="AR528" i="2"/>
  <c r="AR529" i="2"/>
  <c r="AR530" i="2"/>
  <c r="AR531" i="2"/>
  <c r="AR532" i="2"/>
  <c r="AR533" i="2"/>
  <c r="AR534" i="2"/>
  <c r="AR535" i="2"/>
  <c r="AR536" i="2"/>
  <c r="AR537" i="2"/>
  <c r="AR538" i="2"/>
  <c r="AR539" i="2"/>
  <c r="AR540" i="2"/>
  <c r="AR541" i="2"/>
  <c r="AR542" i="2"/>
  <c r="AR543" i="2"/>
  <c r="AR544" i="2"/>
  <c r="AR545" i="2"/>
  <c r="AR546" i="2"/>
  <c r="AR547" i="2"/>
  <c r="AR548" i="2"/>
  <c r="AR549" i="2"/>
  <c r="AR550" i="2"/>
  <c r="AR551" i="2"/>
  <c r="AR552" i="2"/>
  <c r="AR553" i="2"/>
  <c r="AR554" i="2"/>
  <c r="AR555" i="2"/>
  <c r="AR556" i="2"/>
  <c r="AR557" i="2"/>
  <c r="AR558" i="2"/>
  <c r="AR559" i="2"/>
  <c r="AR560" i="2"/>
  <c r="AR561" i="2"/>
  <c r="AR562" i="2"/>
  <c r="AR563" i="2"/>
  <c r="AR564" i="2"/>
  <c r="AR565" i="2"/>
  <c r="AR566" i="2"/>
  <c r="AR567" i="2"/>
  <c r="AR568" i="2"/>
  <c r="AR569" i="2"/>
  <c r="AR570" i="2"/>
  <c r="AR571" i="2"/>
  <c r="AR572" i="2"/>
  <c r="AR573" i="2"/>
  <c r="AR574" i="2"/>
  <c r="AR575" i="2"/>
  <c r="AR576" i="2"/>
  <c r="AR577" i="2"/>
  <c r="AR578" i="2"/>
  <c r="AR579" i="2"/>
  <c r="AR580" i="2"/>
  <c r="AR581" i="2"/>
  <c r="AR582" i="2"/>
  <c r="AR583" i="2"/>
  <c r="AR584" i="2"/>
  <c r="AR585" i="2"/>
  <c r="AR586" i="2"/>
  <c r="AR587" i="2"/>
  <c r="AR588" i="2"/>
  <c r="AR589" i="2"/>
  <c r="AR590" i="2"/>
  <c r="AR591" i="2"/>
  <c r="AR592" i="2"/>
  <c r="AR593" i="2"/>
  <c r="AR594" i="2"/>
  <c r="AR595" i="2"/>
  <c r="AR596" i="2"/>
  <c r="AR597" i="2"/>
  <c r="AR598" i="2"/>
  <c r="AR599" i="2"/>
  <c r="AR600" i="2"/>
  <c r="AR601" i="2"/>
  <c r="AR602" i="2"/>
  <c r="AR603" i="2"/>
  <c r="AR604" i="2"/>
  <c r="AR605" i="2"/>
  <c r="AR606" i="2"/>
  <c r="AR607" i="2"/>
  <c r="AR608" i="2"/>
  <c r="AR609" i="2"/>
  <c r="AR610" i="2"/>
  <c r="AR611" i="2"/>
  <c r="AR612" i="2"/>
  <c r="AR613" i="2"/>
  <c r="AR614" i="2"/>
  <c r="AR615" i="2"/>
  <c r="AR616" i="2"/>
  <c r="AR617" i="2"/>
  <c r="AR618" i="2"/>
  <c r="AR619" i="2"/>
  <c r="AR620" i="2"/>
  <c r="AR621" i="2"/>
  <c r="AR622" i="2"/>
  <c r="AR623" i="2"/>
  <c r="AR624" i="2"/>
  <c r="AR625" i="2"/>
  <c r="AR626" i="2"/>
  <c r="AR627" i="2"/>
  <c r="AR628" i="2"/>
  <c r="AR629" i="2"/>
  <c r="AR630" i="2"/>
  <c r="AR631" i="2"/>
  <c r="AR632" i="2"/>
  <c r="AR633" i="2"/>
  <c r="AR634" i="2"/>
  <c r="AR635" i="2"/>
  <c r="AR636" i="2"/>
  <c r="AR637" i="2"/>
  <c r="AR638" i="2"/>
  <c r="AR639" i="2"/>
  <c r="AR640" i="2"/>
  <c r="AR641" i="2"/>
  <c r="AR642" i="2"/>
  <c r="AR643" i="2"/>
  <c r="AR644" i="2"/>
  <c r="AR645" i="2"/>
  <c r="AR646" i="2"/>
  <c r="AR647" i="2"/>
  <c r="AR648" i="2"/>
  <c r="AR649" i="2"/>
  <c r="AR650" i="2"/>
  <c r="AR651" i="2"/>
  <c r="AR652" i="2"/>
  <c r="AR653" i="2"/>
  <c r="AR654" i="2"/>
  <c r="AR655" i="2"/>
  <c r="AR656" i="2"/>
  <c r="AR657" i="2"/>
  <c r="AR658" i="2"/>
  <c r="AR659" i="2"/>
  <c r="AR660" i="2"/>
  <c r="AR661" i="2"/>
  <c r="AR662" i="2"/>
  <c r="AR663" i="2"/>
  <c r="AR664" i="2"/>
  <c r="AR665" i="2"/>
  <c r="AR666" i="2"/>
  <c r="AR667" i="2"/>
  <c r="AR668" i="2"/>
  <c r="AR669" i="2"/>
  <c r="AR670" i="2"/>
  <c r="AR671" i="2"/>
  <c r="AR672" i="2"/>
  <c r="AR673" i="2"/>
  <c r="AR674" i="2"/>
  <c r="AR675" i="2"/>
  <c r="AR676" i="2"/>
  <c r="AR677" i="2"/>
  <c r="AR678" i="2"/>
  <c r="AR679" i="2"/>
  <c r="AR680" i="2"/>
  <c r="AR681" i="2"/>
  <c r="AR682" i="2"/>
  <c r="AR683" i="2"/>
  <c r="AR684" i="2"/>
  <c r="AR685" i="2"/>
  <c r="AR686" i="2"/>
  <c r="AR687" i="2"/>
  <c r="AR688" i="2"/>
  <c r="AR689" i="2"/>
  <c r="AR690" i="2"/>
  <c r="AR691" i="2"/>
  <c r="AR692" i="2"/>
  <c r="AR693" i="2"/>
  <c r="AR694" i="2"/>
  <c r="AR695" i="2"/>
  <c r="AR696" i="2"/>
  <c r="AR697" i="2"/>
  <c r="AR698" i="2"/>
  <c r="AR699" i="2"/>
  <c r="AR700" i="2"/>
  <c r="AR701" i="2"/>
  <c r="AR702" i="2"/>
  <c r="AR703" i="2"/>
  <c r="AR704" i="2"/>
  <c r="AR705" i="2"/>
  <c r="AR706" i="2"/>
  <c r="AR707" i="2"/>
  <c r="AR708" i="2"/>
  <c r="AR709" i="2"/>
  <c r="AR710" i="2"/>
  <c r="AR711" i="2"/>
  <c r="AR712" i="2"/>
  <c r="AR713" i="2"/>
  <c r="AR714" i="2"/>
  <c r="AR715" i="2"/>
  <c r="AR716" i="2"/>
  <c r="AR717" i="2"/>
  <c r="AR718" i="2"/>
  <c r="AR719" i="2"/>
  <c r="AR720" i="2"/>
  <c r="AR721" i="2"/>
  <c r="AR722" i="2"/>
  <c r="AR723" i="2"/>
  <c r="AR724" i="2"/>
  <c r="AR725" i="2"/>
  <c r="AR726" i="2"/>
  <c r="AR727" i="2"/>
  <c r="AR728" i="2"/>
  <c r="AR729" i="2"/>
  <c r="AR730" i="2"/>
  <c r="AR731" i="2"/>
  <c r="AR732" i="2"/>
  <c r="AR733" i="2"/>
  <c r="AR734" i="2"/>
  <c r="AR735" i="2"/>
  <c r="AR736" i="2"/>
  <c r="AR737" i="2"/>
  <c r="AR738" i="2"/>
  <c r="AR739" i="2"/>
  <c r="AR740" i="2"/>
  <c r="AR741" i="2"/>
  <c r="AR742" i="2"/>
  <c r="AR743" i="2"/>
  <c r="AR744" i="2"/>
  <c r="AR745" i="2"/>
  <c r="AR746" i="2"/>
  <c r="AR747" i="2"/>
  <c r="AR748" i="2"/>
  <c r="AR749" i="2"/>
  <c r="AR750" i="2"/>
  <c r="AR751" i="2"/>
  <c r="AR752" i="2"/>
  <c r="AR753" i="2"/>
  <c r="AR754" i="2"/>
  <c r="AR755" i="2"/>
  <c r="AR756" i="2"/>
  <c r="AR757" i="2"/>
  <c r="AR758" i="2"/>
  <c r="AR759" i="2"/>
  <c r="AR760" i="2"/>
  <c r="AR761" i="2"/>
  <c r="AR762" i="2"/>
  <c r="AR763" i="2"/>
  <c r="AR764" i="2"/>
  <c r="AR765" i="2"/>
  <c r="AR766" i="2"/>
  <c r="AR767" i="2"/>
  <c r="AR768" i="2"/>
  <c r="AR769" i="2"/>
  <c r="AR770" i="2"/>
  <c r="AR771" i="2"/>
  <c r="AR772" i="2"/>
  <c r="AR773" i="2"/>
  <c r="AR774" i="2"/>
  <c r="AR775" i="2"/>
  <c r="AR776" i="2"/>
  <c r="AR777" i="2"/>
  <c r="AR778" i="2"/>
  <c r="AR779" i="2"/>
  <c r="AR780" i="2"/>
  <c r="AR781" i="2"/>
  <c r="AR782" i="2"/>
  <c r="AR783" i="2"/>
  <c r="AR784" i="2"/>
  <c r="AR785" i="2"/>
  <c r="AR786" i="2"/>
  <c r="AR787" i="2"/>
  <c r="AR788" i="2"/>
  <c r="AR789" i="2"/>
  <c r="AR790" i="2"/>
  <c r="AR791" i="2"/>
  <c r="AR792" i="2"/>
  <c r="AR793" i="2"/>
  <c r="AR794" i="2"/>
  <c r="AR795" i="2"/>
  <c r="AR796" i="2"/>
  <c r="AR797" i="2"/>
  <c r="AR798" i="2"/>
  <c r="AR799" i="2"/>
  <c r="AR800" i="2"/>
  <c r="AR801" i="2"/>
  <c r="AR802" i="2"/>
  <c r="AR803" i="2"/>
  <c r="AR804" i="2"/>
  <c r="AR805" i="2"/>
  <c r="AR806" i="2"/>
  <c r="AR807" i="2"/>
  <c r="AR808" i="2"/>
  <c r="AR809" i="2"/>
  <c r="AR810" i="2"/>
  <c r="AR811" i="2"/>
  <c r="AR812" i="2"/>
  <c r="AR813" i="2"/>
  <c r="AR814" i="2"/>
  <c r="AR815" i="2"/>
  <c r="AR816" i="2"/>
  <c r="AR817" i="2"/>
  <c r="AR818" i="2"/>
  <c r="AR819" i="2"/>
  <c r="AR820" i="2"/>
  <c r="AR821" i="2"/>
  <c r="AR822" i="2"/>
  <c r="AR823" i="2"/>
  <c r="AR824" i="2"/>
  <c r="AR825" i="2"/>
  <c r="AR826" i="2"/>
  <c r="AR827" i="2"/>
  <c r="AR828" i="2"/>
  <c r="AR829" i="2"/>
  <c r="AR830" i="2"/>
  <c r="AR831" i="2"/>
  <c r="AR832" i="2"/>
  <c r="AR833" i="2"/>
  <c r="AR834" i="2"/>
  <c r="AR835" i="2"/>
  <c r="AR836" i="2"/>
  <c r="AR837" i="2"/>
  <c r="AR838" i="2"/>
  <c r="AR839" i="2"/>
  <c r="AR840" i="2"/>
  <c r="AR841" i="2"/>
  <c r="AR842" i="2"/>
  <c r="AR843" i="2"/>
  <c r="AR844" i="2"/>
  <c r="AR845" i="2"/>
  <c r="AR846" i="2"/>
  <c r="AR847" i="2"/>
  <c r="AR848" i="2"/>
  <c r="AR849" i="2"/>
  <c r="AR850" i="2"/>
  <c r="AR851" i="2"/>
  <c r="AR852" i="2"/>
  <c r="AR853" i="2"/>
  <c r="AR854" i="2"/>
  <c r="AR855" i="2"/>
  <c r="AR856" i="2"/>
  <c r="AR857" i="2"/>
  <c r="AR858" i="2"/>
  <c r="AR859" i="2"/>
  <c r="AR860" i="2"/>
  <c r="AR861" i="2"/>
  <c r="AR862" i="2"/>
  <c r="AR863" i="2"/>
  <c r="AR864" i="2"/>
  <c r="AR865" i="2"/>
  <c r="AR866" i="2"/>
  <c r="AR867" i="2"/>
  <c r="AR868" i="2"/>
  <c r="AR869" i="2"/>
  <c r="AR870" i="2"/>
  <c r="AR871" i="2"/>
  <c r="AR872" i="2"/>
  <c r="AR873" i="2"/>
  <c r="AR874" i="2"/>
  <c r="AR875" i="2"/>
  <c r="AR876" i="2"/>
  <c r="AR877" i="2"/>
  <c r="AR878" i="2"/>
  <c r="AR879" i="2"/>
  <c r="AR880" i="2"/>
  <c r="AR881" i="2"/>
  <c r="AR882" i="2"/>
  <c r="AR883" i="2"/>
  <c r="AR884" i="2"/>
  <c r="AR885" i="2"/>
  <c r="AR886" i="2"/>
  <c r="AR887" i="2"/>
  <c r="AR888" i="2"/>
  <c r="AR889" i="2"/>
  <c r="AR890" i="2"/>
  <c r="AR891" i="2"/>
  <c r="AR892" i="2"/>
  <c r="AR893" i="2"/>
  <c r="AR894" i="2"/>
  <c r="AR895" i="2"/>
  <c r="AR896" i="2"/>
  <c r="AR897" i="2"/>
  <c r="AR898" i="2"/>
  <c r="AR899" i="2"/>
  <c r="AR900" i="2"/>
  <c r="AR901" i="2"/>
  <c r="AR902" i="2"/>
  <c r="AR903" i="2"/>
  <c r="AR904" i="2"/>
  <c r="AR905" i="2"/>
  <c r="AR906" i="2"/>
  <c r="AR907" i="2"/>
  <c r="AR908" i="2"/>
  <c r="AR909" i="2"/>
  <c r="AR910" i="2"/>
  <c r="AR911" i="2"/>
  <c r="AR912" i="2"/>
  <c r="AR913" i="2"/>
  <c r="AR914" i="2"/>
  <c r="AR915" i="2"/>
  <c r="AR916" i="2"/>
  <c r="AR917" i="2"/>
  <c r="AR918" i="2"/>
  <c r="AR919" i="2"/>
  <c r="AR920" i="2"/>
  <c r="AR921" i="2"/>
  <c r="AR922" i="2"/>
  <c r="AR923" i="2"/>
  <c r="AR924" i="2"/>
  <c r="AR925" i="2"/>
  <c r="AR926" i="2"/>
  <c r="AR927" i="2"/>
  <c r="AR928" i="2"/>
  <c r="AR929" i="2"/>
  <c r="AR930" i="2"/>
  <c r="AR931" i="2"/>
  <c r="AR932" i="2"/>
  <c r="AR933" i="2"/>
  <c r="AR934" i="2"/>
  <c r="AR935" i="2"/>
  <c r="AR936" i="2"/>
  <c r="AR937" i="2"/>
  <c r="AR938" i="2"/>
  <c r="AR939" i="2"/>
  <c r="AR940" i="2"/>
  <c r="AR941" i="2"/>
  <c r="AR942" i="2"/>
  <c r="AR943" i="2"/>
  <c r="AR944" i="2"/>
  <c r="AR945" i="2"/>
  <c r="AR946" i="2"/>
  <c r="AR947" i="2"/>
  <c r="AR948" i="2"/>
  <c r="AR949" i="2"/>
  <c r="AR950" i="2"/>
  <c r="AR951" i="2"/>
  <c r="AR952" i="2"/>
  <c r="AR953" i="2"/>
  <c r="AR954" i="2"/>
  <c r="AR955" i="2"/>
  <c r="AR956" i="2"/>
  <c r="AR957" i="2"/>
  <c r="AR958" i="2"/>
  <c r="AR959" i="2"/>
  <c r="AR960" i="2"/>
  <c r="AR961" i="2"/>
  <c r="AR962" i="2"/>
  <c r="AR963" i="2"/>
  <c r="AR964" i="2"/>
  <c r="AR965" i="2"/>
  <c r="AR966" i="2"/>
  <c r="AR967" i="2"/>
  <c r="AR968" i="2"/>
  <c r="AR969" i="2"/>
  <c r="AR970" i="2"/>
  <c r="AR971" i="2"/>
  <c r="AR972" i="2"/>
  <c r="AR973" i="2"/>
  <c r="AR974" i="2"/>
  <c r="AR975" i="2"/>
  <c r="AR976" i="2"/>
  <c r="AR977" i="2"/>
  <c r="AR978" i="2"/>
  <c r="AR979" i="2"/>
  <c r="AR980" i="2"/>
  <c r="AR981" i="2"/>
  <c r="AR982" i="2"/>
  <c r="AR983" i="2"/>
  <c r="AR984" i="2"/>
  <c r="AR985" i="2"/>
  <c r="AR986" i="2"/>
  <c r="AR987" i="2"/>
  <c r="AR988" i="2"/>
  <c r="AR989" i="2"/>
  <c r="AR990" i="2"/>
  <c r="AR991" i="2"/>
  <c r="AR992" i="2"/>
  <c r="AR993" i="2"/>
  <c r="AR994" i="2"/>
  <c r="AR995" i="2"/>
  <c r="AR996" i="2"/>
  <c r="AR997" i="2"/>
  <c r="AR998" i="2"/>
  <c r="AR999" i="2"/>
  <c r="AR1000" i="2"/>
  <c r="AR1001" i="2"/>
  <c r="AR1002" i="2"/>
  <c r="AR1003" i="2"/>
  <c r="AR1004" i="2"/>
  <c r="AR1005" i="2"/>
  <c r="AR1006" i="2"/>
  <c r="AR1007" i="2"/>
  <c r="AR1008" i="2"/>
  <c r="AR1009" i="2"/>
  <c r="AR1010" i="2"/>
  <c r="AR1011" i="2"/>
  <c r="AR1012" i="2"/>
  <c r="AR1013" i="2"/>
  <c r="AR1014" i="2"/>
  <c r="AR1015" i="2"/>
  <c r="AR1016" i="2"/>
  <c r="AR1017" i="2"/>
  <c r="AR1018" i="2"/>
  <c r="AR1019" i="2"/>
  <c r="AR1020" i="2"/>
  <c r="AR1021" i="2"/>
  <c r="AR1022" i="2"/>
  <c r="AR1023" i="2"/>
  <c r="AR1024" i="2"/>
  <c r="AR1025" i="2"/>
  <c r="AR1026" i="2"/>
  <c r="AR1027" i="2"/>
  <c r="AR1028" i="2"/>
  <c r="AR1029" i="2"/>
  <c r="AR1030" i="2"/>
  <c r="AR1031" i="2"/>
  <c r="AR1032" i="2"/>
  <c r="AR1033" i="2"/>
  <c r="AR1034" i="2"/>
  <c r="AR1035" i="2"/>
  <c r="AR1036" i="2"/>
  <c r="AR1037" i="2"/>
  <c r="AR1038" i="2"/>
  <c r="AR1039" i="2"/>
  <c r="AR1040" i="2"/>
  <c r="AR1041" i="2"/>
  <c r="AR1042" i="2"/>
  <c r="AR1043" i="2"/>
  <c r="AR1044" i="2"/>
  <c r="AR1045" i="2"/>
  <c r="AR1046" i="2"/>
  <c r="AR1047" i="2"/>
  <c r="AR1048" i="2"/>
  <c r="AR1049" i="2"/>
  <c r="AR1050" i="2"/>
  <c r="AR1051" i="2"/>
  <c r="AR1052" i="2"/>
  <c r="AR1053" i="2"/>
  <c r="AR1054" i="2"/>
  <c r="AR1055" i="2"/>
  <c r="AR1056" i="2"/>
  <c r="AR1057" i="2"/>
  <c r="AR1058" i="2"/>
  <c r="AR1059" i="2"/>
  <c r="AR1060" i="2"/>
  <c r="AR1061" i="2"/>
  <c r="AR1062" i="2"/>
  <c r="AR1063" i="2"/>
  <c r="AR1064" i="2"/>
  <c r="AR1065" i="2"/>
  <c r="AR1066" i="2"/>
  <c r="AR1067" i="2"/>
  <c r="AR1068" i="2"/>
  <c r="AR1069" i="2"/>
  <c r="AR1070" i="2"/>
  <c r="AR1071" i="2"/>
  <c r="AR1072" i="2"/>
  <c r="AR1073" i="2"/>
  <c r="AR1074" i="2"/>
  <c r="AR1075" i="2"/>
  <c r="AR1076" i="2"/>
  <c r="AR1077" i="2"/>
  <c r="AR1078" i="2"/>
  <c r="AR1079" i="2"/>
  <c r="AR1080" i="2"/>
  <c r="AR1081" i="2"/>
  <c r="AR1082" i="2"/>
  <c r="AR1083" i="2"/>
  <c r="AR1084" i="2"/>
  <c r="AR1085" i="2"/>
  <c r="AR1086" i="2"/>
  <c r="AR1087" i="2"/>
  <c r="AR1088" i="2"/>
  <c r="AR1089" i="2"/>
  <c r="AR1090" i="2"/>
  <c r="AR1091" i="2"/>
  <c r="AR1092" i="2"/>
  <c r="AR1093" i="2"/>
  <c r="AR1094" i="2"/>
  <c r="AR1095" i="2"/>
  <c r="AR1096" i="2"/>
  <c r="AR1097" i="2"/>
  <c r="AR1098" i="2"/>
  <c r="AR1099" i="2"/>
  <c r="AR1100" i="2"/>
  <c r="AR1101" i="2"/>
  <c r="AR1102" i="2"/>
  <c r="AR1103" i="2"/>
  <c r="AR1104" i="2"/>
  <c r="AR1105" i="2"/>
  <c r="AR1106" i="2"/>
  <c r="AR1107" i="2"/>
  <c r="AR1108" i="2"/>
  <c r="AR1109" i="2"/>
  <c r="AR1110" i="2"/>
  <c r="AR1111" i="2"/>
  <c r="AR1112" i="2"/>
  <c r="AR1113" i="2"/>
  <c r="AR1114" i="2"/>
  <c r="AR1115" i="2"/>
  <c r="AR1116" i="2"/>
  <c r="AR1117" i="2"/>
  <c r="AR1118" i="2"/>
  <c r="AR1119" i="2"/>
  <c r="AR1120" i="2"/>
  <c r="AR1121" i="2"/>
  <c r="AR1122" i="2"/>
  <c r="AR1123" i="2"/>
  <c r="AR1124" i="2"/>
  <c r="AR1125" i="2"/>
  <c r="AR1126" i="2"/>
  <c r="AR1127" i="2"/>
  <c r="AR1128" i="2"/>
  <c r="AR1129" i="2"/>
  <c r="AR1130" i="2"/>
  <c r="AR1131" i="2"/>
  <c r="AR1132" i="2"/>
  <c r="AR1133" i="2"/>
  <c r="AR1134" i="2"/>
  <c r="AR1135" i="2"/>
  <c r="AR1136" i="2"/>
  <c r="AR1137" i="2"/>
  <c r="AR1138" i="2"/>
  <c r="AR1139" i="2"/>
  <c r="AR1140" i="2"/>
  <c r="AR1141" i="2"/>
  <c r="AR1142" i="2"/>
  <c r="AR1143" i="2"/>
  <c r="AR1144" i="2"/>
  <c r="AR1145" i="2"/>
  <c r="AR1146" i="2"/>
  <c r="AR1147" i="2"/>
  <c r="AR1148" i="2"/>
  <c r="AR1149" i="2"/>
  <c r="AR1150" i="2"/>
  <c r="AR1151" i="2"/>
  <c r="AR1152" i="2"/>
  <c r="AR1153" i="2"/>
  <c r="AR1154" i="2"/>
  <c r="AR1155" i="2"/>
  <c r="AR1156" i="2"/>
  <c r="AR1157" i="2"/>
  <c r="AR1158" i="2"/>
  <c r="AR1159" i="2"/>
  <c r="AR1160" i="2"/>
  <c r="AR1161" i="2"/>
  <c r="AR1162" i="2"/>
  <c r="AR1163" i="2"/>
  <c r="AR1164" i="2"/>
  <c r="AR1165" i="2"/>
  <c r="AR1166" i="2"/>
  <c r="AR1167" i="2"/>
  <c r="AR1168" i="2"/>
  <c r="AR1169" i="2"/>
  <c r="AR1170" i="2"/>
  <c r="AR1171" i="2"/>
  <c r="AR1172" i="2"/>
  <c r="AR1173" i="2"/>
  <c r="AR1174" i="2"/>
  <c r="AR1175" i="2"/>
  <c r="AR1176" i="2"/>
  <c r="AR1177" i="2"/>
  <c r="AR1178" i="2"/>
  <c r="AR1179" i="2"/>
  <c r="AR1180" i="2"/>
  <c r="AR1181" i="2"/>
  <c r="AR1182" i="2"/>
  <c r="AR1183" i="2"/>
  <c r="AR1184" i="2"/>
  <c r="AR1185" i="2"/>
  <c r="AR1186" i="2"/>
  <c r="AR1187" i="2"/>
  <c r="AR1188" i="2"/>
  <c r="AR1189" i="2"/>
  <c r="AR1190" i="2"/>
  <c r="AR1191" i="2"/>
  <c r="AR1192" i="2"/>
  <c r="AR1193" i="2"/>
  <c r="AR1194" i="2"/>
  <c r="AR1195" i="2"/>
  <c r="AR1196" i="2"/>
  <c r="AR1197" i="2"/>
  <c r="AR1198" i="2"/>
  <c r="AR1199" i="2"/>
  <c r="AR1200" i="2"/>
  <c r="AR1201" i="2"/>
  <c r="AR1202" i="2"/>
  <c r="AR1203" i="2"/>
  <c r="AR1204" i="2"/>
  <c r="AR1205" i="2"/>
  <c r="AR1206" i="2"/>
  <c r="AR1207" i="2"/>
  <c r="AR1208" i="2"/>
  <c r="AR1209" i="2"/>
  <c r="AR1210" i="2"/>
  <c r="AR1211" i="2"/>
  <c r="AR1212" i="2"/>
  <c r="AR1213" i="2"/>
  <c r="AR1214" i="2"/>
  <c r="AR1215" i="2"/>
  <c r="AR1216" i="2"/>
  <c r="AR1217" i="2"/>
  <c r="AR1218" i="2"/>
  <c r="AR1219" i="2"/>
  <c r="AR1220" i="2"/>
  <c r="AR1221" i="2"/>
  <c r="AR1222" i="2"/>
  <c r="AR1223" i="2"/>
  <c r="AR1224" i="2"/>
  <c r="AR1225" i="2"/>
  <c r="AR1226" i="2"/>
  <c r="AR1227" i="2"/>
  <c r="AR1228" i="2"/>
  <c r="AR1229" i="2"/>
  <c r="AR1230" i="2"/>
  <c r="AR1231" i="2"/>
  <c r="AR1232" i="2"/>
  <c r="AR1233" i="2"/>
  <c r="AR1234" i="2"/>
  <c r="AR1235" i="2"/>
  <c r="AR1236" i="2"/>
  <c r="AR1237" i="2"/>
  <c r="AR1238" i="2"/>
  <c r="AR1239" i="2"/>
  <c r="AR1240" i="2"/>
  <c r="AR1241" i="2"/>
  <c r="AR1242" i="2"/>
  <c r="AR1243" i="2"/>
  <c r="AR1244" i="2"/>
  <c r="AR1245" i="2"/>
  <c r="AR1246" i="2"/>
  <c r="AR1247" i="2"/>
  <c r="AR1248" i="2"/>
  <c r="AR1249" i="2"/>
  <c r="AR1250" i="2"/>
  <c r="AR1251" i="2"/>
  <c r="AR1252" i="2"/>
  <c r="AR1253" i="2"/>
  <c r="AR1254" i="2"/>
  <c r="AR1255" i="2"/>
  <c r="AR1256" i="2"/>
  <c r="AR1257" i="2"/>
  <c r="AR1258" i="2"/>
  <c r="AR1259" i="2"/>
  <c r="AR1260" i="2"/>
  <c r="AR1261" i="2"/>
  <c r="AR1262" i="2"/>
  <c r="AR1263" i="2"/>
  <c r="AR1264" i="2"/>
  <c r="AR1265" i="2"/>
  <c r="AR1266" i="2"/>
  <c r="AR1267" i="2"/>
  <c r="AR1268" i="2"/>
  <c r="AR1269" i="2"/>
  <c r="AR1270" i="2"/>
  <c r="AR1271" i="2"/>
  <c r="AR1272" i="2"/>
  <c r="AR1273" i="2"/>
  <c r="AR1274" i="2"/>
  <c r="AR1275" i="2"/>
  <c r="AR1276" i="2"/>
  <c r="AR1277" i="2"/>
  <c r="AR1278" i="2"/>
  <c r="AR1279" i="2"/>
  <c r="AR1280" i="2"/>
  <c r="AR1281" i="2"/>
  <c r="AR1282" i="2"/>
  <c r="AR1283" i="2"/>
  <c r="AR1284" i="2"/>
  <c r="AR1285" i="2"/>
  <c r="AR1286" i="2"/>
  <c r="AR1287" i="2"/>
  <c r="AR1288" i="2"/>
  <c r="AR1289" i="2"/>
  <c r="AR1290" i="2"/>
  <c r="AR1291" i="2"/>
  <c r="AR1292" i="2"/>
  <c r="AR1293" i="2"/>
  <c r="AR1294" i="2"/>
  <c r="AR1295" i="2"/>
  <c r="AR1296" i="2"/>
  <c r="AR1297" i="2"/>
  <c r="AR1298" i="2"/>
  <c r="AR1299" i="2"/>
  <c r="AR1300" i="2"/>
  <c r="AR1301" i="2"/>
  <c r="AR1302" i="2"/>
  <c r="AR1303" i="2"/>
  <c r="AR1304" i="2"/>
  <c r="AR1305" i="2"/>
  <c r="AR1306" i="2"/>
  <c r="AR1307" i="2"/>
  <c r="AR1308" i="2"/>
  <c r="AR1309" i="2"/>
  <c r="AR1310" i="2"/>
  <c r="AR1311" i="2"/>
  <c r="AR1312" i="2"/>
  <c r="AR1313" i="2"/>
  <c r="AR1314" i="2"/>
  <c r="AR1315" i="2"/>
  <c r="AR1316" i="2"/>
  <c r="AR1317" i="2"/>
  <c r="AR1318" i="2"/>
  <c r="AR1319" i="2"/>
  <c r="AR1320" i="2"/>
  <c r="AR1321" i="2"/>
  <c r="AR1322" i="2"/>
  <c r="AR1323" i="2"/>
  <c r="AR1324" i="2"/>
  <c r="AR1325" i="2"/>
  <c r="AR1326" i="2"/>
  <c r="AR1327" i="2"/>
  <c r="AR1328" i="2"/>
  <c r="AR1329" i="2"/>
  <c r="AR1330" i="2"/>
  <c r="AR1331" i="2"/>
  <c r="AR1332" i="2"/>
  <c r="AR1333" i="2"/>
  <c r="AR1334" i="2"/>
  <c r="AR1335" i="2"/>
  <c r="AR1336" i="2"/>
  <c r="AR1337" i="2"/>
  <c r="AR1338" i="2"/>
  <c r="AR1339" i="2"/>
  <c r="AR1340" i="2"/>
  <c r="AR1341" i="2"/>
  <c r="AR1342" i="2"/>
  <c r="AR1343" i="2"/>
  <c r="AR1344" i="2"/>
  <c r="AR1345" i="2"/>
  <c r="AR1346" i="2"/>
  <c r="AR1347" i="2"/>
  <c r="AR1348" i="2"/>
  <c r="AR1349" i="2"/>
  <c r="AR1350" i="2"/>
  <c r="AR1351" i="2"/>
  <c r="AR1352" i="2"/>
  <c r="AR1353" i="2"/>
  <c r="AR1354" i="2"/>
  <c r="AR1355" i="2"/>
  <c r="AR1356" i="2"/>
  <c r="AR1357" i="2"/>
  <c r="AR1358" i="2"/>
  <c r="AR1359" i="2"/>
  <c r="AR1360" i="2"/>
  <c r="AR1361" i="2"/>
  <c r="AR1362" i="2"/>
  <c r="AR1363" i="2"/>
  <c r="AR1364" i="2"/>
  <c r="AR1365" i="2"/>
  <c r="AR1366" i="2"/>
  <c r="AR1367" i="2"/>
  <c r="AR1368" i="2"/>
  <c r="AR1369" i="2"/>
  <c r="AR1370" i="2"/>
  <c r="AR1371" i="2"/>
  <c r="AR1372" i="2"/>
  <c r="AR1373" i="2"/>
  <c r="AR1374" i="2"/>
  <c r="AR1375" i="2"/>
  <c r="AR1376" i="2"/>
  <c r="AR1377" i="2"/>
  <c r="AR1378" i="2"/>
  <c r="AR1379" i="2"/>
  <c r="AR1380" i="2"/>
  <c r="AR1381" i="2"/>
  <c r="AR1382" i="2"/>
  <c r="AR1383" i="2"/>
  <c r="AR1384" i="2"/>
  <c r="AR1385" i="2"/>
  <c r="AR1386" i="2"/>
  <c r="AR1387" i="2"/>
  <c r="AR1388" i="2"/>
  <c r="AR1389" i="2"/>
  <c r="AR1390" i="2"/>
  <c r="AR1391" i="2"/>
  <c r="AR1392" i="2"/>
  <c r="AR1393" i="2"/>
  <c r="AR1394" i="2"/>
  <c r="AR1395" i="2"/>
  <c r="AR1396" i="2"/>
  <c r="AR1397" i="2"/>
  <c r="AR1398" i="2"/>
  <c r="AR1399" i="2"/>
  <c r="AR1400" i="2"/>
  <c r="AR1401" i="2"/>
  <c r="AR1402" i="2"/>
  <c r="AR1403" i="2"/>
  <c r="AR1404" i="2"/>
  <c r="AR1405" i="2"/>
  <c r="AR1406" i="2"/>
  <c r="AR1407" i="2"/>
  <c r="AR1408" i="2"/>
  <c r="AR1409" i="2"/>
  <c r="AR1410" i="2"/>
  <c r="AR1411" i="2"/>
  <c r="AR1412" i="2"/>
  <c r="AR1413" i="2"/>
  <c r="AR1414" i="2"/>
  <c r="AR1415" i="2"/>
  <c r="AR1416" i="2"/>
  <c r="AR1417" i="2"/>
  <c r="AR1418" i="2"/>
  <c r="AR1419" i="2"/>
  <c r="AR1420" i="2"/>
  <c r="AR1421" i="2"/>
  <c r="AR1422" i="2"/>
  <c r="AR1423" i="2"/>
  <c r="AR1424" i="2"/>
  <c r="AR1425" i="2"/>
  <c r="AR1426" i="2"/>
  <c r="AR1427" i="2"/>
  <c r="AR1428" i="2"/>
  <c r="AR1429" i="2"/>
  <c r="AR1430" i="2"/>
  <c r="AR1431" i="2"/>
  <c r="AR1432" i="2"/>
  <c r="AR1433" i="2"/>
  <c r="AR1434" i="2"/>
  <c r="AR1435" i="2"/>
  <c r="AR1436" i="2"/>
  <c r="AR1437" i="2"/>
  <c r="AR1438" i="2"/>
  <c r="AR1439" i="2"/>
  <c r="AR1440" i="2"/>
  <c r="AR1441" i="2"/>
  <c r="AR1442" i="2"/>
  <c r="AR1443" i="2"/>
  <c r="AR1444" i="2"/>
  <c r="AR1445" i="2"/>
  <c r="AR1446" i="2"/>
  <c r="AR1447" i="2"/>
  <c r="AR1448" i="2"/>
  <c r="AR1449" i="2"/>
  <c r="AR1450" i="2"/>
  <c r="AR1451" i="2"/>
  <c r="AR1452" i="2"/>
  <c r="AR1453" i="2"/>
  <c r="AR1454" i="2"/>
  <c r="AR1455" i="2"/>
  <c r="AR1456" i="2"/>
  <c r="AR1457" i="2"/>
  <c r="AR1458" i="2"/>
  <c r="AR1459" i="2"/>
  <c r="AR1460" i="2"/>
  <c r="AR1461" i="2"/>
  <c r="AR1462" i="2"/>
  <c r="AR1463" i="2"/>
  <c r="AR1464" i="2"/>
  <c r="AR1465" i="2"/>
  <c r="AR1466" i="2"/>
  <c r="AR1467" i="2"/>
  <c r="AR1468" i="2"/>
  <c r="AR1469" i="2"/>
  <c r="AR1470" i="2"/>
  <c r="AR1471" i="2"/>
  <c r="AO2" i="2" a="1"/>
  <c r="AO2" i="2" s="1"/>
  <c r="AO3" i="2" a="1"/>
  <c r="AO3" i="2" s="1"/>
  <c r="AO4" i="2" a="1"/>
  <c r="AO4" i="2" s="1"/>
  <c r="AO5" i="2" a="1"/>
  <c r="AO5" i="2" s="1"/>
  <c r="AO6" i="2" a="1"/>
  <c r="AO6" i="2" s="1"/>
  <c r="AO7" i="2" a="1"/>
  <c r="AO7" i="2" s="1"/>
  <c r="AO8" i="2" a="1"/>
  <c r="AO8" i="2" s="1"/>
  <c r="AO9" i="2" a="1"/>
  <c r="AO9" i="2" s="1"/>
  <c r="AO10" i="2" a="1"/>
  <c r="AO10" i="2" s="1"/>
  <c r="AO11" i="2" a="1"/>
  <c r="AO11" i="2" s="1"/>
  <c r="AO12" i="2" a="1"/>
  <c r="AO12" i="2" s="1"/>
  <c r="AO13" i="2" a="1"/>
  <c r="AO13" i="2" s="1"/>
  <c r="AO14" i="2" a="1"/>
  <c r="AO14" i="2" s="1"/>
  <c r="AO15" i="2" a="1"/>
  <c r="AO15" i="2" s="1"/>
  <c r="AO16" i="2" a="1"/>
  <c r="AO16" i="2" s="1"/>
  <c r="AO17" i="2" a="1"/>
  <c r="AO17" i="2" s="1"/>
  <c r="AO18" i="2" a="1"/>
  <c r="AO18" i="2" s="1"/>
  <c r="AO19" i="2" a="1"/>
  <c r="AO19" i="2" s="1"/>
  <c r="AO20" i="2" a="1"/>
  <c r="AO20" i="2" s="1"/>
  <c r="AO21" i="2" a="1"/>
  <c r="AO21" i="2" s="1"/>
  <c r="AO22" i="2" a="1"/>
  <c r="AO22" i="2" s="1"/>
  <c r="AO23" i="2" a="1"/>
  <c r="AO23" i="2" s="1"/>
  <c r="AO24" i="2" a="1"/>
  <c r="AO24" i="2" s="1"/>
  <c r="AO25" i="2" a="1"/>
  <c r="AO25" i="2" s="1"/>
  <c r="AO26" i="2" a="1"/>
  <c r="AO26" i="2" s="1"/>
  <c r="AO27" i="2" a="1"/>
  <c r="AO27" i="2" s="1"/>
  <c r="AO28" i="2" a="1"/>
  <c r="AO28" i="2" s="1"/>
  <c r="AO29" i="2" a="1"/>
  <c r="AO29" i="2" s="1"/>
  <c r="AO30" i="2" a="1"/>
  <c r="AO30" i="2" s="1"/>
  <c r="AO31" i="2" a="1"/>
  <c r="AO31" i="2" s="1"/>
  <c r="AO32" i="2" a="1"/>
  <c r="AO32" i="2" s="1"/>
  <c r="AO33" i="2" a="1"/>
  <c r="AO33" i="2" s="1"/>
  <c r="AO34" i="2" a="1"/>
  <c r="AO34" i="2" s="1"/>
  <c r="AO35" i="2" a="1"/>
  <c r="AO35" i="2" s="1"/>
  <c r="AO36" i="2" a="1"/>
  <c r="AO36" i="2" s="1"/>
  <c r="AO37" i="2" a="1"/>
  <c r="AO37" i="2" s="1"/>
  <c r="AO38" i="2" a="1"/>
  <c r="AO38" i="2" s="1"/>
  <c r="AO39" i="2" a="1"/>
  <c r="AO39" i="2" s="1"/>
  <c r="AO40" i="2" a="1"/>
  <c r="AO40" i="2" s="1"/>
  <c r="AO41" i="2" a="1"/>
  <c r="AO41" i="2" s="1"/>
  <c r="AO42" i="2" a="1"/>
  <c r="AO42" i="2" s="1"/>
  <c r="AO43" i="2" a="1"/>
  <c r="AO43" i="2" s="1"/>
  <c r="AO44" i="2" a="1"/>
  <c r="AO44" i="2" s="1"/>
  <c r="AO45" i="2" a="1"/>
  <c r="AO45" i="2" s="1"/>
  <c r="AO46" i="2" a="1"/>
  <c r="AO46" i="2" s="1"/>
  <c r="AO47" i="2" a="1"/>
  <c r="AO47" i="2" s="1"/>
  <c r="AO48" i="2" a="1"/>
  <c r="AO48" i="2" s="1"/>
  <c r="AO49" i="2" a="1"/>
  <c r="AO49" i="2" s="1"/>
  <c r="AO50" i="2" a="1"/>
  <c r="AO50" i="2" s="1"/>
  <c r="AO51" i="2" a="1"/>
  <c r="AO51" i="2" s="1"/>
  <c r="AO52" i="2" a="1"/>
  <c r="AO52" i="2" s="1"/>
  <c r="AO53" i="2" a="1"/>
  <c r="AO53" i="2" s="1"/>
  <c r="AO54" i="2" a="1"/>
  <c r="AO54" i="2" s="1"/>
  <c r="AO55" i="2" a="1"/>
  <c r="AO55" i="2" s="1"/>
  <c r="AO56" i="2" a="1"/>
  <c r="AO56" i="2" s="1"/>
  <c r="AO57" i="2" a="1"/>
  <c r="AO57" i="2" s="1"/>
  <c r="AO58" i="2" a="1"/>
  <c r="AO58" i="2" s="1"/>
  <c r="AO59" i="2" a="1"/>
  <c r="AO59" i="2" s="1"/>
  <c r="AO60" i="2" a="1"/>
  <c r="AO60" i="2" s="1"/>
  <c r="AO61" i="2" a="1"/>
  <c r="AO61" i="2" s="1"/>
  <c r="AO62" i="2" a="1"/>
  <c r="AO62" i="2" s="1"/>
  <c r="AO63" i="2" a="1"/>
  <c r="AO63" i="2" s="1"/>
  <c r="AO64" i="2" a="1"/>
  <c r="AO64" i="2" s="1"/>
  <c r="AO65" i="2" a="1"/>
  <c r="AO65" i="2" s="1"/>
  <c r="AO66" i="2" a="1"/>
  <c r="AO66" i="2" s="1"/>
  <c r="AO67" i="2" a="1"/>
  <c r="AO67" i="2" s="1"/>
  <c r="AO68" i="2" a="1"/>
  <c r="AO68" i="2" s="1"/>
  <c r="AO69" i="2" a="1"/>
  <c r="AO69" i="2" s="1"/>
  <c r="AO70" i="2" a="1"/>
  <c r="AO70" i="2" s="1"/>
  <c r="AO71" i="2" a="1"/>
  <c r="AO71" i="2" s="1"/>
  <c r="AO72" i="2" a="1"/>
  <c r="AO72" i="2" s="1"/>
  <c r="AO73" i="2" a="1"/>
  <c r="AO73" i="2" s="1"/>
  <c r="AO74" i="2" a="1"/>
  <c r="AO74" i="2" s="1"/>
  <c r="AO75" i="2" a="1"/>
  <c r="AO75" i="2" s="1"/>
  <c r="AO76" i="2" a="1"/>
  <c r="AO76" i="2" s="1"/>
  <c r="AO77" i="2" a="1"/>
  <c r="AO77" i="2" s="1"/>
  <c r="AO78" i="2" a="1"/>
  <c r="AO78" i="2" s="1"/>
  <c r="AO79" i="2" a="1"/>
  <c r="AO79" i="2" s="1"/>
  <c r="AO80" i="2" a="1"/>
  <c r="AO80" i="2" s="1"/>
  <c r="AO81" i="2" a="1"/>
  <c r="AO81" i="2" s="1"/>
  <c r="AO82" i="2" a="1"/>
  <c r="AO82" i="2" s="1"/>
  <c r="AO83" i="2" a="1"/>
  <c r="AO83" i="2" s="1"/>
  <c r="AO84" i="2" a="1"/>
  <c r="AO84" i="2" s="1"/>
  <c r="AO85" i="2" a="1"/>
  <c r="AO85" i="2" s="1"/>
  <c r="AO86" i="2" a="1"/>
  <c r="AO86" i="2" s="1"/>
  <c r="AO87" i="2" a="1"/>
  <c r="AO87" i="2" s="1"/>
  <c r="AO88" i="2" a="1"/>
  <c r="AO88" i="2" s="1"/>
  <c r="AO89" i="2" a="1"/>
  <c r="AO89" i="2" s="1"/>
  <c r="AO90" i="2" a="1"/>
  <c r="AO90" i="2" s="1"/>
  <c r="AO91" i="2" a="1"/>
  <c r="AO91" i="2" s="1"/>
  <c r="AO92" i="2" a="1"/>
  <c r="AO92" i="2" s="1"/>
  <c r="AO93" i="2" a="1"/>
  <c r="AO93" i="2" s="1"/>
  <c r="AO94" i="2" a="1"/>
  <c r="AO94" i="2" s="1"/>
  <c r="AO95" i="2" a="1"/>
  <c r="AO95" i="2" s="1"/>
  <c r="AO96" i="2" a="1"/>
  <c r="AO96" i="2" s="1"/>
  <c r="AO97" i="2" a="1"/>
  <c r="AO97" i="2" s="1"/>
  <c r="AO98" i="2" a="1"/>
  <c r="AO98" i="2" s="1"/>
  <c r="AO99" i="2" a="1"/>
  <c r="AO99" i="2" s="1"/>
  <c r="AO100" i="2" a="1"/>
  <c r="AO100" i="2" s="1"/>
  <c r="AO101" i="2" a="1"/>
  <c r="AO101" i="2" s="1"/>
  <c r="AO102" i="2" a="1"/>
  <c r="AO102" i="2" s="1"/>
  <c r="AO103" i="2" a="1"/>
  <c r="AO103" i="2" s="1"/>
  <c r="AO104" i="2" a="1"/>
  <c r="AO104" i="2" s="1"/>
  <c r="AO105" i="2" a="1"/>
  <c r="AO105" i="2" s="1"/>
  <c r="AO106" i="2" a="1"/>
  <c r="AO106" i="2" s="1"/>
  <c r="AO107" i="2" a="1"/>
  <c r="AO107" i="2" s="1"/>
  <c r="AO108" i="2" a="1"/>
  <c r="AO108" i="2" s="1"/>
  <c r="AO109" i="2" a="1"/>
  <c r="AO109" i="2" s="1"/>
  <c r="AO110" i="2" a="1"/>
  <c r="AO110" i="2" s="1"/>
  <c r="AO111" i="2" a="1"/>
  <c r="AO111" i="2" s="1"/>
  <c r="AO112" i="2" a="1"/>
  <c r="AO112" i="2" s="1"/>
  <c r="AO113" i="2" a="1"/>
  <c r="AO113" i="2" s="1"/>
  <c r="AO114" i="2" a="1"/>
  <c r="AO114" i="2" s="1"/>
  <c r="AO115" i="2" a="1"/>
  <c r="AO115" i="2" s="1"/>
  <c r="AO116" i="2" a="1"/>
  <c r="AO116" i="2" s="1"/>
  <c r="AO117" i="2" a="1"/>
  <c r="AO117" i="2" s="1"/>
  <c r="AO118" i="2" a="1"/>
  <c r="AO118" i="2" s="1"/>
  <c r="AO119" i="2" a="1"/>
  <c r="AO119" i="2" s="1"/>
  <c r="AO120" i="2" a="1"/>
  <c r="AO120" i="2" s="1"/>
  <c r="AO121" i="2" a="1"/>
  <c r="AO121" i="2" s="1"/>
  <c r="AO122" i="2" a="1"/>
  <c r="AO122" i="2" s="1"/>
  <c r="AO123" i="2" a="1"/>
  <c r="AO123" i="2" s="1"/>
  <c r="AO124" i="2" a="1"/>
  <c r="AO124" i="2" s="1"/>
  <c r="AO125" i="2" a="1"/>
  <c r="AO125" i="2" s="1"/>
  <c r="AO126" i="2" a="1"/>
  <c r="AO126" i="2" s="1"/>
  <c r="AO127" i="2" a="1"/>
  <c r="AO127" i="2" s="1"/>
  <c r="AO128" i="2" a="1"/>
  <c r="AO128" i="2" s="1"/>
  <c r="AO129" i="2" a="1"/>
  <c r="AO129" i="2" s="1"/>
  <c r="AO130" i="2" a="1"/>
  <c r="AO130" i="2" s="1"/>
  <c r="AO131" i="2" a="1"/>
  <c r="AO131" i="2" s="1"/>
  <c r="AO132" i="2" a="1"/>
  <c r="AO132" i="2" s="1"/>
  <c r="AO133" i="2" a="1"/>
  <c r="AO133" i="2" s="1"/>
  <c r="AO134" i="2" a="1"/>
  <c r="AO134" i="2" s="1"/>
  <c r="AO135" i="2" a="1"/>
  <c r="AO135" i="2" s="1"/>
  <c r="AO136" i="2" a="1"/>
  <c r="AO136" i="2" s="1"/>
  <c r="AO137" i="2" a="1"/>
  <c r="AO137" i="2" s="1"/>
  <c r="AO138" i="2" a="1"/>
  <c r="AO138" i="2" s="1"/>
  <c r="AO139" i="2" a="1"/>
  <c r="AO139" i="2" s="1"/>
  <c r="AO140" i="2" a="1"/>
  <c r="AO140" i="2" s="1"/>
  <c r="AO141" i="2" a="1"/>
  <c r="AO141" i="2" s="1"/>
  <c r="AO142" i="2" a="1"/>
  <c r="AO142" i="2" s="1"/>
  <c r="AO143" i="2" a="1"/>
  <c r="AO143" i="2" s="1"/>
  <c r="AO144" i="2" a="1"/>
  <c r="AO144" i="2" s="1"/>
  <c r="AO145" i="2" a="1"/>
  <c r="AO145" i="2" s="1"/>
  <c r="AO146" i="2" a="1"/>
  <c r="AO146" i="2" s="1"/>
  <c r="AO147" i="2" a="1"/>
  <c r="AO147" i="2" s="1"/>
  <c r="AO148" i="2" a="1"/>
  <c r="AO148" i="2" s="1"/>
  <c r="AO149" i="2" a="1"/>
  <c r="AO149" i="2" s="1"/>
  <c r="AO150" i="2" a="1"/>
  <c r="AO150" i="2" s="1"/>
  <c r="AO151" i="2" a="1"/>
  <c r="AO151" i="2" s="1"/>
  <c r="AO152" i="2" a="1"/>
  <c r="AO152" i="2" s="1"/>
  <c r="AO153" i="2" a="1"/>
  <c r="AO153" i="2" s="1"/>
  <c r="AO154" i="2" a="1"/>
  <c r="AO154" i="2" s="1"/>
  <c r="AO155" i="2" a="1"/>
  <c r="AO155" i="2" s="1"/>
  <c r="AO156" i="2" a="1"/>
  <c r="AO156" i="2" s="1"/>
  <c r="AO157" i="2" a="1"/>
  <c r="AO157" i="2" s="1"/>
  <c r="AO158" i="2" a="1"/>
  <c r="AO158" i="2" s="1"/>
  <c r="AO159" i="2" a="1"/>
  <c r="AO159" i="2" s="1"/>
  <c r="AO160" i="2" a="1"/>
  <c r="AO160" i="2" s="1"/>
  <c r="AO161" i="2" a="1"/>
  <c r="AO161" i="2" s="1"/>
  <c r="AO162" i="2" a="1"/>
  <c r="AO162" i="2" s="1"/>
  <c r="AO163" i="2" a="1"/>
  <c r="AO163" i="2" s="1"/>
  <c r="AO164" i="2" a="1"/>
  <c r="AO164" i="2" s="1"/>
  <c r="AO165" i="2" a="1"/>
  <c r="AO165" i="2" s="1"/>
  <c r="AO166" i="2" a="1"/>
  <c r="AO166" i="2" s="1"/>
  <c r="AO167" i="2" a="1"/>
  <c r="AO167" i="2" s="1"/>
  <c r="AO168" i="2" a="1"/>
  <c r="AO168" i="2" s="1"/>
  <c r="AO169" i="2" a="1"/>
  <c r="AO169" i="2" s="1"/>
  <c r="AO170" i="2" a="1"/>
  <c r="AO170" i="2" s="1"/>
  <c r="AO171" i="2" a="1"/>
  <c r="AO171" i="2" s="1"/>
  <c r="AO172" i="2" a="1"/>
  <c r="AO172" i="2" s="1"/>
  <c r="AO173" i="2" a="1"/>
  <c r="AO173" i="2" s="1"/>
  <c r="AO174" i="2" a="1"/>
  <c r="AO174" i="2" s="1"/>
  <c r="AO175" i="2" a="1"/>
  <c r="AO175" i="2" s="1"/>
  <c r="AO176" i="2" a="1"/>
  <c r="AO176" i="2" s="1"/>
  <c r="AO177" i="2" a="1"/>
  <c r="AO177" i="2" s="1"/>
  <c r="AO178" i="2" a="1"/>
  <c r="AO178" i="2" s="1"/>
  <c r="AO179" i="2" a="1"/>
  <c r="AO179" i="2" s="1"/>
  <c r="AO180" i="2" a="1"/>
  <c r="AO180" i="2" s="1"/>
  <c r="AO181" i="2" a="1"/>
  <c r="AO181" i="2" s="1"/>
  <c r="AO182" i="2" a="1"/>
  <c r="AO182" i="2" s="1"/>
  <c r="AO183" i="2" a="1"/>
  <c r="AO183" i="2" s="1"/>
  <c r="AO184" i="2" a="1"/>
  <c r="AO184" i="2" s="1"/>
  <c r="AO185" i="2" a="1"/>
  <c r="AO185" i="2" s="1"/>
  <c r="AO186" i="2" a="1"/>
  <c r="AO186" i="2" s="1"/>
  <c r="AO187" i="2" a="1"/>
  <c r="AO187" i="2" s="1"/>
  <c r="AO188" i="2" a="1"/>
  <c r="AO188" i="2" s="1"/>
  <c r="AO189" i="2" a="1"/>
  <c r="AO189" i="2" s="1"/>
  <c r="AO190" i="2" a="1"/>
  <c r="AO190" i="2" s="1"/>
  <c r="AO191" i="2" a="1"/>
  <c r="AO191" i="2" s="1"/>
  <c r="AO192" i="2" a="1"/>
  <c r="AO192" i="2" s="1"/>
  <c r="AO193" i="2" a="1"/>
  <c r="AO193" i="2" s="1"/>
  <c r="AO194" i="2" a="1"/>
  <c r="AO194" i="2" s="1"/>
  <c r="AO195" i="2" a="1"/>
  <c r="AO195" i="2" s="1"/>
  <c r="AO196" i="2" a="1"/>
  <c r="AO196" i="2" s="1"/>
  <c r="AO197" i="2" a="1"/>
  <c r="AO197" i="2" s="1"/>
  <c r="AO198" i="2" a="1"/>
  <c r="AO198" i="2" s="1"/>
  <c r="AO199" i="2" a="1"/>
  <c r="AO199" i="2" s="1"/>
  <c r="AO200" i="2" a="1"/>
  <c r="AO200" i="2" s="1"/>
  <c r="AO201" i="2" a="1"/>
  <c r="AO201" i="2" s="1"/>
  <c r="AO202" i="2" a="1"/>
  <c r="AO202" i="2" s="1"/>
  <c r="AO203" i="2" a="1"/>
  <c r="AO203" i="2" s="1"/>
  <c r="AO204" i="2" a="1"/>
  <c r="AO204" i="2" s="1"/>
  <c r="AO205" i="2" a="1"/>
  <c r="AO205" i="2" s="1"/>
  <c r="AO206" i="2" a="1"/>
  <c r="AO206" i="2" s="1"/>
  <c r="AO207" i="2" a="1"/>
  <c r="AO207" i="2" s="1"/>
  <c r="AO208" i="2" a="1"/>
  <c r="AO208" i="2" s="1"/>
  <c r="AO209" i="2" a="1"/>
  <c r="AO209" i="2" s="1"/>
  <c r="AO210" i="2" a="1"/>
  <c r="AO210" i="2" s="1"/>
  <c r="AO211" i="2" a="1"/>
  <c r="AO211" i="2" s="1"/>
  <c r="AO212" i="2" a="1"/>
  <c r="AO212" i="2" s="1"/>
  <c r="AO213" i="2" a="1"/>
  <c r="AO213" i="2" s="1"/>
  <c r="AO214" i="2" a="1"/>
  <c r="AO214" i="2" s="1"/>
  <c r="AO215" i="2" a="1"/>
  <c r="AO215" i="2" s="1"/>
  <c r="AO216" i="2" a="1"/>
  <c r="AO216" i="2" s="1"/>
  <c r="AO217" i="2" a="1"/>
  <c r="AO217" i="2" s="1"/>
  <c r="AO218" i="2" a="1"/>
  <c r="AO218" i="2" s="1"/>
  <c r="AO219" i="2" a="1"/>
  <c r="AO219" i="2" s="1"/>
  <c r="AO220" i="2" a="1"/>
  <c r="AO220" i="2" s="1"/>
  <c r="AO221" i="2" a="1"/>
  <c r="AO221" i="2" s="1"/>
  <c r="AO222" i="2" a="1"/>
  <c r="AO222" i="2" s="1"/>
  <c r="AO223" i="2" a="1"/>
  <c r="AO223" i="2" s="1"/>
  <c r="AO224" i="2" a="1"/>
  <c r="AO224" i="2" s="1"/>
  <c r="AO225" i="2" a="1"/>
  <c r="AO225" i="2" s="1"/>
  <c r="AO226" i="2" a="1"/>
  <c r="AO226" i="2" s="1"/>
  <c r="AO227" i="2" a="1"/>
  <c r="AO227" i="2" s="1"/>
  <c r="AO228" i="2" a="1"/>
  <c r="AO228" i="2" s="1"/>
  <c r="AO229" i="2" a="1"/>
  <c r="AO229" i="2" s="1"/>
  <c r="AO230" i="2" a="1"/>
  <c r="AO230" i="2" s="1"/>
  <c r="AO231" i="2" a="1"/>
  <c r="AO231" i="2" s="1"/>
  <c r="AO232" i="2" a="1"/>
  <c r="AO232" i="2" s="1"/>
  <c r="AO233" i="2" a="1"/>
  <c r="AO233" i="2" s="1"/>
  <c r="AO234" i="2" a="1"/>
  <c r="AO234" i="2" s="1"/>
  <c r="AO235" i="2" a="1"/>
  <c r="AO235" i="2" s="1"/>
  <c r="AO236" i="2" a="1"/>
  <c r="AO236" i="2" s="1"/>
  <c r="AO237" i="2" a="1"/>
  <c r="AO237" i="2" s="1"/>
  <c r="AO238" i="2" a="1"/>
  <c r="AO238" i="2" s="1"/>
  <c r="AO239" i="2" a="1"/>
  <c r="AO239" i="2" s="1"/>
  <c r="AO240" i="2" a="1"/>
  <c r="AO240" i="2" s="1"/>
  <c r="AO241" i="2" a="1"/>
  <c r="AO241" i="2" s="1"/>
  <c r="AO242" i="2" a="1"/>
  <c r="AO242" i="2" s="1"/>
  <c r="AO243" i="2" a="1"/>
  <c r="AO243" i="2" s="1"/>
  <c r="AO244" i="2" a="1"/>
  <c r="AO244" i="2" s="1"/>
  <c r="AO245" i="2" a="1"/>
  <c r="AO245" i="2" s="1"/>
  <c r="AO246" i="2" a="1"/>
  <c r="AO246" i="2" s="1"/>
  <c r="AO247" i="2" a="1"/>
  <c r="AO247" i="2" s="1"/>
  <c r="AO248" i="2" a="1"/>
  <c r="AO248" i="2" s="1"/>
  <c r="AO249" i="2" a="1"/>
  <c r="AO249" i="2" s="1"/>
  <c r="AO250" i="2" a="1"/>
  <c r="AO250" i="2" s="1"/>
  <c r="AO251" i="2" a="1"/>
  <c r="AO251" i="2" s="1"/>
  <c r="AO252" i="2" a="1"/>
  <c r="AO252" i="2" s="1"/>
  <c r="AO253" i="2" a="1"/>
  <c r="AO253" i="2" s="1"/>
  <c r="AO254" i="2" a="1"/>
  <c r="AO254" i="2" s="1"/>
  <c r="AO255" i="2" a="1"/>
  <c r="AO255" i="2" s="1"/>
  <c r="AO256" i="2" a="1"/>
  <c r="AO256" i="2" s="1"/>
  <c r="AO257" i="2" a="1"/>
  <c r="AO257" i="2" s="1"/>
  <c r="AO258" i="2" a="1"/>
  <c r="AO258" i="2" s="1"/>
  <c r="AO259" i="2" a="1"/>
  <c r="AO259" i="2" s="1"/>
  <c r="AO260" i="2" a="1"/>
  <c r="AO260" i="2" s="1"/>
  <c r="AO261" i="2" a="1"/>
  <c r="AO261" i="2" s="1"/>
  <c r="AO262" i="2" a="1"/>
  <c r="AO262" i="2" s="1"/>
  <c r="AO263" i="2" a="1"/>
  <c r="AO263" i="2" s="1"/>
  <c r="AO264" i="2" a="1"/>
  <c r="AO264" i="2" s="1"/>
  <c r="AO265" i="2" a="1"/>
  <c r="AO265" i="2" s="1"/>
  <c r="AO266" i="2" a="1"/>
  <c r="AO266" i="2" s="1"/>
  <c r="AO267" i="2" a="1"/>
  <c r="AO267" i="2" s="1"/>
  <c r="AO268" i="2" a="1"/>
  <c r="AO268" i="2" s="1"/>
  <c r="AO269" i="2" a="1"/>
  <c r="AO269" i="2" s="1"/>
  <c r="AO270" i="2" a="1"/>
  <c r="AO270" i="2" s="1"/>
  <c r="AO271" i="2" a="1"/>
  <c r="AO271" i="2" s="1"/>
  <c r="AO272" i="2" a="1"/>
  <c r="AO272" i="2" s="1"/>
  <c r="AO273" i="2" a="1"/>
  <c r="AO273" i="2" s="1"/>
  <c r="AO274" i="2" a="1"/>
  <c r="AO274" i="2" s="1"/>
  <c r="AO275" i="2" a="1"/>
  <c r="AO275" i="2" s="1"/>
  <c r="AO276" i="2" a="1"/>
  <c r="AO276" i="2" s="1"/>
  <c r="AO277" i="2" a="1"/>
  <c r="AO277" i="2" s="1"/>
  <c r="AO278" i="2" a="1"/>
  <c r="AO278" i="2" s="1"/>
  <c r="AO279" i="2" a="1"/>
  <c r="AO279" i="2" s="1"/>
  <c r="AO280" i="2" a="1"/>
  <c r="AO280" i="2" s="1"/>
  <c r="AO281" i="2" a="1"/>
  <c r="AO281" i="2" s="1"/>
  <c r="AO282" i="2" a="1"/>
  <c r="AO282" i="2" s="1"/>
  <c r="AO283" i="2" a="1"/>
  <c r="AO283" i="2" s="1"/>
  <c r="AO284" i="2" a="1"/>
  <c r="AO284" i="2" s="1"/>
  <c r="AO285" i="2" a="1"/>
  <c r="AO285" i="2" s="1"/>
  <c r="AO286" i="2" a="1"/>
  <c r="AO286" i="2" s="1"/>
  <c r="AO287" i="2" a="1"/>
  <c r="AO287" i="2" s="1"/>
  <c r="AO288" i="2" a="1"/>
  <c r="AO288" i="2" s="1"/>
  <c r="AO289" i="2" a="1"/>
  <c r="AO289" i="2" s="1"/>
  <c r="AO290" i="2" a="1"/>
  <c r="AO290" i="2" s="1"/>
  <c r="AO291" i="2" a="1"/>
  <c r="AO291" i="2" s="1"/>
  <c r="AO292" i="2" a="1"/>
  <c r="AO292" i="2" s="1"/>
  <c r="AO293" i="2" a="1"/>
  <c r="AO293" i="2" s="1"/>
  <c r="AO294" i="2" a="1"/>
  <c r="AO294" i="2" s="1"/>
  <c r="AO295" i="2" a="1"/>
  <c r="AO295" i="2" s="1"/>
  <c r="AO296" i="2" a="1"/>
  <c r="AO296" i="2" s="1"/>
  <c r="AO297" i="2" a="1"/>
  <c r="AO297" i="2" s="1"/>
  <c r="AO298" i="2" a="1"/>
  <c r="AO298" i="2" s="1"/>
  <c r="AO299" i="2" a="1"/>
  <c r="AO299" i="2" s="1"/>
  <c r="AO300" i="2" a="1"/>
  <c r="AO300" i="2" s="1"/>
  <c r="AO301" i="2" a="1"/>
  <c r="AO301" i="2" s="1"/>
  <c r="AO302" i="2" a="1"/>
  <c r="AO302" i="2" s="1"/>
  <c r="AO303" i="2" a="1"/>
  <c r="AO303" i="2" s="1"/>
  <c r="AO304" i="2" a="1"/>
  <c r="AO304" i="2" s="1"/>
  <c r="AO305" i="2" a="1"/>
  <c r="AO305" i="2" s="1"/>
  <c r="AO306" i="2" a="1"/>
  <c r="AO306" i="2" s="1"/>
  <c r="AO307" i="2" a="1"/>
  <c r="AO307" i="2" s="1"/>
  <c r="AO308" i="2" a="1"/>
  <c r="AO308" i="2" s="1"/>
  <c r="AO309" i="2" a="1"/>
  <c r="AO309" i="2" s="1"/>
  <c r="AO310" i="2" a="1"/>
  <c r="AO310" i="2" s="1"/>
  <c r="AO311" i="2" a="1"/>
  <c r="AO311" i="2" s="1"/>
  <c r="AO312" i="2" a="1"/>
  <c r="AO312" i="2" s="1"/>
  <c r="AO313" i="2" a="1"/>
  <c r="AO313" i="2" s="1"/>
  <c r="AO314" i="2" a="1"/>
  <c r="AO314" i="2" s="1"/>
  <c r="AO315" i="2" a="1"/>
  <c r="AO315" i="2" s="1"/>
  <c r="AO316" i="2" a="1"/>
  <c r="AO316" i="2" s="1"/>
  <c r="AO317" i="2" a="1"/>
  <c r="AO317" i="2" s="1"/>
  <c r="AO318" i="2" a="1"/>
  <c r="AO318" i="2" s="1"/>
  <c r="AO319" i="2" a="1"/>
  <c r="AO319" i="2" s="1"/>
  <c r="AO320" i="2" a="1"/>
  <c r="AO320" i="2" s="1"/>
  <c r="AO321" i="2" a="1"/>
  <c r="AO321" i="2" s="1"/>
  <c r="AO322" i="2" a="1"/>
  <c r="AO322" i="2" s="1"/>
  <c r="AO323" i="2" a="1"/>
  <c r="AO323" i="2" s="1"/>
  <c r="AO324" i="2" a="1"/>
  <c r="AO324" i="2" s="1"/>
  <c r="AO325" i="2" a="1"/>
  <c r="AO325" i="2" s="1"/>
  <c r="AO326" i="2" a="1"/>
  <c r="AO326" i="2" s="1"/>
  <c r="AO327" i="2" a="1"/>
  <c r="AO327" i="2" s="1"/>
  <c r="AO328" i="2" a="1"/>
  <c r="AO328" i="2" s="1"/>
  <c r="AO329" i="2" a="1"/>
  <c r="AO329" i="2" s="1"/>
  <c r="AO330" i="2" a="1"/>
  <c r="AO330" i="2" s="1"/>
  <c r="AO331" i="2" a="1"/>
  <c r="AO331" i="2" s="1"/>
  <c r="AO332" i="2" a="1"/>
  <c r="AO332" i="2" s="1"/>
  <c r="AO333" i="2" a="1"/>
  <c r="AO333" i="2" s="1"/>
  <c r="AO334" i="2" a="1"/>
  <c r="AO334" i="2" s="1"/>
  <c r="AO335" i="2" a="1"/>
  <c r="AO335" i="2" s="1"/>
  <c r="AO336" i="2" a="1"/>
  <c r="AO336" i="2" s="1"/>
  <c r="AO337" i="2" a="1"/>
  <c r="AO337" i="2" s="1"/>
  <c r="AO338" i="2" a="1"/>
  <c r="AO338" i="2" s="1"/>
  <c r="AO339" i="2" a="1"/>
  <c r="AO339" i="2" s="1"/>
  <c r="AO340" i="2" a="1"/>
  <c r="AO340" i="2" s="1"/>
  <c r="AO341" i="2" a="1"/>
  <c r="AO341" i="2" s="1"/>
  <c r="AO342" i="2" a="1"/>
  <c r="AO342" i="2" s="1"/>
  <c r="AO343" i="2" a="1"/>
  <c r="AO343" i="2" s="1"/>
  <c r="AO344" i="2" a="1"/>
  <c r="AO344" i="2" s="1"/>
  <c r="AO345" i="2" a="1"/>
  <c r="AO345" i="2" s="1"/>
  <c r="AO346" i="2" a="1"/>
  <c r="AO346" i="2" s="1"/>
  <c r="AO347" i="2" a="1"/>
  <c r="AO347" i="2" s="1"/>
  <c r="AO348" i="2" a="1"/>
  <c r="AO348" i="2" s="1"/>
  <c r="AO349" i="2" a="1"/>
  <c r="AO349" i="2" s="1"/>
  <c r="AO350" i="2" a="1"/>
  <c r="AO350" i="2" s="1"/>
  <c r="AO351" i="2" a="1"/>
  <c r="AO351" i="2" s="1"/>
  <c r="AO352" i="2" a="1"/>
  <c r="AO352" i="2" s="1"/>
  <c r="AO353" i="2" a="1"/>
  <c r="AO353" i="2" s="1"/>
  <c r="AO354" i="2" a="1"/>
  <c r="AO354" i="2" s="1"/>
  <c r="AO355" i="2" a="1"/>
  <c r="AO355" i="2" s="1"/>
  <c r="AO356" i="2" a="1"/>
  <c r="AO356" i="2" s="1"/>
  <c r="AO357" i="2" a="1"/>
  <c r="AO357" i="2" s="1"/>
  <c r="AO358" i="2" a="1"/>
  <c r="AO358" i="2" s="1"/>
  <c r="AO359" i="2" a="1"/>
  <c r="AO359" i="2" s="1"/>
  <c r="AO360" i="2" a="1"/>
  <c r="AO360" i="2" s="1"/>
  <c r="AO361" i="2" a="1"/>
  <c r="AO361" i="2" s="1"/>
  <c r="AO362" i="2" a="1"/>
  <c r="AO362" i="2" s="1"/>
  <c r="AO363" i="2" a="1"/>
  <c r="AO363" i="2" s="1"/>
  <c r="AO364" i="2" a="1"/>
  <c r="AO364" i="2" s="1"/>
  <c r="AO365" i="2" a="1"/>
  <c r="AO365" i="2" s="1"/>
  <c r="AO366" i="2" a="1"/>
  <c r="AO366" i="2" s="1"/>
  <c r="AO367" i="2" a="1"/>
  <c r="AO367" i="2" s="1"/>
  <c r="AO368" i="2" a="1"/>
  <c r="AO368" i="2" s="1"/>
  <c r="AO369" i="2" a="1"/>
  <c r="AO369" i="2" s="1"/>
  <c r="AO370" i="2" a="1"/>
  <c r="AO370" i="2" s="1"/>
  <c r="AO371" i="2" a="1"/>
  <c r="AO371" i="2" s="1"/>
  <c r="AO372" i="2" a="1"/>
  <c r="AO372" i="2" s="1"/>
  <c r="AO373" i="2" a="1"/>
  <c r="AO373" i="2" s="1"/>
  <c r="AO374" i="2" a="1"/>
  <c r="AO374" i="2" s="1"/>
  <c r="AO375" i="2" a="1"/>
  <c r="AO375" i="2" s="1"/>
  <c r="AO376" i="2" a="1"/>
  <c r="AO376" i="2" s="1"/>
  <c r="AO377" i="2" a="1"/>
  <c r="AO377" i="2" s="1"/>
  <c r="AO378" i="2" a="1"/>
  <c r="AO378" i="2" s="1"/>
  <c r="AO379" i="2" a="1"/>
  <c r="AO379" i="2" s="1"/>
  <c r="AO380" i="2" a="1"/>
  <c r="AO380" i="2" s="1"/>
  <c r="AO381" i="2" a="1"/>
  <c r="AO381" i="2" s="1"/>
  <c r="AO382" i="2" a="1"/>
  <c r="AO382" i="2" s="1"/>
  <c r="AO383" i="2" a="1"/>
  <c r="AO383" i="2" s="1"/>
  <c r="AO384" i="2" a="1"/>
  <c r="AO384" i="2" s="1"/>
  <c r="AO385" i="2" a="1"/>
  <c r="AO385" i="2" s="1"/>
  <c r="AO386" i="2" a="1"/>
  <c r="AO386" i="2" s="1"/>
  <c r="AO387" i="2" a="1"/>
  <c r="AO387" i="2" s="1"/>
  <c r="AO388" i="2" a="1"/>
  <c r="AO388" i="2" s="1"/>
  <c r="AO389" i="2" a="1"/>
  <c r="AO389" i="2" s="1"/>
  <c r="AO390" i="2" a="1"/>
  <c r="AO390" i="2" s="1"/>
  <c r="AO391" i="2" a="1"/>
  <c r="AO391" i="2" s="1"/>
  <c r="AO392" i="2" a="1"/>
  <c r="AO392" i="2" s="1"/>
  <c r="AO393" i="2" a="1"/>
  <c r="AO393" i="2" s="1"/>
  <c r="AO394" i="2" a="1"/>
  <c r="AO394" i="2" s="1"/>
  <c r="AO395" i="2" a="1"/>
  <c r="AO395" i="2" s="1"/>
  <c r="AO396" i="2" a="1"/>
  <c r="AO396" i="2" s="1"/>
  <c r="AO397" i="2" a="1"/>
  <c r="AO397" i="2" s="1"/>
  <c r="AO398" i="2" a="1"/>
  <c r="AO398" i="2" s="1"/>
  <c r="AO399" i="2" a="1"/>
  <c r="AO399" i="2" s="1"/>
  <c r="AO400" i="2" a="1"/>
  <c r="AO400" i="2" s="1"/>
  <c r="AO401" i="2" a="1"/>
  <c r="AO401" i="2" s="1"/>
  <c r="AO402" i="2" a="1"/>
  <c r="AO402" i="2" s="1"/>
  <c r="AO403" i="2" a="1"/>
  <c r="AO403" i="2" s="1"/>
  <c r="AO404" i="2" a="1"/>
  <c r="AO404" i="2" s="1"/>
  <c r="AO405" i="2" a="1"/>
  <c r="AO405" i="2" s="1"/>
  <c r="AO406" i="2" a="1"/>
  <c r="AO406" i="2" s="1"/>
  <c r="AO407" i="2" a="1"/>
  <c r="AO407" i="2" s="1"/>
  <c r="AO408" i="2" a="1"/>
  <c r="AO408" i="2" s="1"/>
  <c r="AO409" i="2" a="1"/>
  <c r="AO409" i="2" s="1"/>
  <c r="AO410" i="2" a="1"/>
  <c r="AO410" i="2" s="1"/>
  <c r="AO411" i="2" a="1"/>
  <c r="AO411" i="2" s="1"/>
  <c r="AO412" i="2" a="1"/>
  <c r="AO412" i="2" s="1"/>
  <c r="AO413" i="2" a="1"/>
  <c r="AO413" i="2" s="1"/>
  <c r="AO414" i="2" a="1"/>
  <c r="AO414" i="2" s="1"/>
  <c r="AO415" i="2" a="1"/>
  <c r="AO415" i="2" s="1"/>
  <c r="AO416" i="2" a="1"/>
  <c r="AO416" i="2" s="1"/>
  <c r="AO417" i="2" a="1"/>
  <c r="AO417" i="2" s="1"/>
  <c r="AO418" i="2" a="1"/>
  <c r="AO418" i="2" s="1"/>
  <c r="AO419" i="2" a="1"/>
  <c r="AO419" i="2" s="1"/>
  <c r="AO420" i="2" a="1"/>
  <c r="AO420" i="2" s="1"/>
  <c r="AO421" i="2" a="1"/>
  <c r="AO421" i="2" s="1"/>
  <c r="AO422" i="2" a="1"/>
  <c r="AO422" i="2" s="1"/>
  <c r="AO423" i="2" a="1"/>
  <c r="AO423" i="2" s="1"/>
  <c r="AO424" i="2" a="1"/>
  <c r="AO424" i="2" s="1"/>
  <c r="AO425" i="2" a="1"/>
  <c r="AO425" i="2" s="1"/>
  <c r="AO426" i="2" a="1"/>
  <c r="AO426" i="2" s="1"/>
  <c r="AO427" i="2" a="1"/>
  <c r="AO427" i="2" s="1"/>
  <c r="AO428" i="2" a="1"/>
  <c r="AO428" i="2" s="1"/>
  <c r="AO429" i="2" a="1"/>
  <c r="AO429" i="2" s="1"/>
  <c r="AO430" i="2" a="1"/>
  <c r="AO430" i="2" s="1"/>
  <c r="AO431" i="2" a="1"/>
  <c r="AO431" i="2" s="1"/>
  <c r="AO432" i="2" a="1"/>
  <c r="AO432" i="2" s="1"/>
  <c r="AO433" i="2" a="1"/>
  <c r="AO433" i="2" s="1"/>
  <c r="AO434" i="2" a="1"/>
  <c r="AO434" i="2" s="1"/>
  <c r="AO435" i="2" a="1"/>
  <c r="AO435" i="2" s="1"/>
  <c r="AO436" i="2" a="1"/>
  <c r="AO436" i="2" s="1"/>
  <c r="AO437" i="2" a="1"/>
  <c r="AO437" i="2" s="1"/>
  <c r="AO438" i="2" a="1"/>
  <c r="AO438" i="2" s="1"/>
  <c r="AO439" i="2" a="1"/>
  <c r="AO439" i="2" s="1"/>
  <c r="AO440" i="2" a="1"/>
  <c r="AO440" i="2" s="1"/>
  <c r="AO441" i="2" a="1"/>
  <c r="AO441" i="2" s="1"/>
  <c r="AO442" i="2" a="1"/>
  <c r="AO442" i="2" s="1"/>
  <c r="AO443" i="2" a="1"/>
  <c r="AO443" i="2" s="1"/>
  <c r="AO444" i="2" a="1"/>
  <c r="AO444" i="2" s="1"/>
  <c r="AO445" i="2" a="1"/>
  <c r="AO445" i="2" s="1"/>
  <c r="AO446" i="2" a="1"/>
  <c r="AO446" i="2" s="1"/>
  <c r="AO447" i="2" a="1"/>
  <c r="AO447" i="2" s="1"/>
  <c r="AO448" i="2" a="1"/>
  <c r="AO448" i="2" s="1"/>
  <c r="AO449" i="2" a="1"/>
  <c r="AO449" i="2" s="1"/>
  <c r="AO450" i="2" a="1"/>
  <c r="AO450" i="2" s="1"/>
  <c r="AO451" i="2" a="1"/>
  <c r="AO451" i="2" s="1"/>
  <c r="AO452" i="2" a="1"/>
  <c r="AO452" i="2" s="1"/>
  <c r="AO453" i="2" a="1"/>
  <c r="AO453" i="2" s="1"/>
  <c r="AO454" i="2" a="1"/>
  <c r="AO454" i="2" s="1"/>
  <c r="AO455" i="2" a="1"/>
  <c r="AO455" i="2" s="1"/>
  <c r="AO456" i="2" a="1"/>
  <c r="AO456" i="2" s="1"/>
  <c r="AO457" i="2" a="1"/>
  <c r="AO457" i="2" s="1"/>
  <c r="AO458" i="2" a="1"/>
  <c r="AO458" i="2" s="1"/>
  <c r="AO459" i="2" a="1"/>
  <c r="AO459" i="2" s="1"/>
  <c r="AO460" i="2" a="1"/>
  <c r="AO460" i="2" s="1"/>
  <c r="AO461" i="2" a="1"/>
  <c r="AO461" i="2" s="1"/>
  <c r="AO462" i="2" a="1"/>
  <c r="AO462" i="2" s="1"/>
  <c r="AO463" i="2" a="1"/>
  <c r="AO463" i="2" s="1"/>
  <c r="AO464" i="2" a="1"/>
  <c r="AO464" i="2" s="1"/>
  <c r="AO465" i="2" a="1"/>
  <c r="AO465" i="2" s="1"/>
  <c r="AO466" i="2" a="1"/>
  <c r="AO466" i="2" s="1"/>
  <c r="AO467" i="2" a="1"/>
  <c r="AO467" i="2" s="1"/>
  <c r="AO468" i="2" a="1"/>
  <c r="AO468" i="2" s="1"/>
  <c r="AO469" i="2" a="1"/>
  <c r="AO469" i="2" s="1"/>
  <c r="AO470" i="2" a="1"/>
  <c r="AO470" i="2" s="1"/>
  <c r="AO471" i="2" a="1"/>
  <c r="AO471" i="2" s="1"/>
  <c r="AO472" i="2" a="1"/>
  <c r="AO472" i="2" s="1"/>
  <c r="AO473" i="2" a="1"/>
  <c r="AO473" i="2" s="1"/>
  <c r="AO474" i="2" a="1"/>
  <c r="AO474" i="2" s="1"/>
  <c r="AO475" i="2" a="1"/>
  <c r="AO475" i="2" s="1"/>
  <c r="AO476" i="2" a="1"/>
  <c r="AO476" i="2" s="1"/>
  <c r="AO477" i="2" a="1"/>
  <c r="AO477" i="2" s="1"/>
  <c r="AO478" i="2" a="1"/>
  <c r="AO478" i="2" s="1"/>
  <c r="AO479" i="2" a="1"/>
  <c r="AO479" i="2" s="1"/>
  <c r="AO480" i="2" a="1"/>
  <c r="AO480" i="2" s="1"/>
  <c r="AO481" i="2" a="1"/>
  <c r="AO481" i="2" s="1"/>
  <c r="AO482" i="2" a="1"/>
  <c r="AO482" i="2" s="1"/>
  <c r="AO483" i="2" a="1"/>
  <c r="AO483" i="2" s="1"/>
  <c r="AO484" i="2" a="1"/>
  <c r="AO484" i="2" s="1"/>
  <c r="AO485" i="2" a="1"/>
  <c r="AO485" i="2" s="1"/>
  <c r="AO486" i="2" a="1"/>
  <c r="AO486" i="2" s="1"/>
  <c r="AO487" i="2" a="1"/>
  <c r="AO487" i="2" s="1"/>
  <c r="AO488" i="2" a="1"/>
  <c r="AO488" i="2" s="1"/>
  <c r="AO489" i="2" a="1"/>
  <c r="AO489" i="2" s="1"/>
  <c r="AO490" i="2" a="1"/>
  <c r="AO490" i="2" s="1"/>
  <c r="AO491" i="2" a="1"/>
  <c r="AO491" i="2" s="1"/>
  <c r="AO492" i="2" a="1"/>
  <c r="AO492" i="2" s="1"/>
  <c r="AO493" i="2" a="1"/>
  <c r="AO493" i="2" s="1"/>
  <c r="AO494" i="2" a="1"/>
  <c r="AO494" i="2" s="1"/>
  <c r="AO495" i="2" a="1"/>
  <c r="AO495" i="2" s="1"/>
  <c r="AO496" i="2" a="1"/>
  <c r="AO496" i="2" s="1"/>
  <c r="AO497" i="2" a="1"/>
  <c r="AO497" i="2" s="1"/>
  <c r="AO498" i="2" a="1"/>
  <c r="AO498" i="2" s="1"/>
  <c r="AO499" i="2" a="1"/>
  <c r="AO499" i="2" s="1"/>
  <c r="AO500" i="2" a="1"/>
  <c r="AO500" i="2" s="1"/>
  <c r="AO501" i="2" a="1"/>
  <c r="AO501" i="2" s="1"/>
  <c r="AO502" i="2" a="1"/>
  <c r="AO502" i="2" s="1"/>
  <c r="AO503" i="2" a="1"/>
  <c r="AO503" i="2" s="1"/>
  <c r="AO504" i="2" a="1"/>
  <c r="AO504" i="2" s="1"/>
  <c r="AO505" i="2" a="1"/>
  <c r="AO505" i="2" s="1"/>
  <c r="AO506" i="2" a="1"/>
  <c r="AO506" i="2" s="1"/>
  <c r="AO507" i="2" a="1"/>
  <c r="AO507" i="2" s="1"/>
  <c r="AO508" i="2" a="1"/>
  <c r="AO508" i="2" s="1"/>
  <c r="AO509" i="2" a="1"/>
  <c r="AO509" i="2" s="1"/>
  <c r="AO510" i="2" a="1"/>
  <c r="AO510" i="2" s="1"/>
  <c r="AO511" i="2" a="1"/>
  <c r="AO511" i="2" s="1"/>
  <c r="AO512" i="2" a="1"/>
  <c r="AO512" i="2" s="1"/>
  <c r="AO513" i="2" a="1"/>
  <c r="AO513" i="2" s="1"/>
  <c r="AO514" i="2" a="1"/>
  <c r="AO514" i="2" s="1"/>
  <c r="AO515" i="2" a="1"/>
  <c r="AO515" i="2" s="1"/>
  <c r="AO516" i="2" a="1"/>
  <c r="AO516" i="2" s="1"/>
  <c r="AO517" i="2" a="1"/>
  <c r="AO517" i="2" s="1"/>
  <c r="AO518" i="2" a="1"/>
  <c r="AO518" i="2" s="1"/>
  <c r="AO519" i="2" a="1"/>
  <c r="AO519" i="2" s="1"/>
  <c r="AO520" i="2" a="1"/>
  <c r="AO520" i="2" s="1"/>
  <c r="AO521" i="2" a="1"/>
  <c r="AO521" i="2" s="1"/>
  <c r="AO522" i="2" a="1"/>
  <c r="AO522" i="2" s="1"/>
  <c r="AO523" i="2" a="1"/>
  <c r="AO523" i="2" s="1"/>
  <c r="AO524" i="2" a="1"/>
  <c r="AO524" i="2" s="1"/>
  <c r="AO525" i="2" a="1"/>
  <c r="AO525" i="2" s="1"/>
  <c r="AO526" i="2" a="1"/>
  <c r="AO526" i="2" s="1"/>
  <c r="AO527" i="2" a="1"/>
  <c r="AO527" i="2" s="1"/>
  <c r="AO528" i="2" a="1"/>
  <c r="AO528" i="2" s="1"/>
  <c r="AO529" i="2" a="1"/>
  <c r="AO529" i="2" s="1"/>
  <c r="AO530" i="2" a="1"/>
  <c r="AO530" i="2" s="1"/>
  <c r="AO531" i="2" a="1"/>
  <c r="AO531" i="2" s="1"/>
  <c r="AO532" i="2" a="1"/>
  <c r="AO532" i="2" s="1"/>
  <c r="AO533" i="2" a="1"/>
  <c r="AO533" i="2" s="1"/>
  <c r="AO534" i="2" a="1"/>
  <c r="AO534" i="2" s="1"/>
  <c r="AO535" i="2" a="1"/>
  <c r="AO535" i="2" s="1"/>
  <c r="AO536" i="2" a="1"/>
  <c r="AO536" i="2" s="1"/>
  <c r="AO537" i="2" a="1"/>
  <c r="AO537" i="2" s="1"/>
  <c r="AO538" i="2" a="1"/>
  <c r="AO538" i="2" s="1"/>
  <c r="AO539" i="2" a="1"/>
  <c r="AO539" i="2" s="1"/>
  <c r="AO540" i="2" a="1"/>
  <c r="AO540" i="2" s="1"/>
  <c r="AO541" i="2" a="1"/>
  <c r="AO541" i="2" s="1"/>
  <c r="AO542" i="2" a="1"/>
  <c r="AO542" i="2" s="1"/>
  <c r="AO543" i="2" a="1"/>
  <c r="AO543" i="2" s="1"/>
  <c r="AO544" i="2" a="1"/>
  <c r="AO544" i="2" s="1"/>
  <c r="AO545" i="2" a="1"/>
  <c r="AO545" i="2" s="1"/>
  <c r="AO546" i="2" a="1"/>
  <c r="AO546" i="2" s="1"/>
  <c r="AO547" i="2" a="1"/>
  <c r="AO547" i="2" s="1"/>
  <c r="AO548" i="2" a="1"/>
  <c r="AO548" i="2" s="1"/>
  <c r="AO549" i="2" a="1"/>
  <c r="AO549" i="2" s="1"/>
  <c r="AO550" i="2" a="1"/>
  <c r="AO550" i="2" s="1"/>
  <c r="AO551" i="2" a="1"/>
  <c r="AO551" i="2" s="1"/>
  <c r="AO552" i="2" a="1"/>
  <c r="AO552" i="2" s="1"/>
  <c r="AO553" i="2" a="1"/>
  <c r="AO553" i="2" s="1"/>
  <c r="AO554" i="2" a="1"/>
  <c r="AO554" i="2" s="1"/>
  <c r="AO555" i="2" a="1"/>
  <c r="AO555" i="2" s="1"/>
  <c r="AO556" i="2" a="1"/>
  <c r="AO556" i="2" s="1"/>
  <c r="AO557" i="2" a="1"/>
  <c r="AO557" i="2" s="1"/>
  <c r="AO558" i="2" a="1"/>
  <c r="AO558" i="2" s="1"/>
  <c r="AO559" i="2" a="1"/>
  <c r="AO559" i="2" s="1"/>
  <c r="AO560" i="2" a="1"/>
  <c r="AO560" i="2" s="1"/>
  <c r="AO561" i="2" a="1"/>
  <c r="AO561" i="2" s="1"/>
  <c r="AO562" i="2" a="1"/>
  <c r="AO562" i="2" s="1"/>
  <c r="AO563" i="2" a="1"/>
  <c r="AO563" i="2" s="1"/>
  <c r="AO564" i="2" a="1"/>
  <c r="AO564" i="2" s="1"/>
  <c r="AO565" i="2" a="1"/>
  <c r="AO565" i="2" s="1"/>
  <c r="AO566" i="2" a="1"/>
  <c r="AO566" i="2" s="1"/>
  <c r="AO567" i="2" a="1"/>
  <c r="AO567" i="2" s="1"/>
  <c r="AO568" i="2" a="1"/>
  <c r="AO568" i="2" s="1"/>
  <c r="AO569" i="2" a="1"/>
  <c r="AO569" i="2" s="1"/>
  <c r="AO570" i="2" a="1"/>
  <c r="AO570" i="2" s="1"/>
  <c r="AO571" i="2" a="1"/>
  <c r="AO571" i="2" s="1"/>
  <c r="AO572" i="2" a="1"/>
  <c r="AO572" i="2" s="1"/>
  <c r="AO573" i="2" a="1"/>
  <c r="AO573" i="2" s="1"/>
  <c r="AO574" i="2" a="1"/>
  <c r="AO574" i="2" s="1"/>
  <c r="AO575" i="2" a="1"/>
  <c r="AO575" i="2" s="1"/>
  <c r="AO576" i="2" a="1"/>
  <c r="AO576" i="2" s="1"/>
  <c r="AO577" i="2" a="1"/>
  <c r="AO577" i="2" s="1"/>
  <c r="AO578" i="2" a="1"/>
  <c r="AO578" i="2" s="1"/>
  <c r="AO579" i="2" a="1"/>
  <c r="AO579" i="2" s="1"/>
  <c r="AO580" i="2" a="1"/>
  <c r="AO580" i="2" s="1"/>
  <c r="AO581" i="2" a="1"/>
  <c r="AO581" i="2" s="1"/>
  <c r="AO582" i="2" a="1"/>
  <c r="AO582" i="2" s="1"/>
  <c r="AO583" i="2" a="1"/>
  <c r="AO583" i="2" s="1"/>
  <c r="AO584" i="2" a="1"/>
  <c r="AO584" i="2" s="1"/>
  <c r="AO585" i="2" a="1"/>
  <c r="AO585" i="2" s="1"/>
  <c r="AO586" i="2" a="1"/>
  <c r="AO586" i="2" s="1"/>
  <c r="AO587" i="2" a="1"/>
  <c r="AO587" i="2" s="1"/>
  <c r="AO588" i="2" a="1"/>
  <c r="AO588" i="2" s="1"/>
  <c r="AO589" i="2" a="1"/>
  <c r="AO589" i="2" s="1"/>
  <c r="AO590" i="2" a="1"/>
  <c r="AO590" i="2" s="1"/>
  <c r="AO591" i="2" a="1"/>
  <c r="AO591" i="2" s="1"/>
  <c r="AO592" i="2" a="1"/>
  <c r="AO592" i="2" s="1"/>
  <c r="AO593" i="2" a="1"/>
  <c r="AO593" i="2" s="1"/>
  <c r="AO594" i="2" a="1"/>
  <c r="AO594" i="2" s="1"/>
  <c r="AO595" i="2" a="1"/>
  <c r="AO595" i="2" s="1"/>
  <c r="AO596" i="2" a="1"/>
  <c r="AO596" i="2" s="1"/>
  <c r="AO597" i="2" a="1"/>
  <c r="AO597" i="2" s="1"/>
  <c r="AO598" i="2" a="1"/>
  <c r="AO598" i="2" s="1"/>
  <c r="AO599" i="2" a="1"/>
  <c r="AO599" i="2" s="1"/>
  <c r="AO600" i="2" a="1"/>
  <c r="AO600" i="2" s="1"/>
  <c r="AO601" i="2" a="1"/>
  <c r="AO601" i="2" s="1"/>
  <c r="AO602" i="2" a="1"/>
  <c r="AO602" i="2" s="1"/>
  <c r="AO603" i="2" a="1"/>
  <c r="AO603" i="2" s="1"/>
  <c r="AO604" i="2" a="1"/>
  <c r="AO604" i="2" s="1"/>
  <c r="AO605" i="2" a="1"/>
  <c r="AO605" i="2" s="1"/>
  <c r="AO606" i="2" a="1"/>
  <c r="AO606" i="2" s="1"/>
  <c r="AO607" i="2" a="1"/>
  <c r="AO607" i="2" s="1"/>
  <c r="AO608" i="2" a="1"/>
  <c r="AO608" i="2" s="1"/>
  <c r="AO609" i="2" a="1"/>
  <c r="AO609" i="2" s="1"/>
  <c r="AO610" i="2" a="1"/>
  <c r="AO610" i="2" s="1"/>
  <c r="AO611" i="2" a="1"/>
  <c r="AO611" i="2" s="1"/>
  <c r="AO612" i="2" a="1"/>
  <c r="AO612" i="2" s="1"/>
  <c r="AO613" i="2" a="1"/>
  <c r="AO613" i="2" s="1"/>
  <c r="AO614" i="2" a="1"/>
  <c r="AO614" i="2" s="1"/>
  <c r="AO615" i="2" a="1"/>
  <c r="AO615" i="2" s="1"/>
  <c r="AO616" i="2" a="1"/>
  <c r="AO616" i="2" s="1"/>
  <c r="AO617" i="2" a="1"/>
  <c r="AO617" i="2" s="1"/>
  <c r="AO618" i="2" a="1"/>
  <c r="AO618" i="2" s="1"/>
  <c r="AO619" i="2" a="1"/>
  <c r="AO619" i="2" s="1"/>
  <c r="AO620" i="2" a="1"/>
  <c r="AO620" i="2" s="1"/>
  <c r="AO621" i="2" a="1"/>
  <c r="AO621" i="2" s="1"/>
  <c r="AO622" i="2" a="1"/>
  <c r="AO622" i="2" s="1"/>
  <c r="AO623" i="2" a="1"/>
  <c r="AO623" i="2" s="1"/>
  <c r="AO624" i="2" a="1"/>
  <c r="AO624" i="2" s="1"/>
  <c r="AO625" i="2" a="1"/>
  <c r="AO625" i="2" s="1"/>
  <c r="AO626" i="2" a="1"/>
  <c r="AO626" i="2" s="1"/>
  <c r="AO627" i="2" a="1"/>
  <c r="AO627" i="2" s="1"/>
  <c r="AO628" i="2" a="1"/>
  <c r="AO628" i="2" s="1"/>
  <c r="AO629" i="2" a="1"/>
  <c r="AO629" i="2" s="1"/>
  <c r="AO630" i="2" a="1"/>
  <c r="AO630" i="2" s="1"/>
  <c r="AO631" i="2" a="1"/>
  <c r="AO631" i="2" s="1"/>
  <c r="AO632" i="2" a="1"/>
  <c r="AO632" i="2" s="1"/>
  <c r="AO633" i="2" a="1"/>
  <c r="AO633" i="2" s="1"/>
  <c r="AO634" i="2" a="1"/>
  <c r="AO634" i="2" s="1"/>
  <c r="AO635" i="2" a="1"/>
  <c r="AO635" i="2" s="1"/>
  <c r="AO636" i="2" a="1"/>
  <c r="AO636" i="2" s="1"/>
  <c r="AO637" i="2" a="1"/>
  <c r="AO637" i="2" s="1"/>
  <c r="AO638" i="2" a="1"/>
  <c r="AO638" i="2" s="1"/>
  <c r="AO639" i="2" a="1"/>
  <c r="AO639" i="2" s="1"/>
  <c r="AO640" i="2" a="1"/>
  <c r="AO640" i="2" s="1"/>
  <c r="AO641" i="2" a="1"/>
  <c r="AO641" i="2" s="1"/>
  <c r="AO642" i="2" a="1"/>
  <c r="AO642" i="2" s="1"/>
  <c r="AO643" i="2" a="1"/>
  <c r="AO643" i="2" s="1"/>
  <c r="AO644" i="2" a="1"/>
  <c r="AO644" i="2" s="1"/>
  <c r="AO645" i="2" a="1"/>
  <c r="AO645" i="2" s="1"/>
  <c r="AO646" i="2" a="1"/>
  <c r="AO646" i="2" s="1"/>
  <c r="AO647" i="2" a="1"/>
  <c r="AO647" i="2" s="1"/>
  <c r="AO648" i="2" a="1"/>
  <c r="AO648" i="2" s="1"/>
  <c r="AO649" i="2" a="1"/>
  <c r="AO649" i="2" s="1"/>
  <c r="AO650" i="2" a="1"/>
  <c r="AO650" i="2" s="1"/>
  <c r="AO651" i="2" a="1"/>
  <c r="AO651" i="2" s="1"/>
  <c r="AO652" i="2" a="1"/>
  <c r="AO652" i="2" s="1"/>
  <c r="AO653" i="2" a="1"/>
  <c r="AO653" i="2" s="1"/>
  <c r="AO654" i="2" a="1"/>
  <c r="AO654" i="2" s="1"/>
  <c r="AO655" i="2" a="1"/>
  <c r="AO655" i="2" s="1"/>
  <c r="AO656" i="2" a="1"/>
  <c r="AO656" i="2" s="1"/>
  <c r="AO657" i="2" a="1"/>
  <c r="AO657" i="2" s="1"/>
  <c r="AO658" i="2" a="1"/>
  <c r="AO658" i="2" s="1"/>
  <c r="AO659" i="2" a="1"/>
  <c r="AO659" i="2" s="1"/>
  <c r="AO660" i="2" a="1"/>
  <c r="AO660" i="2" s="1"/>
  <c r="AO661" i="2" a="1"/>
  <c r="AO661" i="2" s="1"/>
  <c r="AO662" i="2" a="1"/>
  <c r="AO662" i="2" s="1"/>
  <c r="AO663" i="2" a="1"/>
  <c r="AO663" i="2" s="1"/>
  <c r="AO664" i="2" a="1"/>
  <c r="AO664" i="2" s="1"/>
  <c r="AO665" i="2" a="1"/>
  <c r="AO665" i="2" s="1"/>
  <c r="AO666" i="2" a="1"/>
  <c r="AO666" i="2" s="1"/>
  <c r="AO667" i="2" a="1"/>
  <c r="AO667" i="2" s="1"/>
  <c r="AO668" i="2" a="1"/>
  <c r="AO668" i="2" s="1"/>
  <c r="AO669" i="2" a="1"/>
  <c r="AO669" i="2" s="1"/>
  <c r="AO670" i="2" a="1"/>
  <c r="AO670" i="2" s="1"/>
  <c r="AO671" i="2" a="1"/>
  <c r="AO671" i="2" s="1"/>
  <c r="AO672" i="2" a="1"/>
  <c r="AO672" i="2" s="1"/>
  <c r="AO673" i="2" a="1"/>
  <c r="AO673" i="2" s="1"/>
  <c r="AO674" i="2" a="1"/>
  <c r="AO674" i="2" s="1"/>
  <c r="AO675" i="2" a="1"/>
  <c r="AO675" i="2" s="1"/>
  <c r="AO676" i="2" a="1"/>
  <c r="AO676" i="2" s="1"/>
  <c r="AO677" i="2" a="1"/>
  <c r="AO677" i="2" s="1"/>
  <c r="AO678" i="2" a="1"/>
  <c r="AO678" i="2" s="1"/>
  <c r="AO679" i="2" a="1"/>
  <c r="AO679" i="2" s="1"/>
  <c r="AO680" i="2" a="1"/>
  <c r="AO680" i="2" s="1"/>
  <c r="AO681" i="2" a="1"/>
  <c r="AO681" i="2" s="1"/>
  <c r="AO682" i="2" a="1"/>
  <c r="AO682" i="2" s="1"/>
  <c r="AO683" i="2" a="1"/>
  <c r="AO683" i="2" s="1"/>
  <c r="AO684" i="2" a="1"/>
  <c r="AO684" i="2" s="1"/>
  <c r="AO685" i="2" a="1"/>
  <c r="AO685" i="2" s="1"/>
  <c r="AO686" i="2" a="1"/>
  <c r="AO686" i="2" s="1"/>
  <c r="AO687" i="2" a="1"/>
  <c r="AO687" i="2" s="1"/>
  <c r="AO688" i="2" a="1"/>
  <c r="AO688" i="2" s="1"/>
  <c r="AO689" i="2" a="1"/>
  <c r="AO689" i="2" s="1"/>
  <c r="AO690" i="2" a="1"/>
  <c r="AO690" i="2" s="1"/>
  <c r="AO691" i="2" a="1"/>
  <c r="AO691" i="2" s="1"/>
  <c r="AO692" i="2" a="1"/>
  <c r="AO692" i="2" s="1"/>
  <c r="AO693" i="2" a="1"/>
  <c r="AO693" i="2" s="1"/>
  <c r="AO694" i="2" a="1"/>
  <c r="AO694" i="2" s="1"/>
  <c r="AO695" i="2" a="1"/>
  <c r="AO695" i="2" s="1"/>
  <c r="AO696" i="2" a="1"/>
  <c r="AO696" i="2" s="1"/>
  <c r="AO697" i="2" a="1"/>
  <c r="AO697" i="2" s="1"/>
  <c r="AO698" i="2" a="1"/>
  <c r="AO698" i="2" s="1"/>
  <c r="AO699" i="2" a="1"/>
  <c r="AO699" i="2" s="1"/>
  <c r="AO700" i="2" a="1"/>
  <c r="AO700" i="2" s="1"/>
  <c r="AO701" i="2" a="1"/>
  <c r="AO701" i="2" s="1"/>
  <c r="AO702" i="2" a="1"/>
  <c r="AO702" i="2" s="1"/>
  <c r="AO703" i="2" a="1"/>
  <c r="AO703" i="2" s="1"/>
  <c r="AO704" i="2" a="1"/>
  <c r="AO704" i="2" s="1"/>
  <c r="AO705" i="2" a="1"/>
  <c r="AO705" i="2" s="1"/>
  <c r="AO706" i="2" a="1"/>
  <c r="AO706" i="2" s="1"/>
  <c r="AO707" i="2" a="1"/>
  <c r="AO707" i="2" s="1"/>
  <c r="AO708" i="2" a="1"/>
  <c r="AO708" i="2" s="1"/>
  <c r="AO709" i="2" a="1"/>
  <c r="AO709" i="2" s="1"/>
  <c r="AO710" i="2" a="1"/>
  <c r="AO710" i="2" s="1"/>
  <c r="AO711" i="2" a="1"/>
  <c r="AO711" i="2" s="1"/>
  <c r="AO712" i="2" a="1"/>
  <c r="AO712" i="2" s="1"/>
  <c r="AO713" i="2" a="1"/>
  <c r="AO713" i="2" s="1"/>
  <c r="AO714" i="2" a="1"/>
  <c r="AO714" i="2" s="1"/>
  <c r="AO715" i="2" a="1"/>
  <c r="AO715" i="2" s="1"/>
  <c r="AO716" i="2" a="1"/>
  <c r="AO716" i="2" s="1"/>
  <c r="AO717" i="2" a="1"/>
  <c r="AO717" i="2" s="1"/>
  <c r="AO718" i="2" a="1"/>
  <c r="AO718" i="2" s="1"/>
  <c r="AO719" i="2" a="1"/>
  <c r="AO719" i="2" s="1"/>
  <c r="AO720" i="2" a="1"/>
  <c r="AO720" i="2" s="1"/>
  <c r="AO721" i="2" a="1"/>
  <c r="AO721" i="2" s="1"/>
  <c r="AO722" i="2" a="1"/>
  <c r="AO722" i="2" s="1"/>
  <c r="AO723" i="2" a="1"/>
  <c r="AO723" i="2" s="1"/>
  <c r="AO724" i="2" a="1"/>
  <c r="AO724" i="2" s="1"/>
  <c r="AO725" i="2" a="1"/>
  <c r="AO725" i="2" s="1"/>
  <c r="AO726" i="2" a="1"/>
  <c r="AO726" i="2" s="1"/>
  <c r="AO727" i="2" a="1"/>
  <c r="AO727" i="2" s="1"/>
  <c r="AO728" i="2" a="1"/>
  <c r="AO728" i="2" s="1"/>
  <c r="AO729" i="2" a="1"/>
  <c r="AO729" i="2" s="1"/>
  <c r="AO730" i="2" a="1"/>
  <c r="AO730" i="2" s="1"/>
  <c r="AO731" i="2" a="1"/>
  <c r="AO731" i="2" s="1"/>
  <c r="AO732" i="2" a="1"/>
  <c r="AO732" i="2" s="1"/>
  <c r="AO733" i="2" a="1"/>
  <c r="AO733" i="2" s="1"/>
  <c r="AO734" i="2" a="1"/>
  <c r="AO734" i="2" s="1"/>
  <c r="AO735" i="2" a="1"/>
  <c r="AO735" i="2" s="1"/>
  <c r="AO736" i="2" a="1"/>
  <c r="AO736" i="2" s="1"/>
  <c r="AO737" i="2" a="1"/>
  <c r="AO737" i="2" s="1"/>
  <c r="AO738" i="2" a="1"/>
  <c r="AO738" i="2" s="1"/>
  <c r="AO739" i="2" a="1"/>
  <c r="AO739" i="2" s="1"/>
  <c r="AO740" i="2" a="1"/>
  <c r="AO740" i="2" s="1"/>
  <c r="AO741" i="2" a="1"/>
  <c r="AO741" i="2" s="1"/>
  <c r="AO742" i="2" a="1"/>
  <c r="AO742" i="2" s="1"/>
  <c r="AO743" i="2" a="1"/>
  <c r="AO743" i="2" s="1"/>
  <c r="AO744" i="2" a="1"/>
  <c r="AO744" i="2" s="1"/>
  <c r="AO745" i="2" a="1"/>
  <c r="AO745" i="2" s="1"/>
  <c r="AO746" i="2" a="1"/>
  <c r="AO746" i="2" s="1"/>
  <c r="AO747" i="2" a="1"/>
  <c r="AO747" i="2" s="1"/>
  <c r="AO748" i="2" a="1"/>
  <c r="AO748" i="2" s="1"/>
  <c r="AO749" i="2" a="1"/>
  <c r="AO749" i="2" s="1"/>
  <c r="AO750" i="2" a="1"/>
  <c r="AO750" i="2" s="1"/>
  <c r="AO751" i="2" a="1"/>
  <c r="AO751" i="2" s="1"/>
  <c r="AO752" i="2" a="1"/>
  <c r="AO752" i="2" s="1"/>
  <c r="AO753" i="2" a="1"/>
  <c r="AO753" i="2" s="1"/>
  <c r="AO754" i="2" a="1"/>
  <c r="AO754" i="2" s="1"/>
  <c r="AO755" i="2" a="1"/>
  <c r="AO755" i="2" s="1"/>
  <c r="AO756" i="2" a="1"/>
  <c r="AO756" i="2" s="1"/>
  <c r="AO757" i="2" a="1"/>
  <c r="AO757" i="2" s="1"/>
  <c r="AO758" i="2" a="1"/>
  <c r="AO758" i="2" s="1"/>
  <c r="AO759" i="2" a="1"/>
  <c r="AO759" i="2" s="1"/>
  <c r="AO760" i="2" a="1"/>
  <c r="AO760" i="2" s="1"/>
  <c r="AO761" i="2" a="1"/>
  <c r="AO761" i="2" s="1"/>
  <c r="AO762" i="2" a="1"/>
  <c r="AO762" i="2" s="1"/>
  <c r="AO763" i="2" a="1"/>
  <c r="AO763" i="2" s="1"/>
  <c r="AO764" i="2" a="1"/>
  <c r="AO764" i="2" s="1"/>
  <c r="AO765" i="2" a="1"/>
  <c r="AO765" i="2" s="1"/>
  <c r="AO766" i="2" a="1"/>
  <c r="AO766" i="2" s="1"/>
  <c r="AO767" i="2" a="1"/>
  <c r="AO767" i="2" s="1"/>
  <c r="AO768" i="2" a="1"/>
  <c r="AO768" i="2" s="1"/>
  <c r="AO769" i="2" a="1"/>
  <c r="AO769" i="2" s="1"/>
  <c r="AO770" i="2" a="1"/>
  <c r="AO770" i="2" s="1"/>
  <c r="AO771" i="2" a="1"/>
  <c r="AO771" i="2" s="1"/>
  <c r="AO772" i="2" a="1"/>
  <c r="AO772" i="2" s="1"/>
  <c r="AO773" i="2" a="1"/>
  <c r="AO773" i="2" s="1"/>
  <c r="AO774" i="2" a="1"/>
  <c r="AO774" i="2" s="1"/>
  <c r="AO775" i="2" a="1"/>
  <c r="AO775" i="2" s="1"/>
  <c r="AO776" i="2" a="1"/>
  <c r="AO776" i="2" s="1"/>
  <c r="AO777" i="2" a="1"/>
  <c r="AO777" i="2" s="1"/>
  <c r="AO778" i="2" a="1"/>
  <c r="AO778" i="2" s="1"/>
  <c r="AO779" i="2" a="1"/>
  <c r="AO779" i="2" s="1"/>
  <c r="AO780" i="2" a="1"/>
  <c r="AO780" i="2" s="1"/>
  <c r="AO781" i="2" a="1"/>
  <c r="AO781" i="2" s="1"/>
  <c r="AO782" i="2" a="1"/>
  <c r="AO782" i="2" s="1"/>
  <c r="AO783" i="2" a="1"/>
  <c r="AO783" i="2" s="1"/>
  <c r="AO784" i="2" a="1"/>
  <c r="AO784" i="2" s="1"/>
  <c r="AO785" i="2" a="1"/>
  <c r="AO785" i="2" s="1"/>
  <c r="AO786" i="2" a="1"/>
  <c r="AO786" i="2" s="1"/>
  <c r="AO787" i="2" a="1"/>
  <c r="AO787" i="2" s="1"/>
  <c r="AO788" i="2" a="1"/>
  <c r="AO788" i="2" s="1"/>
  <c r="AO789" i="2" a="1"/>
  <c r="AO789" i="2" s="1"/>
  <c r="AO790" i="2" a="1"/>
  <c r="AO790" i="2" s="1"/>
  <c r="AO791" i="2" a="1"/>
  <c r="AO791" i="2" s="1"/>
  <c r="AO792" i="2" a="1"/>
  <c r="AO792" i="2" s="1"/>
  <c r="AO793" i="2" a="1"/>
  <c r="AO793" i="2" s="1"/>
  <c r="AO794" i="2" a="1"/>
  <c r="AO794" i="2" s="1"/>
  <c r="AO795" i="2" a="1"/>
  <c r="AO795" i="2" s="1"/>
  <c r="AO796" i="2" a="1"/>
  <c r="AO796" i="2" s="1"/>
  <c r="AO797" i="2" a="1"/>
  <c r="AO797" i="2" s="1"/>
  <c r="AO798" i="2" a="1"/>
  <c r="AO798" i="2" s="1"/>
  <c r="AO799" i="2" a="1"/>
  <c r="AO799" i="2" s="1"/>
  <c r="AO800" i="2" a="1"/>
  <c r="AO800" i="2" s="1"/>
  <c r="AO801" i="2" a="1"/>
  <c r="AO801" i="2" s="1"/>
  <c r="AO802" i="2" a="1"/>
  <c r="AO802" i="2" s="1"/>
  <c r="AO803" i="2" a="1"/>
  <c r="AO803" i="2" s="1"/>
  <c r="AO804" i="2" a="1"/>
  <c r="AO804" i="2" s="1"/>
  <c r="AO805" i="2" a="1"/>
  <c r="AO805" i="2" s="1"/>
  <c r="AO806" i="2" a="1"/>
  <c r="AO806" i="2" s="1"/>
  <c r="AO807" i="2" a="1"/>
  <c r="AO807" i="2" s="1"/>
  <c r="AO808" i="2" a="1"/>
  <c r="AO808" i="2" s="1"/>
  <c r="AO809" i="2" a="1"/>
  <c r="AO809" i="2" s="1"/>
  <c r="AO810" i="2" a="1"/>
  <c r="AO810" i="2" s="1"/>
  <c r="AO811" i="2" a="1"/>
  <c r="AO811" i="2" s="1"/>
  <c r="AO812" i="2" a="1"/>
  <c r="AO812" i="2" s="1"/>
  <c r="AO813" i="2" a="1"/>
  <c r="AO813" i="2" s="1"/>
  <c r="AO814" i="2" a="1"/>
  <c r="AO814" i="2" s="1"/>
  <c r="AO815" i="2" a="1"/>
  <c r="AO815" i="2" s="1"/>
  <c r="AO816" i="2" a="1"/>
  <c r="AO816" i="2" s="1"/>
  <c r="AO817" i="2" a="1"/>
  <c r="AO817" i="2" s="1"/>
  <c r="AO818" i="2" a="1"/>
  <c r="AO818" i="2" s="1"/>
  <c r="AO819" i="2" a="1"/>
  <c r="AO819" i="2" s="1"/>
  <c r="AO820" i="2" a="1"/>
  <c r="AO820" i="2" s="1"/>
  <c r="AO821" i="2" a="1"/>
  <c r="AO821" i="2" s="1"/>
  <c r="AO822" i="2" a="1"/>
  <c r="AO822" i="2" s="1"/>
  <c r="AO823" i="2" a="1"/>
  <c r="AO823" i="2" s="1"/>
  <c r="AO824" i="2" a="1"/>
  <c r="AO824" i="2" s="1"/>
  <c r="AO825" i="2" a="1"/>
  <c r="AO825" i="2" s="1"/>
  <c r="AO826" i="2" a="1"/>
  <c r="AO826" i="2" s="1"/>
  <c r="AO827" i="2" a="1"/>
  <c r="AO827" i="2" s="1"/>
  <c r="AO828" i="2" a="1"/>
  <c r="AO828" i="2" s="1"/>
  <c r="AO829" i="2" a="1"/>
  <c r="AO829" i="2" s="1"/>
  <c r="AO830" i="2" a="1"/>
  <c r="AO830" i="2" s="1"/>
  <c r="AO831" i="2" a="1"/>
  <c r="AO831" i="2" s="1"/>
  <c r="AO832" i="2" a="1"/>
  <c r="AO832" i="2" s="1"/>
  <c r="AO833" i="2" a="1"/>
  <c r="AO833" i="2" s="1"/>
  <c r="AO834" i="2" a="1"/>
  <c r="AO834" i="2" s="1"/>
  <c r="AO835" i="2" a="1"/>
  <c r="AO835" i="2" s="1"/>
  <c r="AO836" i="2" a="1"/>
  <c r="AO836" i="2" s="1"/>
  <c r="AO837" i="2" a="1"/>
  <c r="AO837" i="2" s="1"/>
  <c r="AO838" i="2" a="1"/>
  <c r="AO838" i="2" s="1"/>
  <c r="AO839" i="2" a="1"/>
  <c r="AO839" i="2" s="1"/>
  <c r="AO840" i="2" a="1"/>
  <c r="AO840" i="2" s="1"/>
  <c r="AO841" i="2" a="1"/>
  <c r="AO841" i="2" s="1"/>
  <c r="AO842" i="2" a="1"/>
  <c r="AO842" i="2" s="1"/>
  <c r="AO843" i="2" a="1"/>
  <c r="AO843" i="2" s="1"/>
  <c r="AO844" i="2" a="1"/>
  <c r="AO844" i="2" s="1"/>
  <c r="AO845" i="2" a="1"/>
  <c r="AO845" i="2" s="1"/>
  <c r="AO846" i="2" a="1"/>
  <c r="AO846" i="2" s="1"/>
  <c r="AO847" i="2" a="1"/>
  <c r="AO847" i="2" s="1"/>
  <c r="AO848" i="2" a="1"/>
  <c r="AO848" i="2" s="1"/>
  <c r="AO849" i="2" a="1"/>
  <c r="AO849" i="2" s="1"/>
  <c r="AO850" i="2" a="1"/>
  <c r="AO850" i="2" s="1"/>
  <c r="AO851" i="2" a="1"/>
  <c r="AO851" i="2" s="1"/>
  <c r="AO852" i="2" a="1"/>
  <c r="AO852" i="2" s="1"/>
  <c r="AO853" i="2" a="1"/>
  <c r="AO853" i="2" s="1"/>
  <c r="AO854" i="2" a="1"/>
  <c r="AO854" i="2" s="1"/>
  <c r="AO855" i="2" a="1"/>
  <c r="AO855" i="2" s="1"/>
  <c r="AO856" i="2" a="1"/>
  <c r="AO856" i="2" s="1"/>
  <c r="AO857" i="2" a="1"/>
  <c r="AO857" i="2" s="1"/>
  <c r="AO858" i="2" a="1"/>
  <c r="AO858" i="2" s="1"/>
  <c r="AO859" i="2" a="1"/>
  <c r="AO859" i="2" s="1"/>
  <c r="AO860" i="2" a="1"/>
  <c r="AO860" i="2" s="1"/>
  <c r="AO861" i="2" a="1"/>
  <c r="AO861" i="2" s="1"/>
  <c r="AO862" i="2" a="1"/>
  <c r="AO862" i="2" s="1"/>
  <c r="AO863" i="2" a="1"/>
  <c r="AO863" i="2" s="1"/>
  <c r="AO864" i="2" a="1"/>
  <c r="AO864" i="2" s="1"/>
  <c r="AO865" i="2" a="1"/>
  <c r="AO865" i="2" s="1"/>
  <c r="AO866" i="2" a="1"/>
  <c r="AO866" i="2" s="1"/>
  <c r="AO867" i="2" a="1"/>
  <c r="AO867" i="2" s="1"/>
  <c r="AO868" i="2" a="1"/>
  <c r="AO868" i="2" s="1"/>
  <c r="AO869" i="2" a="1"/>
  <c r="AO869" i="2" s="1"/>
  <c r="AO870" i="2" a="1"/>
  <c r="AO870" i="2" s="1"/>
  <c r="AO871" i="2" a="1"/>
  <c r="AO871" i="2" s="1"/>
  <c r="AO872" i="2" a="1"/>
  <c r="AO872" i="2" s="1"/>
  <c r="AO873" i="2" a="1"/>
  <c r="AO873" i="2" s="1"/>
  <c r="AO874" i="2" a="1"/>
  <c r="AO874" i="2" s="1"/>
  <c r="AO875" i="2" a="1"/>
  <c r="AO875" i="2" s="1"/>
  <c r="AO876" i="2" a="1"/>
  <c r="AO876" i="2" s="1"/>
  <c r="AO877" i="2" a="1"/>
  <c r="AO877" i="2" s="1"/>
  <c r="AO878" i="2" a="1"/>
  <c r="AO878" i="2" s="1"/>
  <c r="AO879" i="2" a="1"/>
  <c r="AO879" i="2" s="1"/>
  <c r="AO880" i="2" a="1"/>
  <c r="AO880" i="2" s="1"/>
  <c r="AO881" i="2" a="1"/>
  <c r="AO881" i="2" s="1"/>
  <c r="AO882" i="2" a="1"/>
  <c r="AO882" i="2" s="1"/>
  <c r="AO883" i="2" a="1"/>
  <c r="AO883" i="2" s="1"/>
  <c r="AO884" i="2" a="1"/>
  <c r="AO884" i="2" s="1"/>
  <c r="AO885" i="2" a="1"/>
  <c r="AO885" i="2" s="1"/>
  <c r="AO886" i="2" a="1"/>
  <c r="AO886" i="2" s="1"/>
  <c r="AO887" i="2" a="1"/>
  <c r="AO887" i="2" s="1"/>
  <c r="AO888" i="2" a="1"/>
  <c r="AO888" i="2" s="1"/>
  <c r="AO889" i="2" a="1"/>
  <c r="AO889" i="2" s="1"/>
  <c r="AO890" i="2" a="1"/>
  <c r="AO890" i="2" s="1"/>
  <c r="AO891" i="2" a="1"/>
  <c r="AO891" i="2" s="1"/>
  <c r="AO892" i="2" a="1"/>
  <c r="AO892" i="2" s="1"/>
  <c r="AO893" i="2" a="1"/>
  <c r="AO893" i="2" s="1"/>
  <c r="AO894" i="2" a="1"/>
  <c r="AO894" i="2" s="1"/>
  <c r="AO895" i="2" a="1"/>
  <c r="AO895" i="2" s="1"/>
  <c r="AO896" i="2" a="1"/>
  <c r="AO896" i="2" s="1"/>
  <c r="AO897" i="2" a="1"/>
  <c r="AO897" i="2" s="1"/>
  <c r="AO898" i="2" a="1"/>
  <c r="AO898" i="2" s="1"/>
  <c r="AO899" i="2" a="1"/>
  <c r="AO899" i="2" s="1"/>
  <c r="AO900" i="2" a="1"/>
  <c r="AO900" i="2" s="1"/>
  <c r="AO901" i="2" a="1"/>
  <c r="AO901" i="2" s="1"/>
  <c r="AO902" i="2" a="1"/>
  <c r="AO902" i="2" s="1"/>
  <c r="AO903" i="2" a="1"/>
  <c r="AO903" i="2" s="1"/>
  <c r="AO904" i="2" a="1"/>
  <c r="AO904" i="2" s="1"/>
  <c r="AO905" i="2" a="1"/>
  <c r="AO905" i="2" s="1"/>
  <c r="AO906" i="2" a="1"/>
  <c r="AO906" i="2" s="1"/>
  <c r="AO907" i="2" a="1"/>
  <c r="AO907" i="2" s="1"/>
  <c r="AO908" i="2" a="1"/>
  <c r="AO908" i="2" s="1"/>
  <c r="AO909" i="2" a="1"/>
  <c r="AO909" i="2" s="1"/>
  <c r="AO910" i="2" a="1"/>
  <c r="AO910" i="2" s="1"/>
  <c r="AO911" i="2" a="1"/>
  <c r="AO911" i="2" s="1"/>
  <c r="AO912" i="2" a="1"/>
  <c r="AO912" i="2" s="1"/>
  <c r="AO913" i="2" a="1"/>
  <c r="AO913" i="2" s="1"/>
  <c r="AO914" i="2" a="1"/>
  <c r="AO914" i="2" s="1"/>
  <c r="AO915" i="2" a="1"/>
  <c r="AO915" i="2" s="1"/>
  <c r="AO916" i="2" a="1"/>
  <c r="AO916" i="2" s="1"/>
  <c r="AO917" i="2" a="1"/>
  <c r="AO917" i="2" s="1"/>
  <c r="AO918" i="2" a="1"/>
  <c r="AO918" i="2" s="1"/>
  <c r="AO919" i="2" a="1"/>
  <c r="AO919" i="2" s="1"/>
  <c r="AO920" i="2" a="1"/>
  <c r="AO920" i="2" s="1"/>
  <c r="AO921" i="2" a="1"/>
  <c r="AO921" i="2" s="1"/>
  <c r="AO922" i="2" a="1"/>
  <c r="AO922" i="2" s="1"/>
  <c r="AO923" i="2" a="1"/>
  <c r="AO923" i="2" s="1"/>
  <c r="AO924" i="2" a="1"/>
  <c r="AO924" i="2" s="1"/>
  <c r="AO925" i="2" a="1"/>
  <c r="AO925" i="2" s="1"/>
  <c r="AO926" i="2" a="1"/>
  <c r="AO926" i="2" s="1"/>
  <c r="AO927" i="2" a="1"/>
  <c r="AO927" i="2" s="1"/>
  <c r="AO928" i="2" a="1"/>
  <c r="AO928" i="2" s="1"/>
  <c r="AO929" i="2" a="1"/>
  <c r="AO929" i="2" s="1"/>
  <c r="AO930" i="2" a="1"/>
  <c r="AO930" i="2" s="1"/>
  <c r="AO931" i="2" a="1"/>
  <c r="AO931" i="2" s="1"/>
  <c r="AO932" i="2" a="1"/>
  <c r="AO932" i="2" s="1"/>
  <c r="AO933" i="2" a="1"/>
  <c r="AO933" i="2" s="1"/>
  <c r="AO934" i="2" a="1"/>
  <c r="AO934" i="2" s="1"/>
  <c r="AO935" i="2" a="1"/>
  <c r="AO935" i="2" s="1"/>
  <c r="AO936" i="2" a="1"/>
  <c r="AO936" i="2" s="1"/>
  <c r="AO937" i="2" a="1"/>
  <c r="AO937" i="2" s="1"/>
  <c r="AO938" i="2" a="1"/>
  <c r="AO938" i="2" s="1"/>
  <c r="AO939" i="2" a="1"/>
  <c r="AO939" i="2" s="1"/>
  <c r="AO940" i="2" a="1"/>
  <c r="AO940" i="2" s="1"/>
  <c r="AO941" i="2" a="1"/>
  <c r="AO941" i="2" s="1"/>
  <c r="AO942" i="2" a="1"/>
  <c r="AO942" i="2" s="1"/>
  <c r="AO943" i="2" a="1"/>
  <c r="AO943" i="2" s="1"/>
  <c r="AO944" i="2" a="1"/>
  <c r="AO944" i="2" s="1"/>
  <c r="AO945" i="2" a="1"/>
  <c r="AO945" i="2" s="1"/>
  <c r="AO946" i="2" a="1"/>
  <c r="AO946" i="2" s="1"/>
  <c r="AO947" i="2" a="1"/>
  <c r="AO947" i="2" s="1"/>
  <c r="AO948" i="2" a="1"/>
  <c r="AO948" i="2" s="1"/>
  <c r="AO949" i="2" a="1"/>
  <c r="AO949" i="2" s="1"/>
  <c r="AO950" i="2" a="1"/>
  <c r="AO950" i="2" s="1"/>
  <c r="AO951" i="2" a="1"/>
  <c r="AO951" i="2" s="1"/>
  <c r="AO952" i="2" a="1"/>
  <c r="AO952" i="2" s="1"/>
  <c r="AO953" i="2" a="1"/>
  <c r="AO953" i="2" s="1"/>
  <c r="AO954" i="2" a="1"/>
  <c r="AO954" i="2" s="1"/>
  <c r="AO955" i="2" a="1"/>
  <c r="AO955" i="2" s="1"/>
  <c r="AO956" i="2" a="1"/>
  <c r="AO956" i="2" s="1"/>
  <c r="AO957" i="2" a="1"/>
  <c r="AO957" i="2" s="1"/>
  <c r="AO958" i="2" a="1"/>
  <c r="AO958" i="2" s="1"/>
  <c r="AO959" i="2" a="1"/>
  <c r="AO959" i="2" s="1"/>
  <c r="AO960" i="2" a="1"/>
  <c r="AO960" i="2" s="1"/>
  <c r="AO961" i="2" a="1"/>
  <c r="AO961" i="2" s="1"/>
  <c r="AO962" i="2" a="1"/>
  <c r="AO962" i="2" s="1"/>
  <c r="AO963" i="2" a="1"/>
  <c r="AO963" i="2" s="1"/>
  <c r="AO964" i="2" a="1"/>
  <c r="AO964" i="2" s="1"/>
  <c r="AO965" i="2" a="1"/>
  <c r="AO965" i="2" s="1"/>
  <c r="AO966" i="2" a="1"/>
  <c r="AO966" i="2" s="1"/>
  <c r="AO967" i="2" a="1"/>
  <c r="AO967" i="2" s="1"/>
  <c r="AO968" i="2" a="1"/>
  <c r="AO968" i="2" s="1"/>
  <c r="AO969" i="2" a="1"/>
  <c r="AO969" i="2" s="1"/>
  <c r="AO970" i="2" a="1"/>
  <c r="AO970" i="2" s="1"/>
  <c r="AO971" i="2" a="1"/>
  <c r="AO971" i="2" s="1"/>
  <c r="AO972" i="2" a="1"/>
  <c r="AO972" i="2" s="1"/>
  <c r="AO973" i="2" a="1"/>
  <c r="AO973" i="2" s="1"/>
  <c r="AO974" i="2" a="1"/>
  <c r="AO974" i="2" s="1"/>
  <c r="AO975" i="2" a="1"/>
  <c r="AO975" i="2" s="1"/>
  <c r="AO976" i="2" a="1"/>
  <c r="AO976" i="2" s="1"/>
  <c r="AO977" i="2" a="1"/>
  <c r="AO977" i="2" s="1"/>
  <c r="AO978" i="2" a="1"/>
  <c r="AO978" i="2" s="1"/>
  <c r="AO979" i="2" a="1"/>
  <c r="AO979" i="2" s="1"/>
  <c r="AO980" i="2" a="1"/>
  <c r="AO980" i="2" s="1"/>
  <c r="AO981" i="2" a="1"/>
  <c r="AO981" i="2" s="1"/>
  <c r="AO982" i="2" a="1"/>
  <c r="AO982" i="2" s="1"/>
  <c r="AO983" i="2" a="1"/>
  <c r="AO983" i="2" s="1"/>
  <c r="AO984" i="2" a="1"/>
  <c r="AO984" i="2" s="1"/>
  <c r="AO985" i="2" a="1"/>
  <c r="AO985" i="2" s="1"/>
  <c r="AO986" i="2" a="1"/>
  <c r="AO986" i="2" s="1"/>
  <c r="AO987" i="2" a="1"/>
  <c r="AO987" i="2" s="1"/>
  <c r="AO988" i="2" a="1"/>
  <c r="AO988" i="2" s="1"/>
  <c r="AO989" i="2" a="1"/>
  <c r="AO989" i="2" s="1"/>
  <c r="AO990" i="2" a="1"/>
  <c r="AO990" i="2" s="1"/>
  <c r="AO991" i="2" a="1"/>
  <c r="AO991" i="2" s="1"/>
  <c r="AO992" i="2" a="1"/>
  <c r="AO992" i="2" s="1"/>
  <c r="AO993" i="2" a="1"/>
  <c r="AO993" i="2" s="1"/>
  <c r="AO994" i="2" a="1"/>
  <c r="AO994" i="2" s="1"/>
  <c r="AO995" i="2" a="1"/>
  <c r="AO995" i="2" s="1"/>
  <c r="AO996" i="2" a="1"/>
  <c r="AO996" i="2" s="1"/>
  <c r="AO997" i="2" a="1"/>
  <c r="AO997" i="2" s="1"/>
  <c r="AO998" i="2" a="1"/>
  <c r="AO998" i="2" s="1"/>
  <c r="AO999" i="2" a="1"/>
  <c r="AO999" i="2" s="1"/>
  <c r="AO1000" i="2" a="1"/>
  <c r="AO1000" i="2" s="1"/>
  <c r="AO1001" i="2" a="1"/>
  <c r="AO1001" i="2" s="1"/>
  <c r="AO1002" i="2" a="1"/>
  <c r="AO1002" i="2" s="1"/>
  <c r="AO1003" i="2" a="1"/>
  <c r="AO1003" i="2" s="1"/>
  <c r="AO1004" i="2" a="1"/>
  <c r="AO1004" i="2" s="1"/>
  <c r="AO1005" i="2" a="1"/>
  <c r="AO1005" i="2" s="1"/>
  <c r="AO1006" i="2" a="1"/>
  <c r="AO1006" i="2" s="1"/>
  <c r="AO1007" i="2" a="1"/>
  <c r="AO1007" i="2" s="1"/>
  <c r="AO1008" i="2" a="1"/>
  <c r="AO1008" i="2" s="1"/>
  <c r="AO1009" i="2" a="1"/>
  <c r="AO1009" i="2" s="1"/>
  <c r="AO1010" i="2" a="1"/>
  <c r="AO1010" i="2" s="1"/>
  <c r="AO1011" i="2" a="1"/>
  <c r="AO1011" i="2" s="1"/>
  <c r="AO1012" i="2" a="1"/>
  <c r="AO1012" i="2" s="1"/>
  <c r="AO1013" i="2" a="1"/>
  <c r="AO1013" i="2" s="1"/>
  <c r="AO1014" i="2" a="1"/>
  <c r="AO1014" i="2" s="1"/>
  <c r="AO1015" i="2" a="1"/>
  <c r="AO1015" i="2" s="1"/>
  <c r="AO1016" i="2" a="1"/>
  <c r="AO1016" i="2" s="1"/>
  <c r="AO1017" i="2" a="1"/>
  <c r="AO1017" i="2" s="1"/>
  <c r="AO1018" i="2" a="1"/>
  <c r="AO1018" i="2" s="1"/>
  <c r="AO1019" i="2" a="1"/>
  <c r="AO1019" i="2" s="1"/>
  <c r="AO1020" i="2" a="1"/>
  <c r="AO1020" i="2" s="1"/>
  <c r="AO1021" i="2" a="1"/>
  <c r="AO1021" i="2" s="1"/>
  <c r="AO1022" i="2" a="1"/>
  <c r="AO1022" i="2" s="1"/>
  <c r="AO1023" i="2" a="1"/>
  <c r="AO1023" i="2" s="1"/>
  <c r="AO1024" i="2" a="1"/>
  <c r="AO1024" i="2" s="1"/>
  <c r="AO1025" i="2" a="1"/>
  <c r="AO1025" i="2" s="1"/>
  <c r="AO1026" i="2" a="1"/>
  <c r="AO1026" i="2" s="1"/>
  <c r="AO1027" i="2" a="1"/>
  <c r="AO1027" i="2" s="1"/>
  <c r="AO1028" i="2" a="1"/>
  <c r="AO1028" i="2" s="1"/>
  <c r="AO1029" i="2" a="1"/>
  <c r="AO1029" i="2" s="1"/>
  <c r="AO1030" i="2" a="1"/>
  <c r="AO1030" i="2" s="1"/>
  <c r="AO1031" i="2" a="1"/>
  <c r="AO1031" i="2" s="1"/>
  <c r="AO1032" i="2" a="1"/>
  <c r="AO1032" i="2" s="1"/>
  <c r="AO1033" i="2" a="1"/>
  <c r="AO1033" i="2" s="1"/>
  <c r="AO1034" i="2" a="1"/>
  <c r="AO1034" i="2" s="1"/>
  <c r="AO1035" i="2" a="1"/>
  <c r="AO1035" i="2" s="1"/>
  <c r="AO1036" i="2" a="1"/>
  <c r="AO1036" i="2" s="1"/>
  <c r="AO1037" i="2" a="1"/>
  <c r="AO1037" i="2" s="1"/>
  <c r="AO1038" i="2" a="1"/>
  <c r="AO1038" i="2" s="1"/>
  <c r="AO1039" i="2" a="1"/>
  <c r="AO1039" i="2" s="1"/>
  <c r="AO1040" i="2" a="1"/>
  <c r="AO1040" i="2" s="1"/>
  <c r="AO1041" i="2" a="1"/>
  <c r="AO1041" i="2" s="1"/>
  <c r="AO1042" i="2" a="1"/>
  <c r="AO1042" i="2" s="1"/>
  <c r="AO1043" i="2" a="1"/>
  <c r="AO1043" i="2" s="1"/>
  <c r="AO1044" i="2" a="1"/>
  <c r="AO1044" i="2" s="1"/>
  <c r="AO1045" i="2" a="1"/>
  <c r="AO1045" i="2" s="1"/>
  <c r="AO1046" i="2" a="1"/>
  <c r="AO1046" i="2" s="1"/>
  <c r="AO1047" i="2" a="1"/>
  <c r="AO1047" i="2" s="1"/>
  <c r="AO1048" i="2" a="1"/>
  <c r="AO1048" i="2" s="1"/>
  <c r="AO1049" i="2" a="1"/>
  <c r="AO1049" i="2" s="1"/>
  <c r="AO1050" i="2" a="1"/>
  <c r="AO1050" i="2" s="1"/>
  <c r="AO1051" i="2" a="1"/>
  <c r="AO1051" i="2" s="1"/>
  <c r="AO1052" i="2" a="1"/>
  <c r="AO1052" i="2" s="1"/>
  <c r="AO1053" i="2" a="1"/>
  <c r="AO1053" i="2" s="1"/>
  <c r="AO1054" i="2" a="1"/>
  <c r="AO1054" i="2" s="1"/>
  <c r="AO1055" i="2" a="1"/>
  <c r="AO1055" i="2" s="1"/>
  <c r="AO1056" i="2" a="1"/>
  <c r="AO1056" i="2" s="1"/>
  <c r="AO1057" i="2" a="1"/>
  <c r="AO1057" i="2" s="1"/>
  <c r="AO1058" i="2" a="1"/>
  <c r="AO1058" i="2" s="1"/>
  <c r="AO1059" i="2" a="1"/>
  <c r="AO1059" i="2" s="1"/>
  <c r="AO1060" i="2" a="1"/>
  <c r="AO1060" i="2" s="1"/>
  <c r="AO1061" i="2" a="1"/>
  <c r="AO1061" i="2" s="1"/>
  <c r="AO1062" i="2" a="1"/>
  <c r="AO1062" i="2" s="1"/>
  <c r="AO1063" i="2" a="1"/>
  <c r="AO1063" i="2" s="1"/>
  <c r="AO1064" i="2" a="1"/>
  <c r="AO1064" i="2" s="1"/>
  <c r="AO1065" i="2" a="1"/>
  <c r="AO1065" i="2" s="1"/>
  <c r="AO1066" i="2" a="1"/>
  <c r="AO1066" i="2" s="1"/>
  <c r="AO1067" i="2" a="1"/>
  <c r="AO1067" i="2" s="1"/>
  <c r="AO1068" i="2" a="1"/>
  <c r="AO1068" i="2" s="1"/>
  <c r="AO1069" i="2" a="1"/>
  <c r="AO1069" i="2" s="1"/>
  <c r="AO1070" i="2" a="1"/>
  <c r="AO1070" i="2" s="1"/>
  <c r="AO1071" i="2" a="1"/>
  <c r="AO1071" i="2" s="1"/>
  <c r="AO1072" i="2" a="1"/>
  <c r="AO1072" i="2" s="1"/>
  <c r="AO1073" i="2" a="1"/>
  <c r="AO1073" i="2" s="1"/>
  <c r="AO1074" i="2" a="1"/>
  <c r="AO1074" i="2" s="1"/>
  <c r="AO1075" i="2" a="1"/>
  <c r="AO1075" i="2" s="1"/>
  <c r="AO1076" i="2" a="1"/>
  <c r="AO1076" i="2" s="1"/>
  <c r="AO1077" i="2" a="1"/>
  <c r="AO1077" i="2" s="1"/>
  <c r="AO1078" i="2" a="1"/>
  <c r="AO1078" i="2" s="1"/>
  <c r="AO1079" i="2" a="1"/>
  <c r="AO1079" i="2" s="1"/>
  <c r="AO1080" i="2" a="1"/>
  <c r="AO1080" i="2" s="1"/>
  <c r="AO1081" i="2" a="1"/>
  <c r="AO1081" i="2" s="1"/>
  <c r="AO1082" i="2" a="1"/>
  <c r="AO1082" i="2" s="1"/>
  <c r="AO1083" i="2" a="1"/>
  <c r="AO1083" i="2" s="1"/>
  <c r="AO1084" i="2" a="1"/>
  <c r="AO1084" i="2" s="1"/>
  <c r="AO1085" i="2" a="1"/>
  <c r="AO1085" i="2" s="1"/>
  <c r="AO1086" i="2" a="1"/>
  <c r="AO1086" i="2" s="1"/>
  <c r="AO1087" i="2" a="1"/>
  <c r="AO1087" i="2" s="1"/>
  <c r="AO1088" i="2" a="1"/>
  <c r="AO1088" i="2" s="1"/>
  <c r="AO1089" i="2" a="1"/>
  <c r="AO1089" i="2" s="1"/>
  <c r="AO1090" i="2" a="1"/>
  <c r="AO1090" i="2" s="1"/>
  <c r="AO1091" i="2" a="1"/>
  <c r="AO1091" i="2" s="1"/>
  <c r="AO1092" i="2" a="1"/>
  <c r="AO1092" i="2" s="1"/>
  <c r="AO1093" i="2" a="1"/>
  <c r="AO1093" i="2" s="1"/>
  <c r="AO1094" i="2" a="1"/>
  <c r="AO1094" i="2" s="1"/>
  <c r="AO1095" i="2" a="1"/>
  <c r="AO1095" i="2" s="1"/>
  <c r="AO1096" i="2" a="1"/>
  <c r="AO1096" i="2" s="1"/>
  <c r="AO1097" i="2" a="1"/>
  <c r="AO1097" i="2" s="1"/>
  <c r="AO1098" i="2" a="1"/>
  <c r="AO1098" i="2" s="1"/>
  <c r="AO1099" i="2" a="1"/>
  <c r="AO1099" i="2" s="1"/>
  <c r="AO1100" i="2" a="1"/>
  <c r="AO1100" i="2" s="1"/>
  <c r="AO1101" i="2" a="1"/>
  <c r="AO1101" i="2" s="1"/>
  <c r="AO1102" i="2" a="1"/>
  <c r="AO1102" i="2" s="1"/>
  <c r="AO1103" i="2" a="1"/>
  <c r="AO1103" i="2" s="1"/>
  <c r="AO1104" i="2" a="1"/>
  <c r="AO1104" i="2" s="1"/>
  <c r="AO1105" i="2" a="1"/>
  <c r="AO1105" i="2" s="1"/>
  <c r="AO1106" i="2" a="1"/>
  <c r="AO1106" i="2" s="1"/>
  <c r="AO1107" i="2" a="1"/>
  <c r="AO1107" i="2" s="1"/>
  <c r="AO1108" i="2" a="1"/>
  <c r="AO1108" i="2" s="1"/>
  <c r="AO1109" i="2" a="1"/>
  <c r="AO1109" i="2" s="1"/>
  <c r="AO1110" i="2" a="1"/>
  <c r="AO1110" i="2" s="1"/>
  <c r="AO1111" i="2" a="1"/>
  <c r="AO1111" i="2" s="1"/>
  <c r="AO1112" i="2" a="1"/>
  <c r="AO1112" i="2" s="1"/>
  <c r="AO1113" i="2" a="1"/>
  <c r="AO1113" i="2" s="1"/>
  <c r="AO1114" i="2" a="1"/>
  <c r="AO1114" i="2" s="1"/>
  <c r="AO1115" i="2" a="1"/>
  <c r="AO1115" i="2" s="1"/>
  <c r="AO1116" i="2" a="1"/>
  <c r="AO1116" i="2" s="1"/>
  <c r="AO1117" i="2" a="1"/>
  <c r="AO1117" i="2" s="1"/>
  <c r="AO1118" i="2" a="1"/>
  <c r="AO1118" i="2" s="1"/>
  <c r="AO1119" i="2" a="1"/>
  <c r="AO1119" i="2" s="1"/>
  <c r="AO1120" i="2" a="1"/>
  <c r="AO1120" i="2" s="1"/>
  <c r="AO1121" i="2" a="1"/>
  <c r="AO1121" i="2" s="1"/>
  <c r="AO1122" i="2" a="1"/>
  <c r="AO1122" i="2" s="1"/>
  <c r="AO1123" i="2" a="1"/>
  <c r="AO1123" i="2" s="1"/>
  <c r="AO1124" i="2" a="1"/>
  <c r="AO1124" i="2" s="1"/>
  <c r="AO1125" i="2" a="1"/>
  <c r="AO1125" i="2" s="1"/>
  <c r="AO1126" i="2" a="1"/>
  <c r="AO1126" i="2" s="1"/>
  <c r="AO1127" i="2" a="1"/>
  <c r="AO1127" i="2" s="1"/>
  <c r="AO1128" i="2" a="1"/>
  <c r="AO1128" i="2" s="1"/>
  <c r="AO1129" i="2" a="1"/>
  <c r="AO1129" i="2" s="1"/>
  <c r="AO1130" i="2" a="1"/>
  <c r="AO1130" i="2" s="1"/>
  <c r="AO1131" i="2" a="1"/>
  <c r="AO1131" i="2" s="1"/>
  <c r="AO1132" i="2" a="1"/>
  <c r="AO1132" i="2" s="1"/>
  <c r="AO1133" i="2" a="1"/>
  <c r="AO1133" i="2" s="1"/>
  <c r="AO1134" i="2" a="1"/>
  <c r="AO1134" i="2" s="1"/>
  <c r="AO1135" i="2" a="1"/>
  <c r="AO1135" i="2" s="1"/>
  <c r="AO1136" i="2" a="1"/>
  <c r="AO1136" i="2" s="1"/>
  <c r="AO1137" i="2" a="1"/>
  <c r="AO1137" i="2" s="1"/>
  <c r="AO1138" i="2" a="1"/>
  <c r="AO1138" i="2" s="1"/>
  <c r="AO1139" i="2" a="1"/>
  <c r="AO1139" i="2" s="1"/>
  <c r="AO1140" i="2" a="1"/>
  <c r="AO1140" i="2" s="1"/>
  <c r="AO1141" i="2" a="1"/>
  <c r="AO1141" i="2" s="1"/>
  <c r="AO1142" i="2" a="1"/>
  <c r="AO1142" i="2" s="1"/>
  <c r="AO1143" i="2" a="1"/>
  <c r="AO1143" i="2" s="1"/>
  <c r="AO1144" i="2" a="1"/>
  <c r="AO1144" i="2" s="1"/>
  <c r="AO1145" i="2" a="1"/>
  <c r="AO1145" i="2" s="1"/>
  <c r="AO1146" i="2" a="1"/>
  <c r="AO1146" i="2" s="1"/>
  <c r="AO1147" i="2" a="1"/>
  <c r="AO1147" i="2" s="1"/>
  <c r="AO1148" i="2" a="1"/>
  <c r="AO1148" i="2" s="1"/>
  <c r="AO1149" i="2" a="1"/>
  <c r="AO1149" i="2" s="1"/>
  <c r="AO1150" i="2" a="1"/>
  <c r="AO1150" i="2" s="1"/>
  <c r="AO1151" i="2" a="1"/>
  <c r="AO1151" i="2" s="1"/>
  <c r="AO1152" i="2" a="1"/>
  <c r="AO1152" i="2" s="1"/>
  <c r="AO1153" i="2" a="1"/>
  <c r="AO1153" i="2" s="1"/>
  <c r="AO1154" i="2" a="1"/>
  <c r="AO1154" i="2" s="1"/>
  <c r="AO1155" i="2" a="1"/>
  <c r="AO1155" i="2" s="1"/>
  <c r="AO1156" i="2" a="1"/>
  <c r="AO1156" i="2" s="1"/>
  <c r="AO1157" i="2" a="1"/>
  <c r="AO1157" i="2" s="1"/>
  <c r="AO1158" i="2" a="1"/>
  <c r="AO1158" i="2" s="1"/>
  <c r="AO1159" i="2" a="1"/>
  <c r="AO1159" i="2" s="1"/>
  <c r="AO1160" i="2" a="1"/>
  <c r="AO1160" i="2" s="1"/>
  <c r="AO1161" i="2" a="1"/>
  <c r="AO1161" i="2" s="1"/>
  <c r="AO1162" i="2" a="1"/>
  <c r="AO1162" i="2" s="1"/>
  <c r="AO1163" i="2" a="1"/>
  <c r="AO1163" i="2" s="1"/>
  <c r="AO1164" i="2" a="1"/>
  <c r="AO1164" i="2" s="1"/>
  <c r="AO1165" i="2" a="1"/>
  <c r="AO1165" i="2" s="1"/>
  <c r="AO1166" i="2" a="1"/>
  <c r="AO1166" i="2" s="1"/>
  <c r="AO1167" i="2" a="1"/>
  <c r="AO1167" i="2" s="1"/>
  <c r="AO1168" i="2" a="1"/>
  <c r="AO1168" i="2" s="1"/>
  <c r="AO1169" i="2" a="1"/>
  <c r="AO1169" i="2" s="1"/>
  <c r="AO1170" i="2" a="1"/>
  <c r="AO1170" i="2" s="1"/>
  <c r="AO1171" i="2" a="1"/>
  <c r="AO1171" i="2" s="1"/>
  <c r="AO1172" i="2" a="1"/>
  <c r="AO1172" i="2" s="1"/>
  <c r="AO1173" i="2" a="1"/>
  <c r="AO1173" i="2" s="1"/>
  <c r="AO1174" i="2" a="1"/>
  <c r="AO1174" i="2" s="1"/>
  <c r="AO1175" i="2" a="1"/>
  <c r="AO1175" i="2" s="1"/>
  <c r="AO1176" i="2" a="1"/>
  <c r="AO1176" i="2" s="1"/>
  <c r="AO1177" i="2" a="1"/>
  <c r="AO1177" i="2" s="1"/>
  <c r="AO1178" i="2" a="1"/>
  <c r="AO1178" i="2" s="1"/>
  <c r="AO1179" i="2" a="1"/>
  <c r="AO1179" i="2" s="1"/>
  <c r="AO1180" i="2" a="1"/>
  <c r="AO1180" i="2" s="1"/>
  <c r="AO1181" i="2" a="1"/>
  <c r="AO1181" i="2" s="1"/>
  <c r="AO1182" i="2" a="1"/>
  <c r="AO1182" i="2" s="1"/>
  <c r="AO1183" i="2" a="1"/>
  <c r="AO1183" i="2" s="1"/>
  <c r="AO1184" i="2" a="1"/>
  <c r="AO1184" i="2" s="1"/>
  <c r="AO1185" i="2" a="1"/>
  <c r="AO1185" i="2" s="1"/>
  <c r="AO1186" i="2" a="1"/>
  <c r="AO1186" i="2" s="1"/>
  <c r="AO1187" i="2" a="1"/>
  <c r="AO1187" i="2" s="1"/>
  <c r="AO1188" i="2" a="1"/>
  <c r="AO1188" i="2" s="1"/>
  <c r="AO1189" i="2" a="1"/>
  <c r="AO1189" i="2" s="1"/>
  <c r="AO1190" i="2" a="1"/>
  <c r="AO1190" i="2" s="1"/>
  <c r="AO1191" i="2" a="1"/>
  <c r="AO1191" i="2" s="1"/>
  <c r="AO1192" i="2" a="1"/>
  <c r="AO1192" i="2" s="1"/>
  <c r="AO1193" i="2" a="1"/>
  <c r="AO1193" i="2" s="1"/>
  <c r="AO1194" i="2" a="1"/>
  <c r="AO1194" i="2" s="1"/>
  <c r="AO1195" i="2" a="1"/>
  <c r="AO1195" i="2" s="1"/>
  <c r="AO1196" i="2" a="1"/>
  <c r="AO1196" i="2" s="1"/>
  <c r="AO1197" i="2" a="1"/>
  <c r="AO1197" i="2" s="1"/>
  <c r="AO1198" i="2" a="1"/>
  <c r="AO1198" i="2" s="1"/>
  <c r="AO1199" i="2" a="1"/>
  <c r="AO1199" i="2" s="1"/>
  <c r="AO1200" i="2" a="1"/>
  <c r="AO1200" i="2" s="1"/>
  <c r="AO1201" i="2" a="1"/>
  <c r="AO1201" i="2" s="1"/>
  <c r="AO1202" i="2" a="1"/>
  <c r="AO1202" i="2" s="1"/>
  <c r="AO1203" i="2" a="1"/>
  <c r="AO1203" i="2" s="1"/>
  <c r="AO1204" i="2" a="1"/>
  <c r="AO1204" i="2" s="1"/>
  <c r="AO1205" i="2" a="1"/>
  <c r="AO1205" i="2" s="1"/>
  <c r="AO1206" i="2" a="1"/>
  <c r="AO1206" i="2" s="1"/>
  <c r="AO1207" i="2" a="1"/>
  <c r="AO1207" i="2" s="1"/>
  <c r="AO1208" i="2" a="1"/>
  <c r="AO1208" i="2" s="1"/>
  <c r="AO1209" i="2" a="1"/>
  <c r="AO1209" i="2" s="1"/>
  <c r="AO1210" i="2" a="1"/>
  <c r="AO1210" i="2" s="1"/>
  <c r="AO1211" i="2" a="1"/>
  <c r="AO1211" i="2" s="1"/>
  <c r="AO1212" i="2" a="1"/>
  <c r="AO1212" i="2" s="1"/>
  <c r="AO1213" i="2" a="1"/>
  <c r="AO1213" i="2" s="1"/>
  <c r="AO1214" i="2" a="1"/>
  <c r="AO1214" i="2" s="1"/>
  <c r="AO1215" i="2" a="1"/>
  <c r="AO1215" i="2" s="1"/>
  <c r="AO1216" i="2" a="1"/>
  <c r="AO1216" i="2" s="1"/>
  <c r="AO1217" i="2" a="1"/>
  <c r="AO1217" i="2" s="1"/>
  <c r="AO1218" i="2" a="1"/>
  <c r="AO1218" i="2" s="1"/>
  <c r="AO1219" i="2" a="1"/>
  <c r="AO1219" i="2" s="1"/>
  <c r="AO1220" i="2" a="1"/>
  <c r="AO1220" i="2" s="1"/>
  <c r="AO1221" i="2" a="1"/>
  <c r="AO1221" i="2" s="1"/>
  <c r="AO1222" i="2" a="1"/>
  <c r="AO1222" i="2" s="1"/>
  <c r="AO1223" i="2" a="1"/>
  <c r="AO1223" i="2" s="1"/>
  <c r="AO1224" i="2" a="1"/>
  <c r="AO1224" i="2" s="1"/>
  <c r="AO1225" i="2" a="1"/>
  <c r="AO1225" i="2" s="1"/>
  <c r="AO1226" i="2" a="1"/>
  <c r="AO1226" i="2" s="1"/>
  <c r="AO1227" i="2" a="1"/>
  <c r="AO1227" i="2" s="1"/>
  <c r="AO1228" i="2" a="1"/>
  <c r="AO1228" i="2" s="1"/>
  <c r="AO1229" i="2" a="1"/>
  <c r="AO1229" i="2" s="1"/>
  <c r="AO1230" i="2" a="1"/>
  <c r="AO1230" i="2" s="1"/>
  <c r="AO1231" i="2" a="1"/>
  <c r="AO1231" i="2" s="1"/>
  <c r="AO1232" i="2" a="1"/>
  <c r="AO1232" i="2" s="1"/>
  <c r="AO1233" i="2" a="1"/>
  <c r="AO1233" i="2" s="1"/>
  <c r="AO1234" i="2" a="1"/>
  <c r="AO1234" i="2" s="1"/>
  <c r="AO1235" i="2" a="1"/>
  <c r="AO1235" i="2" s="1"/>
  <c r="AO1236" i="2" a="1"/>
  <c r="AO1236" i="2" s="1"/>
  <c r="AO1237" i="2" a="1"/>
  <c r="AO1237" i="2" s="1"/>
  <c r="AO1238" i="2" a="1"/>
  <c r="AO1238" i="2" s="1"/>
  <c r="AO1239" i="2" a="1"/>
  <c r="AO1239" i="2" s="1"/>
  <c r="AO1240" i="2" a="1"/>
  <c r="AO1240" i="2" s="1"/>
  <c r="AO1241" i="2" a="1"/>
  <c r="AO1241" i="2" s="1"/>
  <c r="AO1242" i="2" a="1"/>
  <c r="AO1242" i="2" s="1"/>
  <c r="AO1243" i="2" a="1"/>
  <c r="AO1243" i="2" s="1"/>
  <c r="AO1244" i="2" a="1"/>
  <c r="AO1244" i="2" s="1"/>
  <c r="AO1245" i="2" a="1"/>
  <c r="AO1245" i="2" s="1"/>
  <c r="AO1246" i="2" a="1"/>
  <c r="AO1246" i="2" s="1"/>
  <c r="AO1247" i="2" a="1"/>
  <c r="AO1247" i="2" s="1"/>
  <c r="AO1248" i="2" a="1"/>
  <c r="AO1248" i="2" s="1"/>
  <c r="AO1249" i="2" a="1"/>
  <c r="AO1249" i="2" s="1"/>
  <c r="AO1250" i="2" a="1"/>
  <c r="AO1250" i="2" s="1"/>
  <c r="AO1251" i="2" a="1"/>
  <c r="AO1251" i="2" s="1"/>
  <c r="AO1252" i="2" a="1"/>
  <c r="AO1252" i="2" s="1"/>
  <c r="AO1253" i="2" a="1"/>
  <c r="AO1253" i="2" s="1"/>
  <c r="AO1254" i="2" a="1"/>
  <c r="AO1254" i="2" s="1"/>
  <c r="AO1255" i="2" a="1"/>
  <c r="AO1255" i="2" s="1"/>
  <c r="AO1256" i="2" a="1"/>
  <c r="AO1256" i="2" s="1"/>
  <c r="AO1257" i="2" a="1"/>
  <c r="AO1257" i="2" s="1"/>
  <c r="AO1258" i="2" a="1"/>
  <c r="AO1258" i="2" s="1"/>
  <c r="AO1259" i="2" a="1"/>
  <c r="AO1259" i="2" s="1"/>
  <c r="AO1260" i="2" a="1"/>
  <c r="AO1260" i="2" s="1"/>
  <c r="AO1261" i="2" a="1"/>
  <c r="AO1261" i="2" s="1"/>
  <c r="AO1262" i="2" a="1"/>
  <c r="AO1262" i="2" s="1"/>
  <c r="AO1263" i="2" a="1"/>
  <c r="AO1263" i="2" s="1"/>
  <c r="AO1264" i="2" a="1"/>
  <c r="AO1264" i="2" s="1"/>
  <c r="AO1265" i="2" a="1"/>
  <c r="AO1265" i="2" s="1"/>
  <c r="AO1266" i="2" a="1"/>
  <c r="AO1266" i="2" s="1"/>
  <c r="AO1267" i="2" a="1"/>
  <c r="AO1267" i="2" s="1"/>
  <c r="AO1268" i="2" a="1"/>
  <c r="AO1268" i="2" s="1"/>
  <c r="AO1269" i="2" a="1"/>
  <c r="AO1269" i="2" s="1"/>
  <c r="AO1270" i="2" a="1"/>
  <c r="AO1270" i="2" s="1"/>
  <c r="AO1271" i="2" a="1"/>
  <c r="AO1271" i="2" s="1"/>
  <c r="AO1272" i="2" a="1"/>
  <c r="AO1272" i="2" s="1"/>
  <c r="AO1273" i="2" a="1"/>
  <c r="AO1273" i="2" s="1"/>
  <c r="AO1274" i="2" a="1"/>
  <c r="AO1274" i="2" s="1"/>
  <c r="AO1275" i="2" a="1"/>
  <c r="AO1275" i="2" s="1"/>
  <c r="AO1276" i="2" a="1"/>
  <c r="AO1276" i="2" s="1"/>
  <c r="AO1277" i="2" a="1"/>
  <c r="AO1277" i="2" s="1"/>
  <c r="AO1278" i="2" a="1"/>
  <c r="AO1278" i="2" s="1"/>
  <c r="AO1279" i="2" a="1"/>
  <c r="AO1279" i="2" s="1"/>
  <c r="AO1280" i="2" a="1"/>
  <c r="AO1280" i="2" s="1"/>
  <c r="AO1281" i="2" a="1"/>
  <c r="AO1281" i="2" s="1"/>
  <c r="AO1282" i="2" a="1"/>
  <c r="AO1282" i="2" s="1"/>
  <c r="AO1283" i="2" a="1"/>
  <c r="AO1283" i="2" s="1"/>
  <c r="AO1284" i="2" a="1"/>
  <c r="AO1284" i="2" s="1"/>
  <c r="AO1285" i="2" a="1"/>
  <c r="AO1285" i="2" s="1"/>
  <c r="AO1286" i="2" a="1"/>
  <c r="AO1286" i="2" s="1"/>
  <c r="AO1287" i="2" a="1"/>
  <c r="AO1287" i="2" s="1"/>
  <c r="AO1288" i="2" a="1"/>
  <c r="AO1288" i="2" s="1"/>
  <c r="AO1289" i="2" a="1"/>
  <c r="AO1289" i="2" s="1"/>
  <c r="AO1290" i="2" a="1"/>
  <c r="AO1290" i="2" s="1"/>
  <c r="AO1291" i="2" a="1"/>
  <c r="AO1291" i="2" s="1"/>
  <c r="AO1292" i="2" a="1"/>
  <c r="AO1292" i="2" s="1"/>
  <c r="AO1293" i="2" a="1"/>
  <c r="AO1293" i="2" s="1"/>
  <c r="AO1294" i="2" a="1"/>
  <c r="AO1294" i="2" s="1"/>
  <c r="AO1295" i="2" a="1"/>
  <c r="AO1295" i="2" s="1"/>
  <c r="AO1296" i="2" a="1"/>
  <c r="AO1296" i="2" s="1"/>
  <c r="AO1297" i="2" a="1"/>
  <c r="AO1297" i="2" s="1"/>
  <c r="AO1298" i="2" a="1"/>
  <c r="AO1298" i="2" s="1"/>
  <c r="AO1299" i="2" a="1"/>
  <c r="AO1299" i="2" s="1"/>
  <c r="AO1300" i="2" a="1"/>
  <c r="AO1300" i="2" s="1"/>
  <c r="AO1301" i="2" a="1"/>
  <c r="AO1301" i="2" s="1"/>
  <c r="AO1302" i="2" a="1"/>
  <c r="AO1302" i="2" s="1"/>
  <c r="AO1303" i="2" a="1"/>
  <c r="AO1303" i="2" s="1"/>
  <c r="AO1304" i="2" a="1"/>
  <c r="AO1304" i="2" s="1"/>
  <c r="AO1305" i="2" a="1"/>
  <c r="AO1305" i="2" s="1"/>
  <c r="AO1306" i="2" a="1"/>
  <c r="AO1306" i="2" s="1"/>
  <c r="AO1307" i="2" a="1"/>
  <c r="AO1307" i="2" s="1"/>
  <c r="AO1308" i="2" a="1"/>
  <c r="AO1308" i="2" s="1"/>
  <c r="AO1309" i="2" a="1"/>
  <c r="AO1309" i="2" s="1"/>
  <c r="AO1310" i="2" a="1"/>
  <c r="AO1310" i="2" s="1"/>
  <c r="AO1311" i="2" a="1"/>
  <c r="AO1311" i="2" s="1"/>
  <c r="AO1312" i="2" a="1"/>
  <c r="AO1312" i="2" s="1"/>
  <c r="AO1313" i="2" a="1"/>
  <c r="AO1313" i="2" s="1"/>
  <c r="AO1314" i="2" a="1"/>
  <c r="AO1314" i="2" s="1"/>
  <c r="AO1315" i="2" a="1"/>
  <c r="AO1315" i="2" s="1"/>
  <c r="AO1316" i="2" a="1"/>
  <c r="AO1316" i="2" s="1"/>
  <c r="AO1317" i="2" a="1"/>
  <c r="AO1317" i="2" s="1"/>
  <c r="AO1318" i="2" a="1"/>
  <c r="AO1318" i="2" s="1"/>
  <c r="AO1319" i="2" a="1"/>
  <c r="AO1319" i="2" s="1"/>
  <c r="AO1320" i="2" a="1"/>
  <c r="AO1320" i="2" s="1"/>
  <c r="AO1321" i="2" a="1"/>
  <c r="AO1321" i="2" s="1"/>
  <c r="AO1322" i="2" a="1"/>
  <c r="AO1322" i="2" s="1"/>
  <c r="AO1323" i="2" a="1"/>
  <c r="AO1323" i="2" s="1"/>
  <c r="AO1324" i="2" a="1"/>
  <c r="AO1324" i="2" s="1"/>
  <c r="AO1325" i="2" a="1"/>
  <c r="AO1325" i="2" s="1"/>
  <c r="AO1326" i="2" a="1"/>
  <c r="AO1326" i="2" s="1"/>
  <c r="AO1327" i="2" a="1"/>
  <c r="AO1327" i="2" s="1"/>
  <c r="AO1328" i="2" a="1"/>
  <c r="AO1328" i="2" s="1"/>
  <c r="AO1329" i="2" a="1"/>
  <c r="AO1329" i="2" s="1"/>
  <c r="AO1330" i="2" a="1"/>
  <c r="AO1330" i="2" s="1"/>
  <c r="AO1331" i="2" a="1"/>
  <c r="AO1331" i="2" s="1"/>
  <c r="AO1332" i="2" a="1"/>
  <c r="AO1332" i="2" s="1"/>
  <c r="AO1333" i="2" a="1"/>
  <c r="AO1333" i="2" s="1"/>
  <c r="AO1334" i="2" a="1"/>
  <c r="AO1334" i="2" s="1"/>
  <c r="AO1335" i="2" a="1"/>
  <c r="AO1335" i="2" s="1"/>
  <c r="AO1336" i="2" a="1"/>
  <c r="AO1336" i="2" s="1"/>
  <c r="AO1337" i="2" a="1"/>
  <c r="AO1337" i="2" s="1"/>
  <c r="AO1338" i="2" a="1"/>
  <c r="AO1338" i="2" s="1"/>
  <c r="AO1339" i="2" a="1"/>
  <c r="AO1339" i="2" s="1"/>
  <c r="AO1340" i="2" a="1"/>
  <c r="AO1340" i="2" s="1"/>
  <c r="AO1341" i="2" a="1"/>
  <c r="AO1341" i="2" s="1"/>
  <c r="AO1342" i="2" a="1"/>
  <c r="AO1342" i="2" s="1"/>
  <c r="AO1343" i="2" a="1"/>
  <c r="AO1343" i="2" s="1"/>
  <c r="AO1344" i="2" a="1"/>
  <c r="AO1344" i="2" s="1"/>
  <c r="AO1345" i="2" a="1"/>
  <c r="AO1345" i="2" s="1"/>
  <c r="AO1346" i="2" a="1"/>
  <c r="AO1346" i="2" s="1"/>
  <c r="AO1347" i="2" a="1"/>
  <c r="AO1347" i="2" s="1"/>
  <c r="AO1348" i="2" a="1"/>
  <c r="AO1348" i="2" s="1"/>
  <c r="AO1349" i="2" a="1"/>
  <c r="AO1349" i="2" s="1"/>
  <c r="AO1350" i="2" a="1"/>
  <c r="AO1350" i="2" s="1"/>
  <c r="AO1351" i="2" a="1"/>
  <c r="AO1351" i="2" s="1"/>
  <c r="AO1352" i="2" a="1"/>
  <c r="AO1352" i="2" s="1"/>
  <c r="AO1353" i="2" a="1"/>
  <c r="AO1353" i="2" s="1"/>
  <c r="AO1354" i="2" a="1"/>
  <c r="AO1354" i="2" s="1"/>
  <c r="AO1355" i="2" a="1"/>
  <c r="AO1355" i="2" s="1"/>
  <c r="AO1356" i="2" a="1"/>
  <c r="AO1356" i="2" s="1"/>
  <c r="AO1357" i="2" a="1"/>
  <c r="AO1357" i="2" s="1"/>
  <c r="AO1358" i="2" a="1"/>
  <c r="AO1358" i="2" s="1"/>
  <c r="AO1359" i="2" a="1"/>
  <c r="AO1359" i="2" s="1"/>
  <c r="AO1360" i="2" a="1"/>
  <c r="AO1360" i="2" s="1"/>
  <c r="AO1361" i="2" a="1"/>
  <c r="AO1361" i="2" s="1"/>
  <c r="AO1362" i="2" a="1"/>
  <c r="AO1362" i="2" s="1"/>
  <c r="AO1363" i="2" a="1"/>
  <c r="AO1363" i="2" s="1"/>
  <c r="AO1364" i="2" a="1"/>
  <c r="AO1364" i="2" s="1"/>
  <c r="AO1365" i="2" a="1"/>
  <c r="AO1365" i="2" s="1"/>
  <c r="AO1366" i="2" a="1"/>
  <c r="AO1366" i="2" s="1"/>
  <c r="AO1367" i="2" a="1"/>
  <c r="AO1367" i="2" s="1"/>
  <c r="AO1368" i="2" a="1"/>
  <c r="AO1368" i="2" s="1"/>
  <c r="AO1369" i="2" a="1"/>
  <c r="AO1369" i="2" s="1"/>
  <c r="AO1370" i="2" a="1"/>
  <c r="AO1370" i="2" s="1"/>
  <c r="AO1371" i="2" a="1"/>
  <c r="AO1371" i="2" s="1"/>
  <c r="AO1372" i="2" a="1"/>
  <c r="AO1372" i="2" s="1"/>
  <c r="AO1373" i="2" a="1"/>
  <c r="AO1373" i="2" s="1"/>
  <c r="AO1374" i="2" a="1"/>
  <c r="AO1374" i="2" s="1"/>
  <c r="AO1375" i="2" a="1"/>
  <c r="AO1375" i="2" s="1"/>
  <c r="AO1376" i="2" a="1"/>
  <c r="AO1376" i="2" s="1"/>
  <c r="AO1377" i="2" a="1"/>
  <c r="AO1377" i="2" s="1"/>
  <c r="AO1378" i="2" a="1"/>
  <c r="AO1378" i="2" s="1"/>
  <c r="AO1379" i="2" a="1"/>
  <c r="AO1379" i="2" s="1"/>
  <c r="AO1380" i="2" a="1"/>
  <c r="AO1380" i="2" s="1"/>
  <c r="AO1381" i="2" a="1"/>
  <c r="AO1381" i="2" s="1"/>
  <c r="AO1382" i="2" a="1"/>
  <c r="AO1382" i="2" s="1"/>
  <c r="AO1383" i="2" a="1"/>
  <c r="AO1383" i="2" s="1"/>
  <c r="AO1384" i="2" a="1"/>
  <c r="AO1384" i="2" s="1"/>
  <c r="AO1385" i="2" a="1"/>
  <c r="AO1385" i="2" s="1"/>
  <c r="AO1386" i="2" a="1"/>
  <c r="AO1386" i="2" s="1"/>
  <c r="AO1387" i="2" a="1"/>
  <c r="AO1387" i="2" s="1"/>
  <c r="AO1388" i="2" a="1"/>
  <c r="AO1388" i="2" s="1"/>
  <c r="AO1389" i="2" a="1"/>
  <c r="AO1389" i="2" s="1"/>
  <c r="AO1390" i="2" a="1"/>
  <c r="AO1390" i="2" s="1"/>
  <c r="AO1391" i="2" a="1"/>
  <c r="AO1391" i="2" s="1"/>
  <c r="AO1392" i="2" a="1"/>
  <c r="AO1392" i="2" s="1"/>
  <c r="AO1393" i="2" a="1"/>
  <c r="AO1393" i="2" s="1"/>
  <c r="AO1394" i="2" a="1"/>
  <c r="AO1394" i="2" s="1"/>
  <c r="AO1395" i="2" a="1"/>
  <c r="AO1395" i="2" s="1"/>
  <c r="AO1396" i="2" a="1"/>
  <c r="AO1396" i="2" s="1"/>
  <c r="AO1397" i="2" a="1"/>
  <c r="AO1397" i="2" s="1"/>
  <c r="AO1398" i="2" a="1"/>
  <c r="AO1398" i="2" s="1"/>
  <c r="AO1399" i="2" a="1"/>
  <c r="AO1399" i="2" s="1"/>
  <c r="AO1400" i="2" a="1"/>
  <c r="AO1400" i="2" s="1"/>
  <c r="AO1401" i="2" a="1"/>
  <c r="AO1401" i="2" s="1"/>
  <c r="AO1402" i="2" a="1"/>
  <c r="AO1402" i="2" s="1"/>
  <c r="AO1403" i="2" a="1"/>
  <c r="AO1403" i="2" s="1"/>
  <c r="AO1404" i="2" a="1"/>
  <c r="AO1404" i="2" s="1"/>
  <c r="AO1405" i="2" a="1"/>
  <c r="AO1405" i="2" s="1"/>
  <c r="AO1406" i="2" a="1"/>
  <c r="AO1406" i="2" s="1"/>
  <c r="AO1407" i="2" a="1"/>
  <c r="AO1407" i="2" s="1"/>
  <c r="AO1408" i="2" a="1"/>
  <c r="AO1408" i="2" s="1"/>
  <c r="AO1409" i="2" a="1"/>
  <c r="AO1409" i="2" s="1"/>
  <c r="AO1410" i="2" a="1"/>
  <c r="AO1410" i="2" s="1"/>
  <c r="AO1411" i="2" a="1"/>
  <c r="AO1411" i="2" s="1"/>
  <c r="AO1412" i="2" a="1"/>
  <c r="AO1412" i="2" s="1"/>
  <c r="AO1413" i="2" a="1"/>
  <c r="AO1413" i="2" s="1"/>
  <c r="AO1414" i="2" a="1"/>
  <c r="AO1414" i="2" s="1"/>
  <c r="AO1415" i="2" a="1"/>
  <c r="AO1415" i="2" s="1"/>
  <c r="AO1416" i="2" a="1"/>
  <c r="AO1416" i="2" s="1"/>
  <c r="AO1417" i="2" a="1"/>
  <c r="AO1417" i="2" s="1"/>
  <c r="AO1418" i="2" a="1"/>
  <c r="AO1418" i="2" s="1"/>
  <c r="AO1419" i="2" a="1"/>
  <c r="AO1419" i="2" s="1"/>
  <c r="AO1420" i="2" a="1"/>
  <c r="AO1420" i="2" s="1"/>
  <c r="AO1421" i="2" a="1"/>
  <c r="AO1421" i="2" s="1"/>
  <c r="AO1422" i="2" a="1"/>
  <c r="AO1422" i="2" s="1"/>
  <c r="AO1423" i="2" a="1"/>
  <c r="AO1423" i="2" s="1"/>
  <c r="AO1424" i="2" a="1"/>
  <c r="AO1424" i="2" s="1"/>
  <c r="AO1425" i="2" a="1"/>
  <c r="AO1425" i="2" s="1"/>
  <c r="AO1426" i="2" a="1"/>
  <c r="AO1426" i="2" s="1"/>
  <c r="AO1427" i="2" a="1"/>
  <c r="AO1427" i="2" s="1"/>
  <c r="AO1428" i="2" a="1"/>
  <c r="AO1428" i="2" s="1"/>
  <c r="AO1429" i="2" a="1"/>
  <c r="AO1429" i="2" s="1"/>
  <c r="AO1430" i="2" a="1"/>
  <c r="AO1430" i="2" s="1"/>
  <c r="AO1431" i="2" a="1"/>
  <c r="AO1431" i="2" s="1"/>
  <c r="AO1432" i="2" a="1"/>
  <c r="AO1432" i="2" s="1"/>
  <c r="AO1433" i="2" a="1"/>
  <c r="AO1433" i="2" s="1"/>
  <c r="AO1434" i="2" a="1"/>
  <c r="AO1434" i="2" s="1"/>
  <c r="AO1435" i="2" a="1"/>
  <c r="AO1435" i="2" s="1"/>
  <c r="AO1436" i="2" a="1"/>
  <c r="AO1436" i="2" s="1"/>
  <c r="AO1437" i="2" a="1"/>
  <c r="AO1437" i="2" s="1"/>
  <c r="AO1438" i="2" a="1"/>
  <c r="AO1438" i="2" s="1"/>
  <c r="AO1439" i="2" a="1"/>
  <c r="AO1439" i="2" s="1"/>
  <c r="AO1440" i="2" a="1"/>
  <c r="AO1440" i="2" s="1"/>
  <c r="AO1441" i="2" a="1"/>
  <c r="AO1441" i="2" s="1"/>
  <c r="AO1442" i="2" a="1"/>
  <c r="AO1442" i="2" s="1"/>
  <c r="AO1443" i="2" a="1"/>
  <c r="AO1443" i="2" s="1"/>
  <c r="AO1444" i="2" a="1"/>
  <c r="AO1444" i="2" s="1"/>
  <c r="AO1445" i="2" a="1"/>
  <c r="AO1445" i="2" s="1"/>
  <c r="AO1446" i="2" a="1"/>
  <c r="AO1446" i="2" s="1"/>
  <c r="AO1447" i="2" a="1"/>
  <c r="AO1447" i="2" s="1"/>
  <c r="AO1448" i="2" a="1"/>
  <c r="AO1448" i="2" s="1"/>
  <c r="AO1449" i="2" a="1"/>
  <c r="AO1449" i="2" s="1"/>
  <c r="AO1450" i="2" a="1"/>
  <c r="AO1450" i="2" s="1"/>
  <c r="AO1451" i="2" a="1"/>
  <c r="AO1451" i="2" s="1"/>
  <c r="AO1452" i="2" a="1"/>
  <c r="AO1452" i="2" s="1"/>
  <c r="AO1453" i="2" a="1"/>
  <c r="AO1453" i="2" s="1"/>
  <c r="AO1454" i="2" a="1"/>
  <c r="AO1454" i="2" s="1"/>
  <c r="AO1455" i="2" a="1"/>
  <c r="AO1455" i="2" s="1"/>
  <c r="AO1456" i="2" a="1"/>
  <c r="AO1456" i="2" s="1"/>
  <c r="AO1457" i="2" a="1"/>
  <c r="AO1457" i="2" s="1"/>
  <c r="AO1458" i="2" a="1"/>
  <c r="AO1458" i="2" s="1"/>
  <c r="AO1459" i="2" a="1"/>
  <c r="AO1459" i="2" s="1"/>
  <c r="AO1460" i="2" a="1"/>
  <c r="AO1460" i="2" s="1"/>
  <c r="AO1461" i="2" a="1"/>
  <c r="AO1461" i="2" s="1"/>
  <c r="AO1462" i="2" a="1"/>
  <c r="AO1462" i="2" s="1"/>
  <c r="AO1463" i="2" a="1"/>
  <c r="AO1463" i="2" s="1"/>
  <c r="AO1464" i="2" a="1"/>
  <c r="AO1464" i="2" s="1"/>
  <c r="AO1465" i="2" a="1"/>
  <c r="AO1465" i="2" s="1"/>
  <c r="AO1466" i="2" a="1"/>
  <c r="AO1466" i="2" s="1"/>
  <c r="AO1467" i="2" a="1"/>
  <c r="AO1467" i="2" s="1"/>
  <c r="AO1468" i="2" a="1"/>
  <c r="AO1468" i="2" s="1"/>
  <c r="AO1469" i="2" a="1"/>
  <c r="AO1469" i="2" s="1"/>
  <c r="AO1470" i="2" a="1"/>
  <c r="AO1470" i="2" s="1"/>
  <c r="AO1471" i="2" a="1"/>
  <c r="AO1471" i="2" s="1"/>
  <c r="E3" i="6"/>
  <c r="AP91" i="2" s="1"/>
  <c r="AQ91" i="2" s="1"/>
  <c r="C2" i="7"/>
  <c r="B42" i="3"/>
  <c r="I122" i="7"/>
  <c r="I124" i="7"/>
  <c r="H122" i="7"/>
  <c r="H124" i="7"/>
  <c r="I123" i="7"/>
  <c r="H123" i="7"/>
  <c r="D7" i="7" a="1"/>
  <c r="B39" i="3"/>
  <c r="N153" i="5" l="1"/>
  <c r="N154" i="5"/>
  <c r="N155" i="5"/>
  <c r="N156" i="5"/>
  <c r="N157" i="5"/>
  <c r="AV3" i="2"/>
  <c r="AU3" i="2"/>
  <c r="AS571" i="2" s="1" a="1"/>
  <c r="AS571" i="2" s="1"/>
  <c r="AW3" i="2"/>
  <c r="AS576" i="2" s="1" a="1"/>
  <c r="AS576" i="2" s="1"/>
  <c r="AS361" i="2" a="1"/>
  <c r="AS361" i="2" s="1"/>
  <c r="AS201" i="2" a="1"/>
  <c r="AS201" i="2" s="1"/>
  <c r="AS249" i="2" a="1"/>
  <c r="AS249" i="2" s="1"/>
  <c r="AS337" i="2" a="1"/>
  <c r="AS337" i="2" s="1"/>
  <c r="AS211" i="2" a="1"/>
  <c r="AS211" i="2" s="1"/>
  <c r="AS190" i="2" a="1"/>
  <c r="AS190" i="2" s="1"/>
  <c r="AS310" i="2" a="1"/>
  <c r="AS310" i="2" s="1"/>
  <c r="AS182" i="2" a="1"/>
  <c r="AS182" i="2" s="1"/>
  <c r="B2" i="6"/>
  <c r="AP1470" i="2"/>
  <c r="AQ1470" i="2" s="1"/>
  <c r="AP1452" i="2"/>
  <c r="AQ1452" i="2" s="1"/>
  <c r="AP1432" i="2"/>
  <c r="AQ1432" i="2" s="1"/>
  <c r="AP1411" i="2"/>
  <c r="AQ1411" i="2" s="1"/>
  <c r="AP1390" i="2"/>
  <c r="AQ1390" i="2" s="1"/>
  <c r="AP1368" i="2"/>
  <c r="AQ1368" i="2" s="1"/>
  <c r="AP1347" i="2"/>
  <c r="AQ1347" i="2" s="1"/>
  <c r="AP1315" i="2"/>
  <c r="AQ1315" i="2" s="1"/>
  <c r="AP1294" i="2"/>
  <c r="AQ1294" i="2" s="1"/>
  <c r="AP1283" i="2"/>
  <c r="AQ1283" i="2" s="1"/>
  <c r="AP1262" i="2"/>
  <c r="AQ1262" i="2" s="1"/>
  <c r="AP1240" i="2"/>
  <c r="AQ1240" i="2" s="1"/>
  <c r="AP1214" i="2"/>
  <c r="AQ1214" i="2" s="1"/>
  <c r="AP1202" i="2"/>
  <c r="AQ1202" i="2" s="1"/>
  <c r="AP1168" i="2"/>
  <c r="AQ1168" i="2" s="1"/>
  <c r="AP1151" i="2"/>
  <c r="AQ1151" i="2" s="1"/>
  <c r="AP1118" i="2"/>
  <c r="AQ1118" i="2" s="1"/>
  <c r="AP1100" i="2"/>
  <c r="AQ1100" i="2" s="1"/>
  <c r="AP1084" i="2"/>
  <c r="AQ1084" i="2" s="1"/>
  <c r="AP1066" i="2"/>
  <c r="AQ1066" i="2" s="1"/>
  <c r="AP1046" i="2"/>
  <c r="AQ1046" i="2" s="1"/>
  <c r="AP1028" i="2"/>
  <c r="AQ1028" i="2" s="1"/>
  <c r="AP1005" i="2"/>
  <c r="AQ1005" i="2" s="1"/>
  <c r="AP984" i="2"/>
  <c r="AQ984" i="2" s="1"/>
  <c r="AP960" i="2"/>
  <c r="AQ960" i="2" s="1"/>
  <c r="AP936" i="2"/>
  <c r="AQ936" i="2" s="1"/>
  <c r="AP914" i="2"/>
  <c r="AQ914" i="2" s="1"/>
  <c r="AP888" i="2"/>
  <c r="AQ888" i="2" s="1"/>
  <c r="AP867" i="2"/>
  <c r="AQ867" i="2" s="1"/>
  <c r="AP842" i="2"/>
  <c r="AQ842" i="2" s="1"/>
  <c r="AP819" i="2"/>
  <c r="AQ819" i="2" s="1"/>
  <c r="AP794" i="2"/>
  <c r="AQ794" i="2" s="1"/>
  <c r="AP763" i="2"/>
  <c r="AQ763" i="2" s="1"/>
  <c r="AP734" i="2"/>
  <c r="AQ734" i="2" s="1"/>
  <c r="AP699" i="2"/>
  <c r="AQ699" i="2" s="1"/>
  <c r="AP667" i="2"/>
  <c r="AQ667" i="2" s="1"/>
  <c r="AP632" i="2"/>
  <c r="AQ632" i="2" s="1"/>
  <c r="AP593" i="2"/>
  <c r="AQ593" i="2" s="1"/>
  <c r="AP557" i="2"/>
  <c r="AQ557" i="2" s="1"/>
  <c r="AP515" i="2"/>
  <c r="AQ515" i="2" s="1"/>
  <c r="AP459" i="2"/>
  <c r="AQ459" i="2" s="1"/>
  <c r="AP229" i="2"/>
  <c r="AQ229" i="2" s="1"/>
  <c r="AP49" i="2"/>
  <c r="AQ49" i="2" s="1"/>
  <c r="AP1469" i="2"/>
  <c r="AQ1469" i="2" s="1"/>
  <c r="AP1460" i="2"/>
  <c r="AQ1460" i="2" s="1"/>
  <c r="AP1451" i="2"/>
  <c r="AQ1451" i="2" s="1"/>
  <c r="AP1442" i="2"/>
  <c r="AQ1442" i="2" s="1"/>
  <c r="AP1431" i="2"/>
  <c r="AQ1431" i="2" s="1"/>
  <c r="AP1420" i="2"/>
  <c r="AQ1420" i="2" s="1"/>
  <c r="AP1410" i="2"/>
  <c r="AQ1410" i="2" s="1"/>
  <c r="AP1399" i="2"/>
  <c r="AQ1399" i="2" s="1"/>
  <c r="AP1388" i="2"/>
  <c r="AQ1388" i="2" s="1"/>
  <c r="AP1378" i="2"/>
  <c r="AQ1378" i="2" s="1"/>
  <c r="AP1367" i="2"/>
  <c r="AQ1367" i="2" s="1"/>
  <c r="AP1356" i="2"/>
  <c r="AQ1356" i="2" s="1"/>
  <c r="AP1346" i="2"/>
  <c r="AQ1346" i="2" s="1"/>
  <c r="AP1335" i="2"/>
  <c r="AQ1335" i="2" s="1"/>
  <c r="AP1324" i="2"/>
  <c r="AQ1324" i="2" s="1"/>
  <c r="AP1314" i="2"/>
  <c r="AQ1314" i="2" s="1"/>
  <c r="AP1303" i="2"/>
  <c r="AQ1303" i="2" s="1"/>
  <c r="AP1292" i="2"/>
  <c r="AQ1292" i="2" s="1"/>
  <c r="AP1282" i="2"/>
  <c r="AQ1282" i="2" s="1"/>
  <c r="AP1271" i="2"/>
  <c r="AQ1271" i="2" s="1"/>
  <c r="AP1260" i="2"/>
  <c r="AQ1260" i="2" s="1"/>
  <c r="AP1250" i="2"/>
  <c r="AQ1250" i="2" s="1"/>
  <c r="AP1238" i="2"/>
  <c r="AQ1238" i="2" s="1"/>
  <c r="AP1226" i="2"/>
  <c r="AQ1226" i="2" s="1"/>
  <c r="AP1212" i="2"/>
  <c r="AQ1212" i="2" s="1"/>
  <c r="AP1200" i="2"/>
  <c r="AQ1200" i="2" s="1"/>
  <c r="AP1183" i="2"/>
  <c r="AQ1183" i="2" s="1"/>
  <c r="AP1166" i="2"/>
  <c r="AQ1166" i="2" s="1"/>
  <c r="AP1150" i="2"/>
  <c r="AQ1150" i="2" s="1"/>
  <c r="AP1132" i="2"/>
  <c r="AQ1132" i="2" s="1"/>
  <c r="AP1116" i="2"/>
  <c r="AQ1116" i="2" s="1"/>
  <c r="AP1098" i="2"/>
  <c r="AQ1098" i="2" s="1"/>
  <c r="AP1080" i="2"/>
  <c r="AQ1080" i="2" s="1"/>
  <c r="AP1064" i="2"/>
  <c r="AQ1064" i="2" s="1"/>
  <c r="AP1044" i="2"/>
  <c r="AQ1044" i="2" s="1"/>
  <c r="AP1024" i="2"/>
  <c r="AQ1024" i="2" s="1"/>
  <c r="AP1004" i="2"/>
  <c r="AQ1004" i="2" s="1"/>
  <c r="AP979" i="2"/>
  <c r="AQ979" i="2" s="1"/>
  <c r="AP959" i="2"/>
  <c r="AQ959" i="2" s="1"/>
  <c r="AP932" i="2"/>
  <c r="AQ932" i="2" s="1"/>
  <c r="AP911" i="2"/>
  <c r="AQ911" i="2" s="1"/>
  <c r="AP887" i="2"/>
  <c r="AQ887" i="2" s="1"/>
  <c r="AP863" i="2"/>
  <c r="AQ863" i="2" s="1"/>
  <c r="AP841" i="2"/>
  <c r="AQ841" i="2" s="1"/>
  <c r="AP815" i="2"/>
  <c r="AQ815" i="2" s="1"/>
  <c r="AP792" i="2"/>
  <c r="AQ792" i="2" s="1"/>
  <c r="AP761" i="2"/>
  <c r="AQ761" i="2" s="1"/>
  <c r="AP729" i="2"/>
  <c r="AQ729" i="2" s="1"/>
  <c r="AP697" i="2"/>
  <c r="AQ697" i="2" s="1"/>
  <c r="AP662" i="2"/>
  <c r="AQ662" i="2" s="1"/>
  <c r="AP628" i="2"/>
  <c r="AQ628" i="2" s="1"/>
  <c r="AP590" i="2"/>
  <c r="AQ590" i="2" s="1"/>
  <c r="AP553" i="2"/>
  <c r="AQ553" i="2" s="1"/>
  <c r="AP511" i="2"/>
  <c r="AQ511" i="2" s="1"/>
  <c r="AP449" i="2"/>
  <c r="AQ449" i="2" s="1"/>
  <c r="AP385" i="2"/>
  <c r="AQ385" i="2" s="1"/>
  <c r="AP305" i="2"/>
  <c r="AQ305" i="2" s="1"/>
  <c r="AP217" i="2"/>
  <c r="AQ217" i="2" s="1"/>
  <c r="AP133" i="2"/>
  <c r="AQ133" i="2" s="1"/>
  <c r="AP41" i="2"/>
  <c r="AQ41" i="2" s="1"/>
  <c r="AP1251" i="2"/>
  <c r="AQ1251" i="2" s="1"/>
  <c r="AP1468" i="2"/>
  <c r="AQ1468" i="2" s="1"/>
  <c r="AP1459" i="2"/>
  <c r="AQ1459" i="2" s="1"/>
  <c r="AP1450" i="2"/>
  <c r="AQ1450" i="2" s="1"/>
  <c r="AP1440" i="2"/>
  <c r="AQ1440" i="2" s="1"/>
  <c r="AP1430" i="2"/>
  <c r="AQ1430" i="2" s="1"/>
  <c r="AP1419" i="2"/>
  <c r="AQ1419" i="2" s="1"/>
  <c r="AP1408" i="2"/>
  <c r="AQ1408" i="2" s="1"/>
  <c r="AP1398" i="2"/>
  <c r="AQ1398" i="2" s="1"/>
  <c r="AP1387" i="2"/>
  <c r="AQ1387" i="2" s="1"/>
  <c r="AP1376" i="2"/>
  <c r="AQ1376" i="2" s="1"/>
  <c r="AP1366" i="2"/>
  <c r="AQ1366" i="2" s="1"/>
  <c r="AP1355" i="2"/>
  <c r="AQ1355" i="2" s="1"/>
  <c r="AP1344" i="2"/>
  <c r="AQ1344" i="2" s="1"/>
  <c r="AP1334" i="2"/>
  <c r="AQ1334" i="2" s="1"/>
  <c r="AP1323" i="2"/>
  <c r="AQ1323" i="2" s="1"/>
  <c r="AP1312" i="2"/>
  <c r="AQ1312" i="2" s="1"/>
  <c r="AP1302" i="2"/>
  <c r="AQ1302" i="2" s="1"/>
  <c r="AP1291" i="2"/>
  <c r="AQ1291" i="2" s="1"/>
  <c r="AP1280" i="2"/>
  <c r="AQ1280" i="2" s="1"/>
  <c r="AP1270" i="2"/>
  <c r="AQ1270" i="2" s="1"/>
  <c r="AP1259" i="2"/>
  <c r="AQ1259" i="2" s="1"/>
  <c r="AP1248" i="2"/>
  <c r="AQ1248" i="2" s="1"/>
  <c r="AP1236" i="2"/>
  <c r="AQ1236" i="2" s="1"/>
  <c r="AP1224" i="2"/>
  <c r="AQ1224" i="2" s="1"/>
  <c r="AP1211" i="2"/>
  <c r="AQ1211" i="2" s="1"/>
  <c r="AP1198" i="2"/>
  <c r="AQ1198" i="2" s="1"/>
  <c r="AP1182" i="2"/>
  <c r="AQ1182" i="2" s="1"/>
  <c r="AP1164" i="2"/>
  <c r="AQ1164" i="2" s="1"/>
  <c r="AP1148" i="2"/>
  <c r="AQ1148" i="2" s="1"/>
  <c r="AP1130" i="2"/>
  <c r="AQ1130" i="2" s="1"/>
  <c r="AP1112" i="2"/>
  <c r="AQ1112" i="2" s="1"/>
  <c r="AP1096" i="2"/>
  <c r="AQ1096" i="2" s="1"/>
  <c r="AP1078" i="2"/>
  <c r="AQ1078" i="2" s="1"/>
  <c r="AP1062" i="2"/>
  <c r="AQ1062" i="2" s="1"/>
  <c r="AP1042" i="2"/>
  <c r="AQ1042" i="2" s="1"/>
  <c r="AP1021" i="2"/>
  <c r="AQ1021" i="2" s="1"/>
  <c r="AP1002" i="2"/>
  <c r="AQ1002" i="2" s="1"/>
  <c r="AP977" i="2"/>
  <c r="AQ977" i="2" s="1"/>
  <c r="AP954" i="2"/>
  <c r="AQ954" i="2" s="1"/>
  <c r="AP931" i="2"/>
  <c r="AQ931" i="2" s="1"/>
  <c r="AP906" i="2"/>
  <c r="AQ906" i="2" s="1"/>
  <c r="AP886" i="2"/>
  <c r="AQ886" i="2" s="1"/>
  <c r="AP859" i="2"/>
  <c r="AQ859" i="2" s="1"/>
  <c r="AP838" i="2"/>
  <c r="AQ838" i="2" s="1"/>
  <c r="AP814" i="2"/>
  <c r="AQ814" i="2" s="1"/>
  <c r="AP786" i="2"/>
  <c r="AQ786" i="2" s="1"/>
  <c r="AP759" i="2"/>
  <c r="AQ759" i="2" s="1"/>
  <c r="AP722" i="2"/>
  <c r="AQ722" i="2" s="1"/>
  <c r="AP694" i="2"/>
  <c r="AQ694" i="2" s="1"/>
  <c r="AP658" i="2"/>
  <c r="AQ658" i="2" s="1"/>
  <c r="AP622" i="2"/>
  <c r="AQ622" i="2" s="1"/>
  <c r="AP585" i="2"/>
  <c r="AQ585" i="2" s="1"/>
  <c r="AP544" i="2"/>
  <c r="AQ544" i="2" s="1"/>
  <c r="AP504" i="2"/>
  <c r="AQ504" i="2" s="1"/>
  <c r="AP443" i="2"/>
  <c r="AQ443" i="2" s="1"/>
  <c r="AP379" i="2"/>
  <c r="AQ379" i="2" s="1"/>
  <c r="AP297" i="2"/>
  <c r="AQ297" i="2" s="1"/>
  <c r="AP201" i="2"/>
  <c r="AQ201" i="2" s="1"/>
  <c r="AP115" i="2"/>
  <c r="AQ115" i="2" s="1"/>
  <c r="AP21" i="2"/>
  <c r="AQ21" i="2" s="1"/>
  <c r="AP1336" i="2"/>
  <c r="AQ1336" i="2" s="1"/>
  <c r="AP398" i="2"/>
  <c r="AQ398" i="2" s="1"/>
  <c r="AP1467" i="2"/>
  <c r="AQ1467" i="2" s="1"/>
  <c r="AP1458" i="2"/>
  <c r="AQ1458" i="2" s="1"/>
  <c r="AP1448" i="2"/>
  <c r="AQ1448" i="2" s="1"/>
  <c r="AP1428" i="2"/>
  <c r="AQ1428" i="2" s="1"/>
  <c r="AP1418" i="2"/>
  <c r="AQ1418" i="2" s="1"/>
  <c r="AP1407" i="2"/>
  <c r="AQ1407" i="2" s="1"/>
  <c r="AP1396" i="2"/>
  <c r="AQ1396" i="2" s="1"/>
  <c r="AP1386" i="2"/>
  <c r="AQ1386" i="2" s="1"/>
  <c r="AP1375" i="2"/>
  <c r="AQ1375" i="2" s="1"/>
  <c r="AP1364" i="2"/>
  <c r="AQ1364" i="2" s="1"/>
  <c r="AP1354" i="2"/>
  <c r="AQ1354" i="2" s="1"/>
  <c r="AP1343" i="2"/>
  <c r="AQ1343" i="2" s="1"/>
  <c r="AP1332" i="2"/>
  <c r="AQ1332" i="2" s="1"/>
  <c r="AP1322" i="2"/>
  <c r="AQ1322" i="2" s="1"/>
  <c r="AP1311" i="2"/>
  <c r="AQ1311" i="2" s="1"/>
  <c r="AP1300" i="2"/>
  <c r="AQ1300" i="2" s="1"/>
  <c r="AP1290" i="2"/>
  <c r="AQ1290" i="2" s="1"/>
  <c r="AP1279" i="2"/>
  <c r="AQ1279" i="2" s="1"/>
  <c r="AP1268" i="2"/>
  <c r="AQ1268" i="2" s="1"/>
  <c r="AP1258" i="2"/>
  <c r="AQ1258" i="2" s="1"/>
  <c r="AP1247" i="2"/>
  <c r="AQ1247" i="2" s="1"/>
  <c r="AP1235" i="2"/>
  <c r="AQ1235" i="2" s="1"/>
  <c r="AP1210" i="2"/>
  <c r="AQ1210" i="2" s="1"/>
  <c r="AP1196" i="2"/>
  <c r="AQ1196" i="2" s="1"/>
  <c r="AP1180" i="2"/>
  <c r="AQ1180" i="2" s="1"/>
  <c r="AP1162" i="2"/>
  <c r="AQ1162" i="2" s="1"/>
  <c r="AP1144" i="2"/>
  <c r="AQ1144" i="2" s="1"/>
  <c r="AP1128" i="2"/>
  <c r="AQ1128" i="2" s="1"/>
  <c r="AP1110" i="2"/>
  <c r="AQ1110" i="2" s="1"/>
  <c r="AP1094" i="2"/>
  <c r="AQ1094" i="2" s="1"/>
  <c r="AP1077" i="2"/>
  <c r="AQ1077" i="2" s="1"/>
  <c r="AP1060" i="2"/>
  <c r="AQ1060" i="2" s="1"/>
  <c r="AP1040" i="2"/>
  <c r="AQ1040" i="2" s="1"/>
  <c r="AP1018" i="2"/>
  <c r="AQ1018" i="2" s="1"/>
  <c r="AP998" i="2"/>
  <c r="AQ998" i="2" s="1"/>
  <c r="AP975" i="2"/>
  <c r="AQ975" i="2" s="1"/>
  <c r="AP951" i="2"/>
  <c r="AQ951" i="2" s="1"/>
  <c r="AP929" i="2"/>
  <c r="AQ929" i="2" s="1"/>
  <c r="AP904" i="2"/>
  <c r="AQ904" i="2" s="1"/>
  <c r="AP881" i="2"/>
  <c r="AQ881" i="2" s="1"/>
  <c r="AP858" i="2"/>
  <c r="AQ858" i="2" s="1"/>
  <c r="AP833" i="2"/>
  <c r="AQ833" i="2" s="1"/>
  <c r="AP812" i="2"/>
  <c r="AQ812" i="2" s="1"/>
  <c r="AP783" i="2"/>
  <c r="AQ783" i="2" s="1"/>
  <c r="AP754" i="2"/>
  <c r="AQ754" i="2" s="1"/>
  <c r="AP721" i="2"/>
  <c r="AQ721" i="2" s="1"/>
  <c r="AP687" i="2"/>
  <c r="AQ687" i="2" s="1"/>
  <c r="AP657" i="2"/>
  <c r="AQ657" i="2" s="1"/>
  <c r="AP614" i="2"/>
  <c r="AQ614" i="2" s="1"/>
  <c r="AP582" i="2"/>
  <c r="AQ582" i="2" s="1"/>
  <c r="AP539" i="2"/>
  <c r="AQ539" i="2" s="1"/>
  <c r="AP495" i="2"/>
  <c r="AQ495" i="2" s="1"/>
  <c r="AP435" i="2"/>
  <c r="AQ435" i="2" s="1"/>
  <c r="AP365" i="2"/>
  <c r="AQ365" i="2" s="1"/>
  <c r="AP283" i="2"/>
  <c r="AQ283" i="2" s="1"/>
  <c r="AP195" i="2"/>
  <c r="AQ195" i="2" s="1"/>
  <c r="AP109" i="2"/>
  <c r="AQ109" i="2" s="1"/>
  <c r="AP1379" i="2"/>
  <c r="AQ1379" i="2" s="1"/>
  <c r="AP315" i="2"/>
  <c r="AQ315" i="2" s="1"/>
  <c r="AP1439" i="2"/>
  <c r="AQ1439" i="2" s="1"/>
  <c r="AP1222" i="2"/>
  <c r="AQ1222" i="2" s="1"/>
  <c r="AP1466" i="2"/>
  <c r="AQ1466" i="2" s="1"/>
  <c r="AP1456" i="2"/>
  <c r="AQ1456" i="2" s="1"/>
  <c r="AP1447" i="2"/>
  <c r="AQ1447" i="2" s="1"/>
  <c r="AP1438" i="2"/>
  <c r="AQ1438" i="2" s="1"/>
  <c r="AP1427" i="2"/>
  <c r="AQ1427" i="2" s="1"/>
  <c r="AP1416" i="2"/>
  <c r="AQ1416" i="2" s="1"/>
  <c r="AP1406" i="2"/>
  <c r="AQ1406" i="2" s="1"/>
  <c r="AP1395" i="2"/>
  <c r="AQ1395" i="2" s="1"/>
  <c r="AP1384" i="2"/>
  <c r="AQ1384" i="2" s="1"/>
  <c r="AP1374" i="2"/>
  <c r="AQ1374" i="2" s="1"/>
  <c r="AP1363" i="2"/>
  <c r="AQ1363" i="2" s="1"/>
  <c r="AP1352" i="2"/>
  <c r="AQ1352" i="2" s="1"/>
  <c r="AP1342" i="2"/>
  <c r="AQ1342" i="2" s="1"/>
  <c r="AP1331" i="2"/>
  <c r="AQ1331" i="2" s="1"/>
  <c r="AP1320" i="2"/>
  <c r="AQ1320" i="2" s="1"/>
  <c r="AP1310" i="2"/>
  <c r="AQ1310" i="2" s="1"/>
  <c r="AP1299" i="2"/>
  <c r="AQ1299" i="2" s="1"/>
  <c r="AP1288" i="2"/>
  <c r="AQ1288" i="2" s="1"/>
  <c r="AP1278" i="2"/>
  <c r="AQ1278" i="2" s="1"/>
  <c r="AP1267" i="2"/>
  <c r="AQ1267" i="2" s="1"/>
  <c r="AP1256" i="2"/>
  <c r="AQ1256" i="2" s="1"/>
  <c r="AP1246" i="2"/>
  <c r="AQ1246" i="2" s="1"/>
  <c r="AP1234" i="2"/>
  <c r="AQ1234" i="2" s="1"/>
  <c r="AP1220" i="2"/>
  <c r="AQ1220" i="2" s="1"/>
  <c r="AP1208" i="2"/>
  <c r="AQ1208" i="2" s="1"/>
  <c r="AP1194" i="2"/>
  <c r="AQ1194" i="2" s="1"/>
  <c r="AP1176" i="2"/>
  <c r="AQ1176" i="2" s="1"/>
  <c r="AP1160" i="2"/>
  <c r="AQ1160" i="2" s="1"/>
  <c r="AP1142" i="2"/>
  <c r="AQ1142" i="2" s="1"/>
  <c r="AP1126" i="2"/>
  <c r="AQ1126" i="2" s="1"/>
  <c r="AP1109" i="2"/>
  <c r="AQ1109" i="2" s="1"/>
  <c r="AP1092" i="2"/>
  <c r="AQ1092" i="2" s="1"/>
  <c r="AP1076" i="2"/>
  <c r="AQ1076" i="2" s="1"/>
  <c r="AP1056" i="2"/>
  <c r="AQ1056" i="2" s="1"/>
  <c r="AP1037" i="2"/>
  <c r="AQ1037" i="2" s="1"/>
  <c r="AP1016" i="2"/>
  <c r="AQ1016" i="2" s="1"/>
  <c r="AP995" i="2"/>
  <c r="AQ995" i="2" s="1"/>
  <c r="AP972" i="2"/>
  <c r="AQ972" i="2" s="1"/>
  <c r="AP947" i="2"/>
  <c r="AQ947" i="2" s="1"/>
  <c r="AP924" i="2"/>
  <c r="AQ924" i="2" s="1"/>
  <c r="AP902" i="2"/>
  <c r="AQ902" i="2" s="1"/>
  <c r="AP878" i="2"/>
  <c r="AQ878" i="2" s="1"/>
  <c r="AP856" i="2"/>
  <c r="AQ856" i="2" s="1"/>
  <c r="AP831" i="2"/>
  <c r="AQ831" i="2" s="1"/>
  <c r="AP808" i="2"/>
  <c r="AQ808" i="2" s="1"/>
  <c r="AP782" i="2"/>
  <c r="AQ782" i="2" s="1"/>
  <c r="AP747" i="2"/>
  <c r="AQ747" i="2" s="1"/>
  <c r="AP719" i="2"/>
  <c r="AQ719" i="2" s="1"/>
  <c r="AP682" i="2"/>
  <c r="AQ682" i="2" s="1"/>
  <c r="AP651" i="2"/>
  <c r="AQ651" i="2" s="1"/>
  <c r="AP613" i="2"/>
  <c r="AQ613" i="2" s="1"/>
  <c r="AP575" i="2"/>
  <c r="AQ575" i="2" s="1"/>
  <c r="AP537" i="2"/>
  <c r="AQ537" i="2" s="1"/>
  <c r="AP487" i="2"/>
  <c r="AQ487" i="2" s="1"/>
  <c r="AP430" i="2"/>
  <c r="AQ430" i="2" s="1"/>
  <c r="AP357" i="2"/>
  <c r="AQ357" i="2" s="1"/>
  <c r="AP273" i="2"/>
  <c r="AQ273" i="2" s="1"/>
  <c r="AP187" i="2"/>
  <c r="AQ187" i="2" s="1"/>
  <c r="AP5" i="2"/>
  <c r="AQ5" i="2" s="1"/>
  <c r="AP3" i="2"/>
  <c r="AQ3" i="2" s="1"/>
  <c r="AP11" i="2"/>
  <c r="AQ11" i="2" s="1"/>
  <c r="AP19" i="2"/>
  <c r="AQ19" i="2" s="1"/>
  <c r="AP27" i="2"/>
  <c r="AQ27" i="2" s="1"/>
  <c r="AP4" i="2"/>
  <c r="AQ4" i="2" s="1"/>
  <c r="AP12" i="2"/>
  <c r="AQ12" i="2" s="1"/>
  <c r="AP20" i="2"/>
  <c r="AQ20" i="2" s="1"/>
  <c r="AP28" i="2"/>
  <c r="AQ28" i="2" s="1"/>
  <c r="AP36" i="2"/>
  <c r="AQ36" i="2" s="1"/>
  <c r="AP44" i="2"/>
  <c r="AQ44" i="2" s="1"/>
  <c r="AP52" i="2"/>
  <c r="AQ52" i="2" s="1"/>
  <c r="AP60" i="2"/>
  <c r="AQ60" i="2" s="1"/>
  <c r="AP68" i="2"/>
  <c r="AQ68" i="2" s="1"/>
  <c r="AP76" i="2"/>
  <c r="AQ76" i="2" s="1"/>
  <c r="AP84" i="2"/>
  <c r="AQ84" i="2" s="1"/>
  <c r="AP92" i="2"/>
  <c r="AQ92" i="2" s="1"/>
  <c r="AP100" i="2"/>
  <c r="AQ100" i="2" s="1"/>
  <c r="AP108" i="2"/>
  <c r="AQ108" i="2" s="1"/>
  <c r="AP116" i="2"/>
  <c r="AQ116" i="2" s="1"/>
  <c r="AP124" i="2"/>
  <c r="AQ124" i="2" s="1"/>
  <c r="AP132" i="2"/>
  <c r="AQ132" i="2" s="1"/>
  <c r="AP140" i="2"/>
  <c r="AQ140" i="2" s="1"/>
  <c r="AP148" i="2"/>
  <c r="AQ148" i="2" s="1"/>
  <c r="AP156" i="2"/>
  <c r="AQ156" i="2" s="1"/>
  <c r="AP164" i="2"/>
  <c r="AQ164" i="2" s="1"/>
  <c r="AP172" i="2"/>
  <c r="AQ172" i="2" s="1"/>
  <c r="AP180" i="2"/>
  <c r="AQ180" i="2" s="1"/>
  <c r="AP188" i="2"/>
  <c r="AQ188" i="2" s="1"/>
  <c r="AP196" i="2"/>
  <c r="AQ196" i="2" s="1"/>
  <c r="AP204" i="2"/>
  <c r="AQ204" i="2" s="1"/>
  <c r="AP212" i="2"/>
  <c r="AQ212" i="2" s="1"/>
  <c r="AP220" i="2"/>
  <c r="AQ220" i="2" s="1"/>
  <c r="AP228" i="2"/>
  <c r="AQ228" i="2" s="1"/>
  <c r="AP236" i="2"/>
  <c r="AQ236" i="2" s="1"/>
  <c r="AP244" i="2"/>
  <c r="AQ244" i="2" s="1"/>
  <c r="AP252" i="2"/>
  <c r="AQ252" i="2" s="1"/>
  <c r="AP260" i="2"/>
  <c r="AQ260" i="2" s="1"/>
  <c r="AP268" i="2"/>
  <c r="AQ268" i="2" s="1"/>
  <c r="AP276" i="2"/>
  <c r="AQ276" i="2" s="1"/>
  <c r="AP284" i="2"/>
  <c r="AQ284" i="2" s="1"/>
  <c r="AP292" i="2"/>
  <c r="AQ292" i="2" s="1"/>
  <c r="AP300" i="2"/>
  <c r="AQ300" i="2" s="1"/>
  <c r="AP308" i="2"/>
  <c r="AQ308" i="2" s="1"/>
  <c r="AP316" i="2"/>
  <c r="AQ316" i="2" s="1"/>
  <c r="AP324" i="2"/>
  <c r="AQ324" i="2" s="1"/>
  <c r="AP332" i="2"/>
  <c r="AQ332" i="2" s="1"/>
  <c r="AP340" i="2"/>
  <c r="AQ340" i="2" s="1"/>
  <c r="AP348" i="2"/>
  <c r="AQ348" i="2" s="1"/>
  <c r="AP356" i="2"/>
  <c r="AQ356" i="2" s="1"/>
  <c r="AP364" i="2"/>
  <c r="AQ364" i="2" s="1"/>
  <c r="AP372" i="2"/>
  <c r="AQ372" i="2" s="1"/>
  <c r="AP380" i="2"/>
  <c r="AQ380" i="2" s="1"/>
  <c r="AP388" i="2"/>
  <c r="AQ388" i="2" s="1"/>
  <c r="AP396" i="2"/>
  <c r="AQ396" i="2" s="1"/>
  <c r="AP404" i="2"/>
  <c r="AQ404" i="2" s="1"/>
  <c r="AP412" i="2"/>
  <c r="AQ412" i="2" s="1"/>
  <c r="AP420" i="2"/>
  <c r="AQ420" i="2" s="1"/>
  <c r="AP428" i="2"/>
  <c r="AQ428" i="2" s="1"/>
  <c r="AP436" i="2"/>
  <c r="AQ436" i="2" s="1"/>
  <c r="AP444" i="2"/>
  <c r="AQ444" i="2" s="1"/>
  <c r="AP452" i="2"/>
  <c r="AQ452" i="2" s="1"/>
  <c r="AP460" i="2"/>
  <c r="AQ460" i="2" s="1"/>
  <c r="AP468" i="2"/>
  <c r="AQ468" i="2" s="1"/>
  <c r="AP476" i="2"/>
  <c r="AQ476" i="2" s="1"/>
  <c r="AP484" i="2"/>
  <c r="AQ484" i="2" s="1"/>
  <c r="AP492" i="2"/>
  <c r="AQ492" i="2" s="1"/>
  <c r="AP500" i="2"/>
  <c r="AQ500" i="2" s="1"/>
  <c r="AP508" i="2"/>
  <c r="AQ508" i="2" s="1"/>
  <c r="AP516" i="2"/>
  <c r="AQ516" i="2" s="1"/>
  <c r="AP524" i="2"/>
  <c r="AQ524" i="2" s="1"/>
  <c r="AP532" i="2"/>
  <c r="AQ532" i="2" s="1"/>
  <c r="AP540" i="2"/>
  <c r="AQ540" i="2" s="1"/>
  <c r="AP548" i="2"/>
  <c r="AQ548" i="2" s="1"/>
  <c r="AP6" i="2"/>
  <c r="AQ6" i="2" s="1"/>
  <c r="AP14" i="2"/>
  <c r="AQ14" i="2" s="1"/>
  <c r="AP22" i="2"/>
  <c r="AQ22" i="2" s="1"/>
  <c r="AP30" i="2"/>
  <c r="AQ30" i="2" s="1"/>
  <c r="AP38" i="2"/>
  <c r="AQ38" i="2" s="1"/>
  <c r="AP46" i="2"/>
  <c r="AQ46" i="2" s="1"/>
  <c r="AP54" i="2"/>
  <c r="AQ54" i="2" s="1"/>
  <c r="AP62" i="2"/>
  <c r="AQ62" i="2" s="1"/>
  <c r="AP70" i="2"/>
  <c r="AQ70" i="2" s="1"/>
  <c r="AP78" i="2"/>
  <c r="AQ78" i="2" s="1"/>
  <c r="AP86" i="2"/>
  <c r="AQ86" i="2" s="1"/>
  <c r="AP94" i="2"/>
  <c r="AQ94" i="2" s="1"/>
  <c r="AP102" i="2"/>
  <c r="AQ102" i="2" s="1"/>
  <c r="AP110" i="2"/>
  <c r="AQ110" i="2" s="1"/>
  <c r="AP118" i="2"/>
  <c r="AQ118" i="2" s="1"/>
  <c r="AP126" i="2"/>
  <c r="AQ126" i="2" s="1"/>
  <c r="AP134" i="2"/>
  <c r="AQ134" i="2" s="1"/>
  <c r="AP142" i="2"/>
  <c r="AQ142" i="2" s="1"/>
  <c r="AP150" i="2"/>
  <c r="AQ150" i="2" s="1"/>
  <c r="AP158" i="2"/>
  <c r="AQ158" i="2" s="1"/>
  <c r="AP166" i="2"/>
  <c r="AQ166" i="2" s="1"/>
  <c r="AP174" i="2"/>
  <c r="AQ174" i="2" s="1"/>
  <c r="AP182" i="2"/>
  <c r="AQ182" i="2" s="1"/>
  <c r="AP190" i="2"/>
  <c r="AQ190" i="2" s="1"/>
  <c r="AP198" i="2"/>
  <c r="AQ198" i="2" s="1"/>
  <c r="AP206" i="2"/>
  <c r="AQ206" i="2" s="1"/>
  <c r="AP214" i="2"/>
  <c r="AQ214" i="2" s="1"/>
  <c r="AP222" i="2"/>
  <c r="AQ222" i="2" s="1"/>
  <c r="AP230" i="2"/>
  <c r="AQ230" i="2" s="1"/>
  <c r="AP238" i="2"/>
  <c r="AQ238" i="2" s="1"/>
  <c r="AP246" i="2"/>
  <c r="AQ246" i="2" s="1"/>
  <c r="AP254" i="2"/>
  <c r="AQ254" i="2" s="1"/>
  <c r="AP262" i="2"/>
  <c r="AQ262" i="2" s="1"/>
  <c r="AP270" i="2"/>
  <c r="AQ270" i="2" s="1"/>
  <c r="AP278" i="2"/>
  <c r="AQ278" i="2" s="1"/>
  <c r="AP286" i="2"/>
  <c r="AQ286" i="2" s="1"/>
  <c r="AP294" i="2"/>
  <c r="AQ294" i="2" s="1"/>
  <c r="AP302" i="2"/>
  <c r="AQ302" i="2" s="1"/>
  <c r="AP310" i="2"/>
  <c r="AQ310" i="2" s="1"/>
  <c r="AP318" i="2"/>
  <c r="AQ318" i="2" s="1"/>
  <c r="AP326" i="2"/>
  <c r="AQ326" i="2" s="1"/>
  <c r="AP334" i="2"/>
  <c r="AQ334" i="2" s="1"/>
  <c r="AP342" i="2"/>
  <c r="AQ342" i="2" s="1"/>
  <c r="AP350" i="2"/>
  <c r="AQ350" i="2" s="1"/>
  <c r="AP358" i="2"/>
  <c r="AQ358" i="2" s="1"/>
  <c r="AP366" i="2"/>
  <c r="AQ366" i="2" s="1"/>
  <c r="AP7" i="2"/>
  <c r="AQ7" i="2" s="1"/>
  <c r="AP15" i="2"/>
  <c r="AQ15" i="2" s="1"/>
  <c r="AP23" i="2"/>
  <c r="AQ23" i="2" s="1"/>
  <c r="AP31" i="2"/>
  <c r="AQ31" i="2" s="1"/>
  <c r="AP39" i="2"/>
  <c r="AQ39" i="2" s="1"/>
  <c r="AP47" i="2"/>
  <c r="AQ47" i="2" s="1"/>
  <c r="AP55" i="2"/>
  <c r="AQ55" i="2" s="1"/>
  <c r="AP63" i="2"/>
  <c r="AQ63" i="2" s="1"/>
  <c r="AP71" i="2"/>
  <c r="AQ71" i="2" s="1"/>
  <c r="AP79" i="2"/>
  <c r="AQ79" i="2" s="1"/>
  <c r="AP87" i="2"/>
  <c r="AQ87" i="2" s="1"/>
  <c r="AP95" i="2"/>
  <c r="AQ95" i="2" s="1"/>
  <c r="AP103" i="2"/>
  <c r="AQ103" i="2" s="1"/>
  <c r="AP111" i="2"/>
  <c r="AQ111" i="2" s="1"/>
  <c r="AP119" i="2"/>
  <c r="AQ119" i="2" s="1"/>
  <c r="AP127" i="2"/>
  <c r="AQ127" i="2" s="1"/>
  <c r="AP135" i="2"/>
  <c r="AQ135" i="2" s="1"/>
  <c r="AP143" i="2"/>
  <c r="AQ143" i="2" s="1"/>
  <c r="AP151" i="2"/>
  <c r="AQ151" i="2" s="1"/>
  <c r="AP159" i="2"/>
  <c r="AQ159" i="2" s="1"/>
  <c r="AP167" i="2"/>
  <c r="AQ167" i="2" s="1"/>
  <c r="AP175" i="2"/>
  <c r="AQ175" i="2" s="1"/>
  <c r="AP183" i="2"/>
  <c r="AQ183" i="2" s="1"/>
  <c r="AP191" i="2"/>
  <c r="AQ191" i="2" s="1"/>
  <c r="AP199" i="2"/>
  <c r="AQ199" i="2" s="1"/>
  <c r="AP207" i="2"/>
  <c r="AQ207" i="2" s="1"/>
  <c r="AP215" i="2"/>
  <c r="AQ215" i="2" s="1"/>
  <c r="AP223" i="2"/>
  <c r="AQ223" i="2" s="1"/>
  <c r="AP231" i="2"/>
  <c r="AQ231" i="2" s="1"/>
  <c r="AP239" i="2"/>
  <c r="AQ239" i="2" s="1"/>
  <c r="AP247" i="2"/>
  <c r="AQ247" i="2" s="1"/>
  <c r="AP255" i="2"/>
  <c r="AQ255" i="2" s="1"/>
  <c r="AP263" i="2"/>
  <c r="AQ263" i="2" s="1"/>
  <c r="AP271" i="2"/>
  <c r="AQ271" i="2" s="1"/>
  <c r="AP279" i="2"/>
  <c r="AQ279" i="2" s="1"/>
  <c r="AP287" i="2"/>
  <c r="AQ287" i="2" s="1"/>
  <c r="AP295" i="2"/>
  <c r="AQ295" i="2" s="1"/>
  <c r="AP303" i="2"/>
  <c r="AQ303" i="2" s="1"/>
  <c r="AP311" i="2"/>
  <c r="AQ311" i="2" s="1"/>
  <c r="AP319" i="2"/>
  <c r="AQ319" i="2" s="1"/>
  <c r="AP327" i="2"/>
  <c r="AQ327" i="2" s="1"/>
  <c r="AP335" i="2"/>
  <c r="AQ335" i="2" s="1"/>
  <c r="AP343" i="2"/>
  <c r="AQ343" i="2" s="1"/>
  <c r="AP351" i="2"/>
  <c r="AQ351" i="2" s="1"/>
  <c r="AP359" i="2"/>
  <c r="AQ359" i="2" s="1"/>
  <c r="AP367" i="2"/>
  <c r="AQ367" i="2" s="1"/>
  <c r="AP375" i="2"/>
  <c r="AQ375" i="2" s="1"/>
  <c r="AP383" i="2"/>
  <c r="AQ383" i="2" s="1"/>
  <c r="AP391" i="2"/>
  <c r="AQ391" i="2" s="1"/>
  <c r="AP399" i="2"/>
  <c r="AQ399" i="2" s="1"/>
  <c r="AP407" i="2"/>
  <c r="AQ407" i="2" s="1"/>
  <c r="AP415" i="2"/>
  <c r="AQ415" i="2" s="1"/>
  <c r="AP423" i="2"/>
  <c r="AQ423" i="2" s="1"/>
  <c r="AP431" i="2"/>
  <c r="AQ431" i="2" s="1"/>
  <c r="AP439" i="2"/>
  <c r="AQ439" i="2" s="1"/>
  <c r="AP447" i="2"/>
  <c r="AQ447" i="2" s="1"/>
  <c r="AP455" i="2"/>
  <c r="AQ455" i="2" s="1"/>
  <c r="AP463" i="2"/>
  <c r="AQ463" i="2" s="1"/>
  <c r="AP471" i="2"/>
  <c r="AQ471" i="2" s="1"/>
  <c r="AP479" i="2"/>
  <c r="AQ479" i="2" s="1"/>
  <c r="AP8" i="2"/>
  <c r="AQ8" i="2" s="1"/>
  <c r="AP16" i="2"/>
  <c r="AQ16" i="2" s="1"/>
  <c r="AP24" i="2"/>
  <c r="AQ24" i="2" s="1"/>
  <c r="AP32" i="2"/>
  <c r="AQ32" i="2" s="1"/>
  <c r="AP40" i="2"/>
  <c r="AQ40" i="2" s="1"/>
  <c r="AP48" i="2"/>
  <c r="AQ48" i="2" s="1"/>
  <c r="AP56" i="2"/>
  <c r="AQ56" i="2" s="1"/>
  <c r="AP64" i="2"/>
  <c r="AQ64" i="2" s="1"/>
  <c r="AP72" i="2"/>
  <c r="AQ72" i="2" s="1"/>
  <c r="AP80" i="2"/>
  <c r="AQ80" i="2" s="1"/>
  <c r="AP88" i="2"/>
  <c r="AQ88" i="2" s="1"/>
  <c r="AP96" i="2"/>
  <c r="AQ96" i="2" s="1"/>
  <c r="AP104" i="2"/>
  <c r="AQ104" i="2" s="1"/>
  <c r="AP112" i="2"/>
  <c r="AQ112" i="2" s="1"/>
  <c r="AP120" i="2"/>
  <c r="AQ120" i="2" s="1"/>
  <c r="AP128" i="2"/>
  <c r="AQ128" i="2" s="1"/>
  <c r="AP136" i="2"/>
  <c r="AQ136" i="2" s="1"/>
  <c r="AP144" i="2"/>
  <c r="AQ144" i="2" s="1"/>
  <c r="AP152" i="2"/>
  <c r="AQ152" i="2" s="1"/>
  <c r="AP160" i="2"/>
  <c r="AQ160" i="2" s="1"/>
  <c r="AP168" i="2"/>
  <c r="AQ168" i="2" s="1"/>
  <c r="AP176" i="2"/>
  <c r="AQ176" i="2" s="1"/>
  <c r="AP184" i="2"/>
  <c r="AQ184" i="2" s="1"/>
  <c r="AP192" i="2"/>
  <c r="AQ192" i="2" s="1"/>
  <c r="AP200" i="2"/>
  <c r="AQ200" i="2" s="1"/>
  <c r="AP208" i="2"/>
  <c r="AQ208" i="2" s="1"/>
  <c r="AP216" i="2"/>
  <c r="AQ216" i="2" s="1"/>
  <c r="AP224" i="2"/>
  <c r="AQ224" i="2" s="1"/>
  <c r="AP232" i="2"/>
  <c r="AQ232" i="2" s="1"/>
  <c r="AP240" i="2"/>
  <c r="AQ240" i="2" s="1"/>
  <c r="AP248" i="2"/>
  <c r="AQ248" i="2" s="1"/>
  <c r="AP256" i="2"/>
  <c r="AQ256" i="2" s="1"/>
  <c r="AP264" i="2"/>
  <c r="AQ264" i="2" s="1"/>
  <c r="AP272" i="2"/>
  <c r="AQ272" i="2" s="1"/>
  <c r="AP280" i="2"/>
  <c r="AQ280" i="2" s="1"/>
  <c r="AP288" i="2"/>
  <c r="AQ288" i="2" s="1"/>
  <c r="AP296" i="2"/>
  <c r="AQ296" i="2" s="1"/>
  <c r="AP304" i="2"/>
  <c r="AQ304" i="2" s="1"/>
  <c r="AP312" i="2"/>
  <c r="AQ312" i="2" s="1"/>
  <c r="AP320" i="2"/>
  <c r="AQ320" i="2" s="1"/>
  <c r="AP328" i="2"/>
  <c r="AQ328" i="2" s="1"/>
  <c r="AP336" i="2"/>
  <c r="AQ336" i="2" s="1"/>
  <c r="AP344" i="2"/>
  <c r="AQ344" i="2" s="1"/>
  <c r="AP352" i="2"/>
  <c r="AQ352" i="2" s="1"/>
  <c r="AP360" i="2"/>
  <c r="AQ360" i="2" s="1"/>
  <c r="AP368" i="2"/>
  <c r="AQ368" i="2" s="1"/>
  <c r="AP376" i="2"/>
  <c r="AQ376" i="2" s="1"/>
  <c r="AP384" i="2"/>
  <c r="AQ384" i="2" s="1"/>
  <c r="AP392" i="2"/>
  <c r="AQ392" i="2" s="1"/>
  <c r="AP400" i="2"/>
  <c r="AQ400" i="2" s="1"/>
  <c r="AP408" i="2"/>
  <c r="AQ408" i="2" s="1"/>
  <c r="AP416" i="2"/>
  <c r="AQ416" i="2" s="1"/>
  <c r="AP424" i="2"/>
  <c r="AQ424" i="2" s="1"/>
  <c r="AP432" i="2"/>
  <c r="AQ432" i="2" s="1"/>
  <c r="AP440" i="2"/>
  <c r="AQ440" i="2" s="1"/>
  <c r="AP448" i="2"/>
  <c r="AQ448" i="2" s="1"/>
  <c r="AP456" i="2"/>
  <c r="AQ456" i="2" s="1"/>
  <c r="AP464" i="2"/>
  <c r="AQ464" i="2" s="1"/>
  <c r="AP472" i="2"/>
  <c r="AQ472" i="2" s="1"/>
  <c r="AP480" i="2"/>
  <c r="AQ480" i="2" s="1"/>
  <c r="AP488" i="2"/>
  <c r="AQ488" i="2" s="1"/>
  <c r="AP496" i="2"/>
  <c r="AQ496" i="2" s="1"/>
  <c r="AP2" i="2"/>
  <c r="AP10" i="2"/>
  <c r="AQ10" i="2" s="1"/>
  <c r="AP18" i="2"/>
  <c r="AQ18" i="2" s="1"/>
  <c r="AP26" i="2"/>
  <c r="AQ26" i="2" s="1"/>
  <c r="AP34" i="2"/>
  <c r="AQ34" i="2" s="1"/>
  <c r="AP42" i="2"/>
  <c r="AQ42" i="2" s="1"/>
  <c r="AP50" i="2"/>
  <c r="AQ50" i="2" s="1"/>
  <c r="AP58" i="2"/>
  <c r="AQ58" i="2" s="1"/>
  <c r="AP66" i="2"/>
  <c r="AQ66" i="2" s="1"/>
  <c r="AP74" i="2"/>
  <c r="AQ74" i="2" s="1"/>
  <c r="AP82" i="2"/>
  <c r="AQ82" i="2" s="1"/>
  <c r="AP90" i="2"/>
  <c r="AQ90" i="2" s="1"/>
  <c r="AP98" i="2"/>
  <c r="AQ98" i="2" s="1"/>
  <c r="AP106" i="2"/>
  <c r="AQ106" i="2" s="1"/>
  <c r="AP114" i="2"/>
  <c r="AQ114" i="2" s="1"/>
  <c r="AP122" i="2"/>
  <c r="AQ122" i="2" s="1"/>
  <c r="AP130" i="2"/>
  <c r="AQ130" i="2" s="1"/>
  <c r="AP138" i="2"/>
  <c r="AQ138" i="2" s="1"/>
  <c r="AP146" i="2"/>
  <c r="AQ146" i="2" s="1"/>
  <c r="AP154" i="2"/>
  <c r="AQ154" i="2" s="1"/>
  <c r="AP162" i="2"/>
  <c r="AQ162" i="2" s="1"/>
  <c r="AP170" i="2"/>
  <c r="AQ170" i="2" s="1"/>
  <c r="AP178" i="2"/>
  <c r="AQ178" i="2" s="1"/>
  <c r="AP186" i="2"/>
  <c r="AQ186" i="2" s="1"/>
  <c r="AP194" i="2"/>
  <c r="AQ194" i="2" s="1"/>
  <c r="AP202" i="2"/>
  <c r="AQ202" i="2" s="1"/>
  <c r="AP210" i="2"/>
  <c r="AQ210" i="2" s="1"/>
  <c r="AP218" i="2"/>
  <c r="AQ218" i="2" s="1"/>
  <c r="AP226" i="2"/>
  <c r="AQ226" i="2" s="1"/>
  <c r="AP234" i="2"/>
  <c r="AQ234" i="2" s="1"/>
  <c r="AP242" i="2"/>
  <c r="AQ242" i="2" s="1"/>
  <c r="AP250" i="2"/>
  <c r="AQ250" i="2" s="1"/>
  <c r="AP258" i="2"/>
  <c r="AQ258" i="2" s="1"/>
  <c r="AP266" i="2"/>
  <c r="AQ266" i="2" s="1"/>
  <c r="AP274" i="2"/>
  <c r="AQ274" i="2" s="1"/>
  <c r="AP282" i="2"/>
  <c r="AQ282" i="2" s="1"/>
  <c r="AP290" i="2"/>
  <c r="AQ290" i="2" s="1"/>
  <c r="AP298" i="2"/>
  <c r="AQ298" i="2" s="1"/>
  <c r="AP306" i="2"/>
  <c r="AQ306" i="2" s="1"/>
  <c r="AP314" i="2"/>
  <c r="AQ314" i="2" s="1"/>
  <c r="AP322" i="2"/>
  <c r="AQ322" i="2" s="1"/>
  <c r="AP330" i="2"/>
  <c r="AQ330" i="2" s="1"/>
  <c r="AP338" i="2"/>
  <c r="AQ338" i="2" s="1"/>
  <c r="AP346" i="2"/>
  <c r="AQ346" i="2" s="1"/>
  <c r="AP354" i="2"/>
  <c r="AQ354" i="2" s="1"/>
  <c r="AP362" i="2"/>
  <c r="AQ362" i="2" s="1"/>
  <c r="AP370" i="2"/>
  <c r="AQ370" i="2" s="1"/>
  <c r="AP378" i="2"/>
  <c r="AQ378" i="2" s="1"/>
  <c r="AP386" i="2"/>
  <c r="AQ386" i="2" s="1"/>
  <c r="AP394" i="2"/>
  <c r="AQ394" i="2" s="1"/>
  <c r="AP402" i="2"/>
  <c r="AQ402" i="2" s="1"/>
  <c r="AP410" i="2"/>
  <c r="AQ410" i="2" s="1"/>
  <c r="AP418" i="2"/>
  <c r="AQ418" i="2" s="1"/>
  <c r="AP426" i="2"/>
  <c r="AQ426" i="2" s="1"/>
  <c r="AP434" i="2"/>
  <c r="AQ434" i="2" s="1"/>
  <c r="AP442" i="2"/>
  <c r="AQ442" i="2" s="1"/>
  <c r="AP450" i="2"/>
  <c r="AQ450" i="2" s="1"/>
  <c r="AP458" i="2"/>
  <c r="AQ458" i="2" s="1"/>
  <c r="AP466" i="2"/>
  <c r="AQ466" i="2" s="1"/>
  <c r="AP474" i="2"/>
  <c r="AQ474" i="2" s="1"/>
  <c r="AP482" i="2"/>
  <c r="AQ482" i="2" s="1"/>
  <c r="AP490" i="2"/>
  <c r="AQ490" i="2" s="1"/>
  <c r="AP498" i="2"/>
  <c r="AQ498" i="2" s="1"/>
  <c r="AP506" i="2"/>
  <c r="AQ506" i="2" s="1"/>
  <c r="AP514" i="2"/>
  <c r="AQ514" i="2" s="1"/>
  <c r="AP522" i="2"/>
  <c r="AQ522" i="2" s="1"/>
  <c r="AP530" i="2"/>
  <c r="AQ530" i="2" s="1"/>
  <c r="AP538" i="2"/>
  <c r="AQ538" i="2" s="1"/>
  <c r="AP546" i="2"/>
  <c r="AQ546" i="2" s="1"/>
  <c r="AP554" i="2"/>
  <c r="AQ554" i="2" s="1"/>
  <c r="AP562" i="2"/>
  <c r="AQ562" i="2" s="1"/>
  <c r="AP570" i="2"/>
  <c r="AQ570" i="2" s="1"/>
  <c r="AP578" i="2"/>
  <c r="AQ578" i="2" s="1"/>
  <c r="AP586" i="2"/>
  <c r="AQ586" i="2" s="1"/>
  <c r="AP594" i="2"/>
  <c r="AQ594" i="2" s="1"/>
  <c r="AP602" i="2"/>
  <c r="AQ602" i="2" s="1"/>
  <c r="AP610" i="2"/>
  <c r="AQ610" i="2" s="1"/>
  <c r="AP618" i="2"/>
  <c r="AQ618" i="2" s="1"/>
  <c r="AP626" i="2"/>
  <c r="AQ626" i="2" s="1"/>
  <c r="AP634" i="2"/>
  <c r="AQ634" i="2" s="1"/>
  <c r="AP642" i="2"/>
  <c r="AQ642" i="2" s="1"/>
  <c r="AP650" i="2"/>
  <c r="AQ650" i="2" s="1"/>
  <c r="AP33" i="2"/>
  <c r="AQ33" i="2" s="1"/>
  <c r="AP53" i="2"/>
  <c r="AQ53" i="2" s="1"/>
  <c r="AP75" i="2"/>
  <c r="AQ75" i="2" s="1"/>
  <c r="AP97" i="2"/>
  <c r="AQ97" i="2" s="1"/>
  <c r="AP117" i="2"/>
  <c r="AQ117" i="2" s="1"/>
  <c r="AP139" i="2"/>
  <c r="AQ139" i="2" s="1"/>
  <c r="AP161" i="2"/>
  <c r="AQ161" i="2" s="1"/>
  <c r="AP181" i="2"/>
  <c r="AQ181" i="2" s="1"/>
  <c r="AP203" i="2"/>
  <c r="AQ203" i="2" s="1"/>
  <c r="AP225" i="2"/>
  <c r="AQ225" i="2" s="1"/>
  <c r="AP245" i="2"/>
  <c r="AQ245" i="2" s="1"/>
  <c r="AP267" i="2"/>
  <c r="AQ267" i="2" s="1"/>
  <c r="AP289" i="2"/>
  <c r="AQ289" i="2" s="1"/>
  <c r="AP309" i="2"/>
  <c r="AQ309" i="2" s="1"/>
  <c r="AP331" i="2"/>
  <c r="AQ331" i="2" s="1"/>
  <c r="AP353" i="2"/>
  <c r="AQ353" i="2" s="1"/>
  <c r="AP373" i="2"/>
  <c r="AQ373" i="2" s="1"/>
  <c r="AP389" i="2"/>
  <c r="AQ389" i="2" s="1"/>
  <c r="AP405" i="2"/>
  <c r="AQ405" i="2" s="1"/>
  <c r="AP421" i="2"/>
  <c r="AQ421" i="2" s="1"/>
  <c r="AP437" i="2"/>
  <c r="AQ437" i="2" s="1"/>
  <c r="AP453" i="2"/>
  <c r="AQ453" i="2" s="1"/>
  <c r="AP469" i="2"/>
  <c r="AQ469" i="2" s="1"/>
  <c r="AP485" i="2"/>
  <c r="AQ485" i="2" s="1"/>
  <c r="AP497" i="2"/>
  <c r="AQ497" i="2" s="1"/>
  <c r="AP509" i="2"/>
  <c r="AQ509" i="2" s="1"/>
  <c r="AP519" i="2"/>
  <c r="AQ519" i="2" s="1"/>
  <c r="AP529" i="2"/>
  <c r="AQ529" i="2" s="1"/>
  <c r="AP541" i="2"/>
  <c r="AQ541" i="2" s="1"/>
  <c r="AP551" i="2"/>
  <c r="AQ551" i="2" s="1"/>
  <c r="AP560" i="2"/>
  <c r="AQ560" i="2" s="1"/>
  <c r="AP569" i="2"/>
  <c r="AQ569" i="2" s="1"/>
  <c r="AP579" i="2"/>
  <c r="AQ579" i="2" s="1"/>
  <c r="AP588" i="2"/>
  <c r="AQ588" i="2" s="1"/>
  <c r="AP597" i="2"/>
  <c r="AQ597" i="2" s="1"/>
  <c r="AP606" i="2"/>
  <c r="AQ606" i="2" s="1"/>
  <c r="AP615" i="2"/>
  <c r="AQ615" i="2" s="1"/>
  <c r="AP624" i="2"/>
  <c r="AQ624" i="2" s="1"/>
  <c r="AP633" i="2"/>
  <c r="AQ633" i="2" s="1"/>
  <c r="AP643" i="2"/>
  <c r="AQ643" i="2" s="1"/>
  <c r="AP652" i="2"/>
  <c r="AQ652" i="2" s="1"/>
  <c r="AP660" i="2"/>
  <c r="AQ660" i="2" s="1"/>
  <c r="AP668" i="2"/>
  <c r="AQ668" i="2" s="1"/>
  <c r="AP676" i="2"/>
  <c r="AQ676" i="2" s="1"/>
  <c r="AP684" i="2"/>
  <c r="AQ684" i="2" s="1"/>
  <c r="AP692" i="2"/>
  <c r="AQ692" i="2" s="1"/>
  <c r="AP700" i="2"/>
  <c r="AQ700" i="2" s="1"/>
  <c r="AP708" i="2"/>
  <c r="AQ708" i="2" s="1"/>
  <c r="AP716" i="2"/>
  <c r="AQ716" i="2" s="1"/>
  <c r="AP724" i="2"/>
  <c r="AQ724" i="2" s="1"/>
  <c r="AP732" i="2"/>
  <c r="AQ732" i="2" s="1"/>
  <c r="AP740" i="2"/>
  <c r="AQ740" i="2" s="1"/>
  <c r="AP748" i="2"/>
  <c r="AQ748" i="2" s="1"/>
  <c r="AP756" i="2"/>
  <c r="AQ756" i="2" s="1"/>
  <c r="AP764" i="2"/>
  <c r="AQ764" i="2" s="1"/>
  <c r="AP772" i="2"/>
  <c r="AQ772" i="2" s="1"/>
  <c r="AP780" i="2"/>
  <c r="AQ780" i="2" s="1"/>
  <c r="AP788" i="2"/>
  <c r="AQ788" i="2" s="1"/>
  <c r="AP796" i="2"/>
  <c r="AQ796" i="2" s="1"/>
  <c r="AP804" i="2"/>
  <c r="AQ804" i="2" s="1"/>
  <c r="AP35" i="2"/>
  <c r="AQ35" i="2" s="1"/>
  <c r="AP57" i="2"/>
  <c r="AQ57" i="2" s="1"/>
  <c r="AP77" i="2"/>
  <c r="AQ77" i="2" s="1"/>
  <c r="AP99" i="2"/>
  <c r="AQ99" i="2" s="1"/>
  <c r="AP121" i="2"/>
  <c r="AQ121" i="2" s="1"/>
  <c r="AP141" i="2"/>
  <c r="AQ141" i="2" s="1"/>
  <c r="AP163" i="2"/>
  <c r="AQ163" i="2" s="1"/>
  <c r="AP185" i="2"/>
  <c r="AQ185" i="2" s="1"/>
  <c r="AP205" i="2"/>
  <c r="AQ205" i="2" s="1"/>
  <c r="AP227" i="2"/>
  <c r="AQ227" i="2" s="1"/>
  <c r="AP249" i="2"/>
  <c r="AQ249" i="2" s="1"/>
  <c r="AP269" i="2"/>
  <c r="AQ269" i="2" s="1"/>
  <c r="AP291" i="2"/>
  <c r="AQ291" i="2" s="1"/>
  <c r="AP313" i="2"/>
  <c r="AQ313" i="2" s="1"/>
  <c r="AP333" i="2"/>
  <c r="AQ333" i="2" s="1"/>
  <c r="AP355" i="2"/>
  <c r="AQ355" i="2" s="1"/>
  <c r="AP374" i="2"/>
  <c r="AQ374" i="2" s="1"/>
  <c r="AP390" i="2"/>
  <c r="AQ390" i="2" s="1"/>
  <c r="AP406" i="2"/>
  <c r="AQ406" i="2" s="1"/>
  <c r="AP422" i="2"/>
  <c r="AQ422" i="2" s="1"/>
  <c r="AP438" i="2"/>
  <c r="AQ438" i="2" s="1"/>
  <c r="AP454" i="2"/>
  <c r="AQ454" i="2" s="1"/>
  <c r="AP470" i="2"/>
  <c r="AQ470" i="2" s="1"/>
  <c r="AP486" i="2"/>
  <c r="AQ486" i="2" s="1"/>
  <c r="AP499" i="2"/>
  <c r="AQ499" i="2" s="1"/>
  <c r="AP510" i="2"/>
  <c r="AQ510" i="2" s="1"/>
  <c r="AP520" i="2"/>
  <c r="AQ520" i="2" s="1"/>
  <c r="AP531" i="2"/>
  <c r="AQ531" i="2" s="1"/>
  <c r="AP542" i="2"/>
  <c r="AQ542" i="2" s="1"/>
  <c r="AP552" i="2"/>
  <c r="AQ552" i="2" s="1"/>
  <c r="AP561" i="2"/>
  <c r="AQ561" i="2" s="1"/>
  <c r="AP571" i="2"/>
  <c r="AQ571" i="2" s="1"/>
  <c r="AP580" i="2"/>
  <c r="AQ580" i="2" s="1"/>
  <c r="AP589" i="2"/>
  <c r="AQ589" i="2" s="1"/>
  <c r="AP598" i="2"/>
  <c r="AQ598" i="2" s="1"/>
  <c r="AP607" i="2"/>
  <c r="AQ607" i="2" s="1"/>
  <c r="AP616" i="2"/>
  <c r="AQ616" i="2" s="1"/>
  <c r="AP625" i="2"/>
  <c r="AQ625" i="2" s="1"/>
  <c r="AP635" i="2"/>
  <c r="AQ635" i="2" s="1"/>
  <c r="AP644" i="2"/>
  <c r="AQ644" i="2" s="1"/>
  <c r="AP653" i="2"/>
  <c r="AQ653" i="2" s="1"/>
  <c r="AP661" i="2"/>
  <c r="AQ661" i="2" s="1"/>
  <c r="AP669" i="2"/>
  <c r="AQ669" i="2" s="1"/>
  <c r="AP677" i="2"/>
  <c r="AQ677" i="2" s="1"/>
  <c r="AP685" i="2"/>
  <c r="AQ685" i="2" s="1"/>
  <c r="AP693" i="2"/>
  <c r="AQ693" i="2" s="1"/>
  <c r="AP701" i="2"/>
  <c r="AQ701" i="2" s="1"/>
  <c r="AP709" i="2"/>
  <c r="AQ709" i="2" s="1"/>
  <c r="AP717" i="2"/>
  <c r="AQ717" i="2" s="1"/>
  <c r="AP725" i="2"/>
  <c r="AQ725" i="2" s="1"/>
  <c r="AP733" i="2"/>
  <c r="AQ733" i="2" s="1"/>
  <c r="AP741" i="2"/>
  <c r="AQ741" i="2" s="1"/>
  <c r="AP749" i="2"/>
  <c r="AQ749" i="2" s="1"/>
  <c r="AP757" i="2"/>
  <c r="AQ757" i="2" s="1"/>
  <c r="AP765" i="2"/>
  <c r="AQ765" i="2" s="1"/>
  <c r="AP773" i="2"/>
  <c r="AQ773" i="2" s="1"/>
  <c r="AP781" i="2"/>
  <c r="AQ781" i="2" s="1"/>
  <c r="AP789" i="2"/>
  <c r="AQ789" i="2" s="1"/>
  <c r="AP797" i="2"/>
  <c r="AQ797" i="2" s="1"/>
  <c r="AP805" i="2"/>
  <c r="AQ805" i="2" s="1"/>
  <c r="AP813" i="2"/>
  <c r="AQ813" i="2" s="1"/>
  <c r="AP821" i="2"/>
  <c r="AQ821" i="2" s="1"/>
  <c r="AP829" i="2"/>
  <c r="AQ829" i="2" s="1"/>
  <c r="AP837" i="2"/>
  <c r="AQ837" i="2" s="1"/>
  <c r="AP845" i="2"/>
  <c r="AQ845" i="2" s="1"/>
  <c r="AP853" i="2"/>
  <c r="AQ853" i="2" s="1"/>
  <c r="AP861" i="2"/>
  <c r="AQ861" i="2" s="1"/>
  <c r="AP869" i="2"/>
  <c r="AQ869" i="2" s="1"/>
  <c r="AP877" i="2"/>
  <c r="AQ877" i="2" s="1"/>
  <c r="AP885" i="2"/>
  <c r="AQ885" i="2" s="1"/>
  <c r="AP893" i="2"/>
  <c r="AQ893" i="2" s="1"/>
  <c r="AP901" i="2"/>
  <c r="AQ901" i="2" s="1"/>
  <c r="AP909" i="2"/>
  <c r="AQ909" i="2" s="1"/>
  <c r="AP917" i="2"/>
  <c r="AQ917" i="2" s="1"/>
  <c r="AP925" i="2"/>
  <c r="AQ925" i="2" s="1"/>
  <c r="AP933" i="2"/>
  <c r="AQ933" i="2" s="1"/>
  <c r="AP941" i="2"/>
  <c r="AQ941" i="2" s="1"/>
  <c r="AP949" i="2"/>
  <c r="AQ949" i="2" s="1"/>
  <c r="AP957" i="2"/>
  <c r="AQ957" i="2" s="1"/>
  <c r="AP965" i="2"/>
  <c r="AQ965" i="2" s="1"/>
  <c r="AP973" i="2"/>
  <c r="AQ973" i="2" s="1"/>
  <c r="AP981" i="2"/>
  <c r="AQ981" i="2" s="1"/>
  <c r="AP989" i="2"/>
  <c r="AQ989" i="2" s="1"/>
  <c r="AP997" i="2"/>
  <c r="AQ997" i="2" s="1"/>
  <c r="AP17" i="2"/>
  <c r="AQ17" i="2" s="1"/>
  <c r="AP43" i="2"/>
  <c r="AQ43" i="2" s="1"/>
  <c r="AP65" i="2"/>
  <c r="AQ65" i="2" s="1"/>
  <c r="AP85" i="2"/>
  <c r="AQ85" i="2" s="1"/>
  <c r="AP107" i="2"/>
  <c r="AQ107" i="2" s="1"/>
  <c r="AP129" i="2"/>
  <c r="AQ129" i="2" s="1"/>
  <c r="AP149" i="2"/>
  <c r="AQ149" i="2" s="1"/>
  <c r="AP171" i="2"/>
  <c r="AQ171" i="2" s="1"/>
  <c r="AP193" i="2"/>
  <c r="AQ193" i="2" s="1"/>
  <c r="AP213" i="2"/>
  <c r="AQ213" i="2" s="1"/>
  <c r="AP235" i="2"/>
  <c r="AQ235" i="2" s="1"/>
  <c r="AP257" i="2"/>
  <c r="AQ257" i="2" s="1"/>
  <c r="AP277" i="2"/>
  <c r="AQ277" i="2" s="1"/>
  <c r="AP299" i="2"/>
  <c r="AQ299" i="2" s="1"/>
  <c r="AP321" i="2"/>
  <c r="AQ321" i="2" s="1"/>
  <c r="AP341" i="2"/>
  <c r="AQ341" i="2" s="1"/>
  <c r="AP363" i="2"/>
  <c r="AQ363" i="2" s="1"/>
  <c r="AP381" i="2"/>
  <c r="AQ381" i="2" s="1"/>
  <c r="AP397" i="2"/>
  <c r="AQ397" i="2" s="1"/>
  <c r="AP413" i="2"/>
  <c r="AQ413" i="2" s="1"/>
  <c r="AP429" i="2"/>
  <c r="AQ429" i="2" s="1"/>
  <c r="AP445" i="2"/>
  <c r="AQ445" i="2" s="1"/>
  <c r="AP461" i="2"/>
  <c r="AQ461" i="2" s="1"/>
  <c r="AP477" i="2"/>
  <c r="AQ477" i="2" s="1"/>
  <c r="AP491" i="2"/>
  <c r="AQ491" i="2" s="1"/>
  <c r="AP503" i="2"/>
  <c r="AQ503" i="2" s="1"/>
  <c r="AP513" i="2"/>
  <c r="AQ513" i="2" s="1"/>
  <c r="AP525" i="2"/>
  <c r="AQ525" i="2" s="1"/>
  <c r="AP535" i="2"/>
  <c r="AQ535" i="2" s="1"/>
  <c r="AP545" i="2"/>
  <c r="AQ545" i="2" s="1"/>
  <c r="AP556" i="2"/>
  <c r="AQ556" i="2" s="1"/>
  <c r="AP565" i="2"/>
  <c r="AQ565" i="2" s="1"/>
  <c r="AP574" i="2"/>
  <c r="AQ574" i="2" s="1"/>
  <c r="AP583" i="2"/>
  <c r="AQ583" i="2" s="1"/>
  <c r="AP592" i="2"/>
  <c r="AQ592" i="2" s="1"/>
  <c r="AP601" i="2"/>
  <c r="AQ601" i="2" s="1"/>
  <c r="AP611" i="2"/>
  <c r="AQ611" i="2" s="1"/>
  <c r="AP620" i="2"/>
  <c r="AQ620" i="2" s="1"/>
  <c r="AP629" i="2"/>
  <c r="AQ629" i="2" s="1"/>
  <c r="AP638" i="2"/>
  <c r="AQ638" i="2" s="1"/>
  <c r="AP647" i="2"/>
  <c r="AQ647" i="2" s="1"/>
  <c r="AP656" i="2"/>
  <c r="AQ656" i="2" s="1"/>
  <c r="AP664" i="2"/>
  <c r="AQ664" i="2" s="1"/>
  <c r="AP672" i="2"/>
  <c r="AQ672" i="2" s="1"/>
  <c r="AP680" i="2"/>
  <c r="AQ680" i="2" s="1"/>
  <c r="AP688" i="2"/>
  <c r="AQ688" i="2" s="1"/>
  <c r="AP696" i="2"/>
  <c r="AQ696" i="2" s="1"/>
  <c r="AP704" i="2"/>
  <c r="AQ704" i="2" s="1"/>
  <c r="AP712" i="2"/>
  <c r="AQ712" i="2" s="1"/>
  <c r="AP720" i="2"/>
  <c r="AQ720" i="2" s="1"/>
  <c r="AP728" i="2"/>
  <c r="AQ728" i="2" s="1"/>
  <c r="AP736" i="2"/>
  <c r="AQ736" i="2" s="1"/>
  <c r="AP744" i="2"/>
  <c r="AQ744" i="2" s="1"/>
  <c r="AP752" i="2"/>
  <c r="AQ752" i="2" s="1"/>
  <c r="AP760" i="2"/>
  <c r="AQ760" i="2" s="1"/>
  <c r="AP768" i="2"/>
  <c r="AQ768" i="2" s="1"/>
  <c r="AP13" i="2"/>
  <c r="AQ13" i="2" s="1"/>
  <c r="AP51" i="2"/>
  <c r="AQ51" i="2" s="1"/>
  <c r="AP89" i="2"/>
  <c r="AQ89" i="2" s="1"/>
  <c r="AP123" i="2"/>
  <c r="AQ123" i="2" s="1"/>
  <c r="AP155" i="2"/>
  <c r="AQ155" i="2" s="1"/>
  <c r="AP189" i="2"/>
  <c r="AQ189" i="2" s="1"/>
  <c r="AP221" i="2"/>
  <c r="AQ221" i="2" s="1"/>
  <c r="AP259" i="2"/>
  <c r="AQ259" i="2" s="1"/>
  <c r="AP293" i="2"/>
  <c r="AQ293" i="2" s="1"/>
  <c r="AP325" i="2"/>
  <c r="AQ325" i="2" s="1"/>
  <c r="AP361" i="2"/>
  <c r="AQ361" i="2" s="1"/>
  <c r="AP387" i="2"/>
  <c r="AQ387" i="2" s="1"/>
  <c r="AP414" i="2"/>
  <c r="AQ414" i="2" s="1"/>
  <c r="AP441" i="2"/>
  <c r="AQ441" i="2" s="1"/>
  <c r="AP465" i="2"/>
  <c r="AQ465" i="2" s="1"/>
  <c r="AP489" i="2"/>
  <c r="AQ489" i="2" s="1"/>
  <c r="AP507" i="2"/>
  <c r="AQ507" i="2" s="1"/>
  <c r="AP526" i="2"/>
  <c r="AQ526" i="2" s="1"/>
  <c r="AP543" i="2"/>
  <c r="AQ543" i="2" s="1"/>
  <c r="AP558" i="2"/>
  <c r="AQ558" i="2" s="1"/>
  <c r="AP573" i="2"/>
  <c r="AQ573" i="2" s="1"/>
  <c r="AP587" i="2"/>
  <c r="AQ587" i="2" s="1"/>
  <c r="AP603" i="2"/>
  <c r="AQ603" i="2" s="1"/>
  <c r="AP617" i="2"/>
  <c r="AQ617" i="2" s="1"/>
  <c r="AP631" i="2"/>
  <c r="AQ631" i="2" s="1"/>
  <c r="AP646" i="2"/>
  <c r="AQ646" i="2" s="1"/>
  <c r="AP659" i="2"/>
  <c r="AQ659" i="2" s="1"/>
  <c r="AP673" i="2"/>
  <c r="AQ673" i="2" s="1"/>
  <c r="AP686" i="2"/>
  <c r="AQ686" i="2" s="1"/>
  <c r="AP698" i="2"/>
  <c r="AQ698" i="2" s="1"/>
  <c r="AP711" i="2"/>
  <c r="AQ711" i="2" s="1"/>
  <c r="AP723" i="2"/>
  <c r="AQ723" i="2" s="1"/>
  <c r="AP737" i="2"/>
  <c r="AQ737" i="2" s="1"/>
  <c r="AP750" i="2"/>
  <c r="AQ750" i="2" s="1"/>
  <c r="AP762" i="2"/>
  <c r="AQ762" i="2" s="1"/>
  <c r="AP775" i="2"/>
  <c r="AQ775" i="2" s="1"/>
  <c r="AP785" i="2"/>
  <c r="AQ785" i="2" s="1"/>
  <c r="AP795" i="2"/>
  <c r="AQ795" i="2" s="1"/>
  <c r="AP807" i="2"/>
  <c r="AQ807" i="2" s="1"/>
  <c r="AP816" i="2"/>
  <c r="AQ816" i="2" s="1"/>
  <c r="AP825" i="2"/>
  <c r="AQ825" i="2" s="1"/>
  <c r="AP834" i="2"/>
  <c r="AQ834" i="2" s="1"/>
  <c r="AP843" i="2"/>
  <c r="AQ843" i="2" s="1"/>
  <c r="AP852" i="2"/>
  <c r="AQ852" i="2" s="1"/>
  <c r="AP862" i="2"/>
  <c r="AQ862" i="2" s="1"/>
  <c r="AP871" i="2"/>
  <c r="AQ871" i="2" s="1"/>
  <c r="AP880" i="2"/>
  <c r="AQ880" i="2" s="1"/>
  <c r="AP889" i="2"/>
  <c r="AQ889" i="2" s="1"/>
  <c r="AP898" i="2"/>
  <c r="AQ898" i="2" s="1"/>
  <c r="AP907" i="2"/>
  <c r="AQ907" i="2" s="1"/>
  <c r="AP916" i="2"/>
  <c r="AQ916" i="2" s="1"/>
  <c r="AP926" i="2"/>
  <c r="AQ926" i="2" s="1"/>
  <c r="AP935" i="2"/>
  <c r="AQ935" i="2" s="1"/>
  <c r="AP944" i="2"/>
  <c r="AQ944" i="2" s="1"/>
  <c r="AP953" i="2"/>
  <c r="AQ953" i="2" s="1"/>
  <c r="AP962" i="2"/>
  <c r="AQ962" i="2" s="1"/>
  <c r="AP971" i="2"/>
  <c r="AQ971" i="2" s="1"/>
  <c r="AP980" i="2"/>
  <c r="AQ980" i="2" s="1"/>
  <c r="AP990" i="2"/>
  <c r="AQ990" i="2" s="1"/>
  <c r="AP999" i="2"/>
  <c r="AQ999" i="2" s="1"/>
  <c r="AP1007" i="2"/>
  <c r="AQ1007" i="2" s="1"/>
  <c r="AP1015" i="2"/>
  <c r="AQ1015" i="2" s="1"/>
  <c r="AP1023" i="2"/>
  <c r="AQ1023" i="2" s="1"/>
  <c r="AP1031" i="2"/>
  <c r="AQ1031" i="2" s="1"/>
  <c r="AP1039" i="2"/>
  <c r="AQ1039" i="2" s="1"/>
  <c r="AP1047" i="2"/>
  <c r="AQ1047" i="2" s="1"/>
  <c r="AP1055" i="2"/>
  <c r="AQ1055" i="2" s="1"/>
  <c r="AP25" i="2"/>
  <c r="AQ25" i="2" s="1"/>
  <c r="AP61" i="2"/>
  <c r="AQ61" i="2" s="1"/>
  <c r="AP93" i="2"/>
  <c r="AQ93" i="2" s="1"/>
  <c r="AP131" i="2"/>
  <c r="AQ131" i="2" s="1"/>
  <c r="AP165" i="2"/>
  <c r="AQ165" i="2" s="1"/>
  <c r="AP197" i="2"/>
  <c r="AQ197" i="2" s="1"/>
  <c r="AP233" i="2"/>
  <c r="AQ233" i="2" s="1"/>
  <c r="AP265" i="2"/>
  <c r="AQ265" i="2" s="1"/>
  <c r="AP301" i="2"/>
  <c r="AQ301" i="2" s="1"/>
  <c r="AP337" i="2"/>
  <c r="AQ337" i="2" s="1"/>
  <c r="AP369" i="2"/>
  <c r="AQ369" i="2" s="1"/>
  <c r="AP395" i="2"/>
  <c r="AQ395" i="2" s="1"/>
  <c r="AP419" i="2"/>
  <c r="AQ419" i="2" s="1"/>
  <c r="AP446" i="2"/>
  <c r="AQ446" i="2" s="1"/>
  <c r="AP473" i="2"/>
  <c r="AQ473" i="2" s="1"/>
  <c r="AP494" i="2"/>
  <c r="AQ494" i="2" s="1"/>
  <c r="AP512" i="2"/>
  <c r="AQ512" i="2" s="1"/>
  <c r="AP528" i="2"/>
  <c r="AQ528" i="2" s="1"/>
  <c r="AP547" i="2"/>
  <c r="AQ547" i="2" s="1"/>
  <c r="AP563" i="2"/>
  <c r="AQ563" i="2" s="1"/>
  <c r="AP576" i="2"/>
  <c r="AQ576" i="2" s="1"/>
  <c r="AP591" i="2"/>
  <c r="AQ591" i="2" s="1"/>
  <c r="AP605" i="2"/>
  <c r="AQ605" i="2" s="1"/>
  <c r="AP621" i="2"/>
  <c r="AQ621" i="2" s="1"/>
  <c r="AP636" i="2"/>
  <c r="AQ636" i="2" s="1"/>
  <c r="AP649" i="2"/>
  <c r="AQ649" i="2" s="1"/>
  <c r="AP663" i="2"/>
  <c r="AQ663" i="2" s="1"/>
  <c r="AP675" i="2"/>
  <c r="AQ675" i="2" s="1"/>
  <c r="AP689" i="2"/>
  <c r="AQ689" i="2" s="1"/>
  <c r="AP702" i="2"/>
  <c r="AQ702" i="2" s="1"/>
  <c r="AP714" i="2"/>
  <c r="AQ714" i="2" s="1"/>
  <c r="AP727" i="2"/>
  <c r="AQ727" i="2" s="1"/>
  <c r="AP739" i="2"/>
  <c r="AQ739" i="2" s="1"/>
  <c r="AP753" i="2"/>
  <c r="AQ753" i="2" s="1"/>
  <c r="AP766" i="2"/>
  <c r="AQ766" i="2" s="1"/>
  <c r="AP777" i="2"/>
  <c r="AQ777" i="2" s="1"/>
  <c r="AP787" i="2"/>
  <c r="AQ787" i="2" s="1"/>
  <c r="AP799" i="2"/>
  <c r="AQ799" i="2" s="1"/>
  <c r="AP809" i="2"/>
  <c r="AQ809" i="2" s="1"/>
  <c r="AP818" i="2"/>
  <c r="AQ818" i="2" s="1"/>
  <c r="AP827" i="2"/>
  <c r="AQ827" i="2" s="1"/>
  <c r="AP836" i="2"/>
  <c r="AQ836" i="2" s="1"/>
  <c r="AP846" i="2"/>
  <c r="AQ846" i="2" s="1"/>
  <c r="AP855" i="2"/>
  <c r="AQ855" i="2" s="1"/>
  <c r="AP864" i="2"/>
  <c r="AQ864" i="2" s="1"/>
  <c r="AP873" i="2"/>
  <c r="AQ873" i="2" s="1"/>
  <c r="AP882" i="2"/>
  <c r="AQ882" i="2" s="1"/>
  <c r="AP891" i="2"/>
  <c r="AQ891" i="2" s="1"/>
  <c r="AP900" i="2"/>
  <c r="AQ900" i="2" s="1"/>
  <c r="AP910" i="2"/>
  <c r="AQ910" i="2" s="1"/>
  <c r="AP919" i="2"/>
  <c r="AQ919" i="2" s="1"/>
  <c r="AP928" i="2"/>
  <c r="AQ928" i="2" s="1"/>
  <c r="AP937" i="2"/>
  <c r="AQ937" i="2" s="1"/>
  <c r="AP946" i="2"/>
  <c r="AQ946" i="2" s="1"/>
  <c r="AP955" i="2"/>
  <c r="AQ955" i="2" s="1"/>
  <c r="AP964" i="2"/>
  <c r="AQ964" i="2" s="1"/>
  <c r="AP974" i="2"/>
  <c r="AQ974" i="2" s="1"/>
  <c r="AP983" i="2"/>
  <c r="AQ983" i="2" s="1"/>
  <c r="AP992" i="2"/>
  <c r="AQ992" i="2" s="1"/>
  <c r="AP1001" i="2"/>
  <c r="AQ1001" i="2" s="1"/>
  <c r="AP1009" i="2"/>
  <c r="AQ1009" i="2" s="1"/>
  <c r="AP1017" i="2"/>
  <c r="AQ1017" i="2" s="1"/>
  <c r="AP1025" i="2"/>
  <c r="AQ1025" i="2" s="1"/>
  <c r="AP1033" i="2"/>
  <c r="AQ1033" i="2" s="1"/>
  <c r="AP1041" i="2"/>
  <c r="AQ1041" i="2" s="1"/>
  <c r="AP1049" i="2"/>
  <c r="AQ1049" i="2" s="1"/>
  <c r="AP1057" i="2"/>
  <c r="AQ1057" i="2" s="1"/>
  <c r="AP1065" i="2"/>
  <c r="AQ1065" i="2" s="1"/>
  <c r="AP1073" i="2"/>
  <c r="AQ1073" i="2" s="1"/>
  <c r="AP1081" i="2"/>
  <c r="AQ1081" i="2" s="1"/>
  <c r="AP1089" i="2"/>
  <c r="AQ1089" i="2" s="1"/>
  <c r="AP1097" i="2"/>
  <c r="AQ1097" i="2" s="1"/>
  <c r="AP1105" i="2"/>
  <c r="AQ1105" i="2" s="1"/>
  <c r="AP1113" i="2"/>
  <c r="AQ1113" i="2" s="1"/>
  <c r="AP1121" i="2"/>
  <c r="AQ1121" i="2" s="1"/>
  <c r="AP1129" i="2"/>
  <c r="AQ1129" i="2" s="1"/>
  <c r="AP1137" i="2"/>
  <c r="AQ1137" i="2" s="1"/>
  <c r="AP1145" i="2"/>
  <c r="AQ1145" i="2" s="1"/>
  <c r="AP1153" i="2"/>
  <c r="AQ1153" i="2" s="1"/>
  <c r="AP1161" i="2"/>
  <c r="AQ1161" i="2" s="1"/>
  <c r="AP1169" i="2"/>
  <c r="AQ1169" i="2" s="1"/>
  <c r="AP1177" i="2"/>
  <c r="AQ1177" i="2" s="1"/>
  <c r="AP1185" i="2"/>
  <c r="AQ1185" i="2" s="1"/>
  <c r="AP1193" i="2"/>
  <c r="AQ1193" i="2" s="1"/>
  <c r="AP37" i="2"/>
  <c r="AQ37" i="2" s="1"/>
  <c r="AP69" i="2"/>
  <c r="AQ69" i="2" s="1"/>
  <c r="AP105" i="2"/>
  <c r="AQ105" i="2" s="1"/>
  <c r="AP137" i="2"/>
  <c r="AQ137" i="2" s="1"/>
  <c r="AP173" i="2"/>
  <c r="AQ173" i="2" s="1"/>
  <c r="AP209" i="2"/>
  <c r="AQ209" i="2" s="1"/>
  <c r="AP241" i="2"/>
  <c r="AQ241" i="2" s="1"/>
  <c r="AP275" i="2"/>
  <c r="AQ275" i="2" s="1"/>
  <c r="AP307" i="2"/>
  <c r="AQ307" i="2" s="1"/>
  <c r="AP345" i="2"/>
  <c r="AQ345" i="2" s="1"/>
  <c r="AP377" i="2"/>
  <c r="AQ377" i="2" s="1"/>
  <c r="AP401" i="2"/>
  <c r="AQ401" i="2" s="1"/>
  <c r="AP427" i="2"/>
  <c r="AQ427" i="2" s="1"/>
  <c r="AP451" i="2"/>
  <c r="AQ451" i="2" s="1"/>
  <c r="AP478" i="2"/>
  <c r="AQ478" i="2" s="1"/>
  <c r="AP501" i="2"/>
  <c r="AQ501" i="2" s="1"/>
  <c r="AP517" i="2"/>
  <c r="AQ517" i="2" s="1"/>
  <c r="AP534" i="2"/>
  <c r="AQ534" i="2" s="1"/>
  <c r="AP550" i="2"/>
  <c r="AQ550" i="2" s="1"/>
  <c r="AP566" i="2"/>
  <c r="AQ566" i="2" s="1"/>
  <c r="AP581" i="2"/>
  <c r="AQ581" i="2" s="1"/>
  <c r="AP595" i="2"/>
  <c r="AQ595" i="2" s="1"/>
  <c r="AP609" i="2"/>
  <c r="AQ609" i="2" s="1"/>
  <c r="AP623" i="2"/>
  <c r="AQ623" i="2" s="1"/>
  <c r="AP639" i="2"/>
  <c r="AQ639" i="2" s="1"/>
  <c r="AP654" i="2"/>
  <c r="AQ654" i="2" s="1"/>
  <c r="AP666" i="2"/>
  <c r="AQ666" i="2" s="1"/>
  <c r="AP679" i="2"/>
  <c r="AQ679" i="2" s="1"/>
  <c r="AP691" i="2"/>
  <c r="AQ691" i="2" s="1"/>
  <c r="AP705" i="2"/>
  <c r="AQ705" i="2" s="1"/>
  <c r="AP718" i="2"/>
  <c r="AQ718" i="2" s="1"/>
  <c r="AP730" i="2"/>
  <c r="AQ730" i="2" s="1"/>
  <c r="AP743" i="2"/>
  <c r="AQ743" i="2" s="1"/>
  <c r="AP755" i="2"/>
  <c r="AQ755" i="2" s="1"/>
  <c r="AP769" i="2"/>
  <c r="AQ769" i="2" s="1"/>
  <c r="AP779" i="2"/>
  <c r="AQ779" i="2" s="1"/>
  <c r="AP791" i="2"/>
  <c r="AQ791" i="2" s="1"/>
  <c r="AP801" i="2"/>
  <c r="AQ801" i="2" s="1"/>
  <c r="AP811" i="2"/>
  <c r="AQ811" i="2" s="1"/>
  <c r="AP820" i="2"/>
  <c r="AQ820" i="2" s="1"/>
  <c r="AP830" i="2"/>
  <c r="AQ830" i="2" s="1"/>
  <c r="AP839" i="2"/>
  <c r="AQ839" i="2" s="1"/>
  <c r="AP848" i="2"/>
  <c r="AQ848" i="2" s="1"/>
  <c r="AP857" i="2"/>
  <c r="AQ857" i="2" s="1"/>
  <c r="AP866" i="2"/>
  <c r="AQ866" i="2" s="1"/>
  <c r="AP875" i="2"/>
  <c r="AQ875" i="2" s="1"/>
  <c r="AP884" i="2"/>
  <c r="AQ884" i="2" s="1"/>
  <c r="AP894" i="2"/>
  <c r="AQ894" i="2" s="1"/>
  <c r="AP903" i="2"/>
  <c r="AQ903" i="2" s="1"/>
  <c r="AP912" i="2"/>
  <c r="AQ912" i="2" s="1"/>
  <c r="AP921" i="2"/>
  <c r="AQ921" i="2" s="1"/>
  <c r="AP930" i="2"/>
  <c r="AQ930" i="2" s="1"/>
  <c r="AP939" i="2"/>
  <c r="AQ939" i="2" s="1"/>
  <c r="AP948" i="2"/>
  <c r="AQ948" i="2" s="1"/>
  <c r="AP958" i="2"/>
  <c r="AQ958" i="2" s="1"/>
  <c r="AP967" i="2"/>
  <c r="AQ967" i="2" s="1"/>
  <c r="AP976" i="2"/>
  <c r="AQ976" i="2" s="1"/>
  <c r="AP985" i="2"/>
  <c r="AQ985" i="2" s="1"/>
  <c r="AP994" i="2"/>
  <c r="AQ994" i="2" s="1"/>
  <c r="AP1003" i="2"/>
  <c r="AQ1003" i="2" s="1"/>
  <c r="AP1011" i="2"/>
  <c r="AQ1011" i="2" s="1"/>
  <c r="AP1019" i="2"/>
  <c r="AQ1019" i="2" s="1"/>
  <c r="AP1027" i="2"/>
  <c r="AQ1027" i="2" s="1"/>
  <c r="AP1035" i="2"/>
  <c r="AQ1035" i="2" s="1"/>
  <c r="AP1043" i="2"/>
  <c r="AQ1043" i="2" s="1"/>
  <c r="AP1051" i="2"/>
  <c r="AQ1051" i="2" s="1"/>
  <c r="AP1059" i="2"/>
  <c r="AQ1059" i="2" s="1"/>
  <c r="AP1067" i="2"/>
  <c r="AQ1067" i="2" s="1"/>
  <c r="AP1075" i="2"/>
  <c r="AQ1075" i="2" s="1"/>
  <c r="AP1083" i="2"/>
  <c r="AQ1083" i="2" s="1"/>
  <c r="AP1091" i="2"/>
  <c r="AQ1091" i="2" s="1"/>
  <c r="AP1099" i="2"/>
  <c r="AQ1099" i="2" s="1"/>
  <c r="AP1107" i="2"/>
  <c r="AQ1107" i="2" s="1"/>
  <c r="AP1115" i="2"/>
  <c r="AQ1115" i="2" s="1"/>
  <c r="AP1123" i="2"/>
  <c r="AQ1123" i="2" s="1"/>
  <c r="AP1131" i="2"/>
  <c r="AQ1131" i="2" s="1"/>
  <c r="AP1139" i="2"/>
  <c r="AQ1139" i="2" s="1"/>
  <c r="AP1147" i="2"/>
  <c r="AQ1147" i="2" s="1"/>
  <c r="AP1155" i="2"/>
  <c r="AQ1155" i="2" s="1"/>
  <c r="AP1163" i="2"/>
  <c r="AQ1163" i="2" s="1"/>
  <c r="AP1171" i="2"/>
  <c r="AQ1171" i="2" s="1"/>
  <c r="AP1179" i="2"/>
  <c r="AQ1179" i="2" s="1"/>
  <c r="AP1187" i="2"/>
  <c r="AQ1187" i="2" s="1"/>
  <c r="AP1195" i="2"/>
  <c r="AQ1195" i="2" s="1"/>
  <c r="AP29" i="2"/>
  <c r="AQ29" i="2" s="1"/>
  <c r="AP45" i="2"/>
  <c r="AQ45" i="2" s="1"/>
  <c r="AP101" i="2"/>
  <c r="AQ101" i="2" s="1"/>
  <c r="AP153" i="2"/>
  <c r="AQ153" i="2" s="1"/>
  <c r="AP211" i="2"/>
  <c r="AQ211" i="2" s="1"/>
  <c r="AP261" i="2"/>
  <c r="AQ261" i="2" s="1"/>
  <c r="AP317" i="2"/>
  <c r="AQ317" i="2" s="1"/>
  <c r="AP371" i="2"/>
  <c r="AQ371" i="2" s="1"/>
  <c r="AP411" i="2"/>
  <c r="AQ411" i="2" s="1"/>
  <c r="AP457" i="2"/>
  <c r="AQ457" i="2" s="1"/>
  <c r="AP493" i="2"/>
  <c r="AQ493" i="2" s="1"/>
  <c r="AP521" i="2"/>
  <c r="AQ521" i="2" s="1"/>
  <c r="AP549" i="2"/>
  <c r="AQ549" i="2" s="1"/>
  <c r="AP572" i="2"/>
  <c r="AQ572" i="2" s="1"/>
  <c r="AP596" i="2"/>
  <c r="AQ596" i="2" s="1"/>
  <c r="AP619" i="2"/>
  <c r="AQ619" i="2" s="1"/>
  <c r="AP641" i="2"/>
  <c r="AQ641" i="2" s="1"/>
  <c r="AP665" i="2"/>
  <c r="AQ665" i="2" s="1"/>
  <c r="AP683" i="2"/>
  <c r="AQ683" i="2" s="1"/>
  <c r="AP706" i="2"/>
  <c r="AQ706" i="2" s="1"/>
  <c r="AP726" i="2"/>
  <c r="AQ726" i="2" s="1"/>
  <c r="AP746" i="2"/>
  <c r="AQ746" i="2" s="1"/>
  <c r="AP767" i="2"/>
  <c r="AQ767" i="2" s="1"/>
  <c r="AP784" i="2"/>
  <c r="AQ784" i="2" s="1"/>
  <c r="AP802" i="2"/>
  <c r="AQ802" i="2" s="1"/>
  <c r="AP817" i="2"/>
  <c r="AQ817" i="2" s="1"/>
  <c r="AP832" i="2"/>
  <c r="AQ832" i="2" s="1"/>
  <c r="AP847" i="2"/>
  <c r="AQ847" i="2" s="1"/>
  <c r="AP860" i="2"/>
  <c r="AQ860" i="2" s="1"/>
  <c r="AP876" i="2"/>
  <c r="AQ876" i="2" s="1"/>
  <c r="AP890" i="2"/>
  <c r="AQ890" i="2" s="1"/>
  <c r="AP905" i="2"/>
  <c r="AQ905" i="2" s="1"/>
  <c r="AP920" i="2"/>
  <c r="AQ920" i="2" s="1"/>
  <c r="AP934" i="2"/>
  <c r="AQ934" i="2" s="1"/>
  <c r="AP950" i="2"/>
  <c r="AQ950" i="2" s="1"/>
  <c r="AP963" i="2"/>
  <c r="AQ963" i="2" s="1"/>
  <c r="AP978" i="2"/>
  <c r="AQ978" i="2" s="1"/>
  <c r="AP993" i="2"/>
  <c r="AQ993" i="2" s="1"/>
  <c r="AP1006" i="2"/>
  <c r="AQ1006" i="2" s="1"/>
  <c r="AP1020" i="2"/>
  <c r="AQ1020" i="2" s="1"/>
  <c r="AP1032" i="2"/>
  <c r="AQ1032" i="2" s="1"/>
  <c r="AP1045" i="2"/>
  <c r="AQ1045" i="2" s="1"/>
  <c r="AP1058" i="2"/>
  <c r="AQ1058" i="2" s="1"/>
  <c r="AP1069" i="2"/>
  <c r="AQ1069" i="2" s="1"/>
  <c r="AP1079" i="2"/>
  <c r="AQ1079" i="2" s="1"/>
  <c r="AP1090" i="2"/>
  <c r="AQ1090" i="2" s="1"/>
  <c r="AP1101" i="2"/>
  <c r="AQ1101" i="2" s="1"/>
  <c r="AP1111" i="2"/>
  <c r="AQ1111" i="2" s="1"/>
  <c r="AP1122" i="2"/>
  <c r="AQ1122" i="2" s="1"/>
  <c r="AP1133" i="2"/>
  <c r="AQ1133" i="2" s="1"/>
  <c r="AP1143" i="2"/>
  <c r="AQ1143" i="2" s="1"/>
  <c r="AP1154" i="2"/>
  <c r="AQ1154" i="2" s="1"/>
  <c r="AP1165" i="2"/>
  <c r="AQ1165" i="2" s="1"/>
  <c r="AP1175" i="2"/>
  <c r="AQ1175" i="2" s="1"/>
  <c r="AP1186" i="2"/>
  <c r="AQ1186" i="2" s="1"/>
  <c r="AP1197" i="2"/>
  <c r="AQ1197" i="2" s="1"/>
  <c r="AP1205" i="2"/>
  <c r="AQ1205" i="2" s="1"/>
  <c r="AP1213" i="2"/>
  <c r="AQ1213" i="2" s="1"/>
  <c r="AP1221" i="2"/>
  <c r="AQ1221" i="2" s="1"/>
  <c r="AP1229" i="2"/>
  <c r="AQ1229" i="2" s="1"/>
  <c r="AP1237" i="2"/>
  <c r="AQ1237" i="2" s="1"/>
  <c r="AP1245" i="2"/>
  <c r="AQ1245" i="2" s="1"/>
  <c r="AP1253" i="2"/>
  <c r="AQ1253" i="2" s="1"/>
  <c r="AP1261" i="2"/>
  <c r="AQ1261" i="2" s="1"/>
  <c r="AP1269" i="2"/>
  <c r="AQ1269" i="2" s="1"/>
  <c r="AP1277" i="2"/>
  <c r="AQ1277" i="2" s="1"/>
  <c r="AP1285" i="2"/>
  <c r="AQ1285" i="2" s="1"/>
  <c r="AP1293" i="2"/>
  <c r="AQ1293" i="2" s="1"/>
  <c r="AP1301" i="2"/>
  <c r="AQ1301" i="2" s="1"/>
  <c r="AP1309" i="2"/>
  <c r="AQ1309" i="2" s="1"/>
  <c r="AP1317" i="2"/>
  <c r="AQ1317" i="2" s="1"/>
  <c r="AP1325" i="2"/>
  <c r="AQ1325" i="2" s="1"/>
  <c r="AP1333" i="2"/>
  <c r="AQ1333" i="2" s="1"/>
  <c r="AP1341" i="2"/>
  <c r="AQ1341" i="2" s="1"/>
  <c r="AP1349" i="2"/>
  <c r="AQ1349" i="2" s="1"/>
  <c r="AP1357" i="2"/>
  <c r="AQ1357" i="2" s="1"/>
  <c r="AP1365" i="2"/>
  <c r="AQ1365" i="2" s="1"/>
  <c r="AP1373" i="2"/>
  <c r="AQ1373" i="2" s="1"/>
  <c r="AP1381" i="2"/>
  <c r="AQ1381" i="2" s="1"/>
  <c r="AP1389" i="2"/>
  <c r="AQ1389" i="2" s="1"/>
  <c r="AP1397" i="2"/>
  <c r="AQ1397" i="2" s="1"/>
  <c r="AP1405" i="2"/>
  <c r="AQ1405" i="2" s="1"/>
  <c r="AP1413" i="2"/>
  <c r="AQ1413" i="2" s="1"/>
  <c r="AP1421" i="2"/>
  <c r="AQ1421" i="2" s="1"/>
  <c r="AP1429" i="2"/>
  <c r="AQ1429" i="2" s="1"/>
  <c r="AP1437" i="2"/>
  <c r="AQ1437" i="2" s="1"/>
  <c r="AP59" i="2"/>
  <c r="AQ59" i="2" s="1"/>
  <c r="AP113" i="2"/>
  <c r="AQ113" i="2" s="1"/>
  <c r="AP169" i="2"/>
  <c r="AQ169" i="2" s="1"/>
  <c r="AP219" i="2"/>
  <c r="AQ219" i="2" s="1"/>
  <c r="AP281" i="2"/>
  <c r="AQ281" i="2" s="1"/>
  <c r="AP329" i="2"/>
  <c r="AQ329" i="2" s="1"/>
  <c r="AP382" i="2"/>
  <c r="AQ382" i="2" s="1"/>
  <c r="AP425" i="2"/>
  <c r="AQ425" i="2" s="1"/>
  <c r="AP462" i="2"/>
  <c r="AQ462" i="2" s="1"/>
  <c r="AP502" i="2"/>
  <c r="AQ502" i="2" s="1"/>
  <c r="AP527" i="2"/>
  <c r="AQ527" i="2" s="1"/>
  <c r="AP555" i="2"/>
  <c r="AQ555" i="2" s="1"/>
  <c r="AP577" i="2"/>
  <c r="AQ577" i="2" s="1"/>
  <c r="AP600" i="2"/>
  <c r="AQ600" i="2" s="1"/>
  <c r="AP627" i="2"/>
  <c r="AQ627" i="2" s="1"/>
  <c r="AP648" i="2"/>
  <c r="AQ648" i="2" s="1"/>
  <c r="AP670" i="2"/>
  <c r="AQ670" i="2" s="1"/>
  <c r="AP690" i="2"/>
  <c r="AQ690" i="2" s="1"/>
  <c r="AP710" i="2"/>
  <c r="AQ710" i="2" s="1"/>
  <c r="AP731" i="2"/>
  <c r="AQ731" i="2" s="1"/>
  <c r="AP751" i="2"/>
  <c r="AQ751" i="2" s="1"/>
  <c r="AP771" i="2"/>
  <c r="AQ771" i="2" s="1"/>
  <c r="AP790" i="2"/>
  <c r="AQ790" i="2" s="1"/>
  <c r="AP806" i="2"/>
  <c r="AQ806" i="2" s="1"/>
  <c r="AP822" i="2"/>
  <c r="AQ822" i="2" s="1"/>
  <c r="AP835" i="2"/>
  <c r="AQ835" i="2" s="1"/>
  <c r="AP850" i="2"/>
  <c r="AQ850" i="2" s="1"/>
  <c r="AP865" i="2"/>
  <c r="AQ865" i="2" s="1"/>
  <c r="AP879" i="2"/>
  <c r="AQ879" i="2" s="1"/>
  <c r="AP895" i="2"/>
  <c r="AQ895" i="2" s="1"/>
  <c r="AP908" i="2"/>
  <c r="AQ908" i="2" s="1"/>
  <c r="AP923" i="2"/>
  <c r="AQ923" i="2" s="1"/>
  <c r="AP938" i="2"/>
  <c r="AQ938" i="2" s="1"/>
  <c r="AP952" i="2"/>
  <c r="AQ952" i="2" s="1"/>
  <c r="AP968" i="2"/>
  <c r="AQ968" i="2" s="1"/>
  <c r="AP982" i="2"/>
  <c r="AQ982" i="2" s="1"/>
  <c r="AP996" i="2"/>
  <c r="AQ996" i="2" s="1"/>
  <c r="AP1010" i="2"/>
  <c r="AQ1010" i="2" s="1"/>
  <c r="AP1022" i="2"/>
  <c r="AQ1022" i="2" s="1"/>
  <c r="AP1036" i="2"/>
  <c r="AQ1036" i="2" s="1"/>
  <c r="AP1048" i="2"/>
  <c r="AQ1048" i="2" s="1"/>
  <c r="AP1061" i="2"/>
  <c r="AQ1061" i="2" s="1"/>
  <c r="AP1071" i="2"/>
  <c r="AQ1071" i="2" s="1"/>
  <c r="AP1082" i="2"/>
  <c r="AQ1082" i="2" s="1"/>
  <c r="AP1093" i="2"/>
  <c r="AQ1093" i="2" s="1"/>
  <c r="AP1103" i="2"/>
  <c r="AQ1103" i="2" s="1"/>
  <c r="AP1114" i="2"/>
  <c r="AQ1114" i="2" s="1"/>
  <c r="AP1125" i="2"/>
  <c r="AQ1125" i="2" s="1"/>
  <c r="AP1135" i="2"/>
  <c r="AQ1135" i="2" s="1"/>
  <c r="AP1146" i="2"/>
  <c r="AQ1146" i="2" s="1"/>
  <c r="AP1157" i="2"/>
  <c r="AQ1157" i="2" s="1"/>
  <c r="AP1167" i="2"/>
  <c r="AQ1167" i="2" s="1"/>
  <c r="AP1178" i="2"/>
  <c r="AQ1178" i="2" s="1"/>
  <c r="AP1189" i="2"/>
  <c r="AQ1189" i="2" s="1"/>
  <c r="AP1199" i="2"/>
  <c r="AQ1199" i="2" s="1"/>
  <c r="AP1207" i="2"/>
  <c r="AQ1207" i="2" s="1"/>
  <c r="AP1215" i="2"/>
  <c r="AQ1215" i="2" s="1"/>
  <c r="AP1223" i="2"/>
  <c r="AQ1223" i="2" s="1"/>
  <c r="AP1231" i="2"/>
  <c r="AQ1231" i="2" s="1"/>
  <c r="AP1239" i="2"/>
  <c r="AQ1239" i="2" s="1"/>
  <c r="AP9" i="2"/>
  <c r="AQ9" i="2" s="1"/>
  <c r="AP73" i="2"/>
  <c r="AQ73" i="2" s="1"/>
  <c r="AP125" i="2"/>
  <c r="AQ125" i="2" s="1"/>
  <c r="AP179" i="2"/>
  <c r="AQ179" i="2" s="1"/>
  <c r="AP237" i="2"/>
  <c r="AQ237" i="2" s="1"/>
  <c r="AP285" i="2"/>
  <c r="AQ285" i="2" s="1"/>
  <c r="AP347" i="2"/>
  <c r="AQ347" i="2" s="1"/>
  <c r="AP393" i="2"/>
  <c r="AQ393" i="2" s="1"/>
  <c r="AP433" i="2"/>
  <c r="AQ433" i="2" s="1"/>
  <c r="AP475" i="2"/>
  <c r="AQ475" i="2" s="1"/>
  <c r="AP505" i="2"/>
  <c r="AQ505" i="2" s="1"/>
  <c r="AP536" i="2"/>
  <c r="AQ536" i="2" s="1"/>
  <c r="AP559" i="2"/>
  <c r="AQ559" i="2" s="1"/>
  <c r="AP584" i="2"/>
  <c r="AQ584" i="2" s="1"/>
  <c r="AP608" i="2"/>
  <c r="AQ608" i="2" s="1"/>
  <c r="AP630" i="2"/>
  <c r="AQ630" i="2" s="1"/>
  <c r="AP655" i="2"/>
  <c r="AQ655" i="2" s="1"/>
  <c r="AP674" i="2"/>
  <c r="AQ674" i="2" s="1"/>
  <c r="AP695" i="2"/>
  <c r="AQ695" i="2" s="1"/>
  <c r="AP715" i="2"/>
  <c r="AQ715" i="2" s="1"/>
  <c r="AP735" i="2"/>
  <c r="AQ735" i="2" s="1"/>
  <c r="AP758" i="2"/>
  <c r="AQ758" i="2" s="1"/>
  <c r="AP776" i="2"/>
  <c r="AQ776" i="2" s="1"/>
  <c r="AP793" i="2"/>
  <c r="AQ793" i="2" s="1"/>
  <c r="AP810" i="2"/>
  <c r="AQ810" i="2" s="1"/>
  <c r="AP824" i="2"/>
  <c r="AQ824" i="2" s="1"/>
  <c r="AP840" i="2"/>
  <c r="AQ840" i="2" s="1"/>
  <c r="AP854" i="2"/>
  <c r="AQ854" i="2" s="1"/>
  <c r="AP868" i="2"/>
  <c r="AQ868" i="2" s="1"/>
  <c r="AP883" i="2"/>
  <c r="AQ883" i="2" s="1"/>
  <c r="AP897" i="2"/>
  <c r="AQ897" i="2" s="1"/>
  <c r="AP913" i="2"/>
  <c r="AQ913" i="2" s="1"/>
  <c r="AP927" i="2"/>
  <c r="AQ927" i="2" s="1"/>
  <c r="AP942" i="2"/>
  <c r="AQ942" i="2" s="1"/>
  <c r="AP956" i="2"/>
  <c r="AQ956" i="2" s="1"/>
  <c r="AP970" i="2"/>
  <c r="AQ970" i="2" s="1"/>
  <c r="AP986" i="2"/>
  <c r="AQ986" i="2" s="1"/>
  <c r="AP1000" i="2"/>
  <c r="AQ1000" i="2" s="1"/>
  <c r="AP1013" i="2"/>
  <c r="AQ1013" i="2" s="1"/>
  <c r="AP1026" i="2"/>
  <c r="AQ1026" i="2" s="1"/>
  <c r="AP1038" i="2"/>
  <c r="AQ1038" i="2" s="1"/>
  <c r="AP1052" i="2"/>
  <c r="AQ1052" i="2" s="1"/>
  <c r="AP1063" i="2"/>
  <c r="AQ1063" i="2" s="1"/>
  <c r="AP1074" i="2"/>
  <c r="AQ1074" i="2" s="1"/>
  <c r="AP1085" i="2"/>
  <c r="AQ1085" i="2" s="1"/>
  <c r="AP1095" i="2"/>
  <c r="AQ1095" i="2" s="1"/>
  <c r="AP1106" i="2"/>
  <c r="AQ1106" i="2" s="1"/>
  <c r="AP1117" i="2"/>
  <c r="AQ1117" i="2" s="1"/>
  <c r="AP1127" i="2"/>
  <c r="AQ1127" i="2" s="1"/>
  <c r="AP1138" i="2"/>
  <c r="AQ1138" i="2" s="1"/>
  <c r="AP1149" i="2"/>
  <c r="AQ1149" i="2" s="1"/>
  <c r="AP1159" i="2"/>
  <c r="AQ1159" i="2" s="1"/>
  <c r="AP1170" i="2"/>
  <c r="AQ1170" i="2" s="1"/>
  <c r="AP1181" i="2"/>
  <c r="AQ1181" i="2" s="1"/>
  <c r="AP1191" i="2"/>
  <c r="AQ1191" i="2" s="1"/>
  <c r="AP1201" i="2"/>
  <c r="AQ1201" i="2" s="1"/>
  <c r="AP1209" i="2"/>
  <c r="AQ1209" i="2" s="1"/>
  <c r="AP1217" i="2"/>
  <c r="AQ1217" i="2" s="1"/>
  <c r="AP1225" i="2"/>
  <c r="AQ1225" i="2" s="1"/>
  <c r="AP1233" i="2"/>
  <c r="AQ1233" i="2" s="1"/>
  <c r="AP1241" i="2"/>
  <c r="AQ1241" i="2" s="1"/>
  <c r="AP1249" i="2"/>
  <c r="AQ1249" i="2" s="1"/>
  <c r="AP1257" i="2"/>
  <c r="AQ1257" i="2" s="1"/>
  <c r="AP1265" i="2"/>
  <c r="AQ1265" i="2" s="1"/>
  <c r="AP1273" i="2"/>
  <c r="AQ1273" i="2" s="1"/>
  <c r="AP1281" i="2"/>
  <c r="AQ1281" i="2" s="1"/>
  <c r="AP1289" i="2"/>
  <c r="AQ1289" i="2" s="1"/>
  <c r="AP1297" i="2"/>
  <c r="AQ1297" i="2" s="1"/>
  <c r="AP1305" i="2"/>
  <c r="AQ1305" i="2" s="1"/>
  <c r="AP1313" i="2"/>
  <c r="AQ1313" i="2" s="1"/>
  <c r="AP1321" i="2"/>
  <c r="AQ1321" i="2" s="1"/>
  <c r="AP1329" i="2"/>
  <c r="AQ1329" i="2" s="1"/>
  <c r="AP1337" i="2"/>
  <c r="AQ1337" i="2" s="1"/>
  <c r="AP1345" i="2"/>
  <c r="AQ1345" i="2" s="1"/>
  <c r="AP1353" i="2"/>
  <c r="AQ1353" i="2" s="1"/>
  <c r="AP1361" i="2"/>
  <c r="AQ1361" i="2" s="1"/>
  <c r="AP1369" i="2"/>
  <c r="AQ1369" i="2" s="1"/>
  <c r="AP1377" i="2"/>
  <c r="AQ1377" i="2" s="1"/>
  <c r="AP1385" i="2"/>
  <c r="AQ1385" i="2" s="1"/>
  <c r="AP1393" i="2"/>
  <c r="AQ1393" i="2" s="1"/>
  <c r="AP1401" i="2"/>
  <c r="AQ1401" i="2" s="1"/>
  <c r="AP1409" i="2"/>
  <c r="AQ1409" i="2" s="1"/>
  <c r="AP1417" i="2"/>
  <c r="AQ1417" i="2" s="1"/>
  <c r="AP1425" i="2"/>
  <c r="AQ1425" i="2" s="1"/>
  <c r="AP1433" i="2"/>
  <c r="AQ1433" i="2" s="1"/>
  <c r="AP1441" i="2"/>
  <c r="AQ1441" i="2" s="1"/>
  <c r="AP1449" i="2"/>
  <c r="AQ1449" i="2" s="1"/>
  <c r="AP1457" i="2"/>
  <c r="AQ1457" i="2" s="1"/>
  <c r="AP1465" i="2"/>
  <c r="AQ1465" i="2" s="1"/>
  <c r="AP1464" i="2"/>
  <c r="AQ1464" i="2" s="1"/>
  <c r="AP1455" i="2"/>
  <c r="AQ1455" i="2" s="1"/>
  <c r="AP1446" i="2"/>
  <c r="AQ1446" i="2" s="1"/>
  <c r="AP1436" i="2"/>
  <c r="AQ1436" i="2" s="1"/>
  <c r="AP1426" i="2"/>
  <c r="AQ1426" i="2" s="1"/>
  <c r="AP1415" i="2"/>
  <c r="AQ1415" i="2" s="1"/>
  <c r="AP1404" i="2"/>
  <c r="AQ1404" i="2" s="1"/>
  <c r="AP1394" i="2"/>
  <c r="AQ1394" i="2" s="1"/>
  <c r="AP1383" i="2"/>
  <c r="AQ1383" i="2" s="1"/>
  <c r="AP1372" i="2"/>
  <c r="AQ1372" i="2" s="1"/>
  <c r="AP1362" i="2"/>
  <c r="AQ1362" i="2" s="1"/>
  <c r="AP1351" i="2"/>
  <c r="AQ1351" i="2" s="1"/>
  <c r="AP1340" i="2"/>
  <c r="AQ1340" i="2" s="1"/>
  <c r="AP1330" i="2"/>
  <c r="AQ1330" i="2" s="1"/>
  <c r="AP1319" i="2"/>
  <c r="AQ1319" i="2" s="1"/>
  <c r="AP1308" i="2"/>
  <c r="AQ1308" i="2" s="1"/>
  <c r="AP1298" i="2"/>
  <c r="AQ1298" i="2" s="1"/>
  <c r="AP1287" i="2"/>
  <c r="AQ1287" i="2" s="1"/>
  <c r="AP1276" i="2"/>
  <c r="AQ1276" i="2" s="1"/>
  <c r="AP1266" i="2"/>
  <c r="AQ1266" i="2" s="1"/>
  <c r="AP1255" i="2"/>
  <c r="AQ1255" i="2" s="1"/>
  <c r="AP1244" i="2"/>
  <c r="AQ1244" i="2" s="1"/>
  <c r="AP1232" i="2"/>
  <c r="AQ1232" i="2" s="1"/>
  <c r="AP1219" i="2"/>
  <c r="AQ1219" i="2" s="1"/>
  <c r="AP1206" i="2"/>
  <c r="AQ1206" i="2" s="1"/>
  <c r="AP1192" i="2"/>
  <c r="AQ1192" i="2" s="1"/>
  <c r="AP1174" i="2"/>
  <c r="AQ1174" i="2" s="1"/>
  <c r="AP1158" i="2"/>
  <c r="AQ1158" i="2" s="1"/>
  <c r="AP1141" i="2"/>
  <c r="AQ1141" i="2" s="1"/>
  <c r="AP1124" i="2"/>
  <c r="AQ1124" i="2" s="1"/>
  <c r="AP1108" i="2"/>
  <c r="AQ1108" i="2" s="1"/>
  <c r="AP1088" i="2"/>
  <c r="AQ1088" i="2" s="1"/>
  <c r="AP1072" i="2"/>
  <c r="AQ1072" i="2" s="1"/>
  <c r="AP1054" i="2"/>
  <c r="AQ1054" i="2" s="1"/>
  <c r="AP1034" i="2"/>
  <c r="AQ1034" i="2" s="1"/>
  <c r="AP1014" i="2"/>
  <c r="AQ1014" i="2" s="1"/>
  <c r="AP991" i="2"/>
  <c r="AQ991" i="2" s="1"/>
  <c r="AP969" i="2"/>
  <c r="AQ969" i="2" s="1"/>
  <c r="AP945" i="2"/>
  <c r="AQ945" i="2" s="1"/>
  <c r="AP922" i="2"/>
  <c r="AQ922" i="2" s="1"/>
  <c r="AP899" i="2"/>
  <c r="AQ899" i="2" s="1"/>
  <c r="AP874" i="2"/>
  <c r="AQ874" i="2" s="1"/>
  <c r="AP851" i="2"/>
  <c r="AQ851" i="2" s="1"/>
  <c r="AP828" i="2"/>
  <c r="AQ828" i="2" s="1"/>
  <c r="AP803" i="2"/>
  <c r="AQ803" i="2" s="1"/>
  <c r="AP778" i="2"/>
  <c r="AQ778" i="2" s="1"/>
  <c r="AP745" i="2"/>
  <c r="AQ745" i="2" s="1"/>
  <c r="AP713" i="2"/>
  <c r="AQ713" i="2" s="1"/>
  <c r="AP681" i="2"/>
  <c r="AQ681" i="2" s="1"/>
  <c r="AP645" i="2"/>
  <c r="AQ645" i="2" s="1"/>
  <c r="AP612" i="2"/>
  <c r="AQ612" i="2" s="1"/>
  <c r="AP568" i="2"/>
  <c r="AQ568" i="2" s="1"/>
  <c r="AP533" i="2"/>
  <c r="AQ533" i="2" s="1"/>
  <c r="AP483" i="2"/>
  <c r="AQ483" i="2" s="1"/>
  <c r="AP417" i="2"/>
  <c r="AQ417" i="2" s="1"/>
  <c r="AP349" i="2"/>
  <c r="AQ349" i="2" s="1"/>
  <c r="AP253" i="2"/>
  <c r="AQ253" i="2" s="1"/>
  <c r="AP177" i="2"/>
  <c r="AQ177" i="2" s="1"/>
  <c r="AP83" i="2"/>
  <c r="AQ83" i="2" s="1"/>
  <c r="AP1461" i="2"/>
  <c r="AQ1461" i="2" s="1"/>
  <c r="AP1443" i="2"/>
  <c r="AQ1443" i="2" s="1"/>
  <c r="AP1422" i="2"/>
  <c r="AQ1422" i="2" s="1"/>
  <c r="AP1400" i="2"/>
  <c r="AQ1400" i="2" s="1"/>
  <c r="AP1358" i="2"/>
  <c r="AQ1358" i="2" s="1"/>
  <c r="AP1326" i="2"/>
  <c r="AQ1326" i="2" s="1"/>
  <c r="AP1304" i="2"/>
  <c r="AQ1304" i="2" s="1"/>
  <c r="AP1272" i="2"/>
  <c r="AQ1272" i="2" s="1"/>
  <c r="AP1227" i="2"/>
  <c r="AQ1227" i="2" s="1"/>
  <c r="AP1134" i="2"/>
  <c r="AQ1134" i="2" s="1"/>
  <c r="AP145" i="2"/>
  <c r="AQ145" i="2" s="1"/>
  <c r="AP1463" i="2"/>
  <c r="AQ1463" i="2" s="1"/>
  <c r="AP1454" i="2"/>
  <c r="AQ1454" i="2" s="1"/>
  <c r="AP1445" i="2"/>
  <c r="AQ1445" i="2" s="1"/>
  <c r="AP1435" i="2"/>
  <c r="AQ1435" i="2" s="1"/>
  <c r="AP1424" i="2"/>
  <c r="AQ1424" i="2" s="1"/>
  <c r="AP1414" i="2"/>
  <c r="AQ1414" i="2" s="1"/>
  <c r="AP1403" i="2"/>
  <c r="AQ1403" i="2" s="1"/>
  <c r="AP1392" i="2"/>
  <c r="AQ1392" i="2" s="1"/>
  <c r="AP1382" i="2"/>
  <c r="AQ1382" i="2" s="1"/>
  <c r="AP1371" i="2"/>
  <c r="AQ1371" i="2" s="1"/>
  <c r="AP1360" i="2"/>
  <c r="AQ1360" i="2" s="1"/>
  <c r="AP1350" i="2"/>
  <c r="AQ1350" i="2" s="1"/>
  <c r="AP1339" i="2"/>
  <c r="AQ1339" i="2" s="1"/>
  <c r="AP1328" i="2"/>
  <c r="AQ1328" i="2" s="1"/>
  <c r="AP1318" i="2"/>
  <c r="AQ1318" i="2" s="1"/>
  <c r="AP1307" i="2"/>
  <c r="AQ1307" i="2" s="1"/>
  <c r="AP1296" i="2"/>
  <c r="AQ1296" i="2" s="1"/>
  <c r="AP1286" i="2"/>
  <c r="AQ1286" i="2" s="1"/>
  <c r="AP1275" i="2"/>
  <c r="AQ1275" i="2" s="1"/>
  <c r="AP1264" i="2"/>
  <c r="AQ1264" i="2" s="1"/>
  <c r="AP1254" i="2"/>
  <c r="AQ1254" i="2" s="1"/>
  <c r="AP1243" i="2"/>
  <c r="AQ1243" i="2" s="1"/>
  <c r="AP1230" i="2"/>
  <c r="AQ1230" i="2" s="1"/>
  <c r="AP1218" i="2"/>
  <c r="AQ1218" i="2" s="1"/>
  <c r="AP1204" i="2"/>
  <c r="AQ1204" i="2" s="1"/>
  <c r="AP1190" i="2"/>
  <c r="AQ1190" i="2" s="1"/>
  <c r="AP1173" i="2"/>
  <c r="AQ1173" i="2" s="1"/>
  <c r="AP1156" i="2"/>
  <c r="AQ1156" i="2" s="1"/>
  <c r="AP1140" i="2"/>
  <c r="AQ1140" i="2" s="1"/>
  <c r="AP1120" i="2"/>
  <c r="AQ1120" i="2" s="1"/>
  <c r="AP1104" i="2"/>
  <c r="AQ1104" i="2" s="1"/>
  <c r="AP1087" i="2"/>
  <c r="AQ1087" i="2" s="1"/>
  <c r="AP1070" i="2"/>
  <c r="AQ1070" i="2" s="1"/>
  <c r="AP1053" i="2"/>
  <c r="AQ1053" i="2" s="1"/>
  <c r="AP1030" i="2"/>
  <c r="AQ1030" i="2" s="1"/>
  <c r="AP1012" i="2"/>
  <c r="AQ1012" i="2" s="1"/>
  <c r="AP988" i="2"/>
  <c r="AQ988" i="2" s="1"/>
  <c r="AP966" i="2"/>
  <c r="AQ966" i="2" s="1"/>
  <c r="AP943" i="2"/>
  <c r="AQ943" i="2" s="1"/>
  <c r="AP918" i="2"/>
  <c r="AQ918" i="2" s="1"/>
  <c r="AP896" i="2"/>
  <c r="AQ896" i="2" s="1"/>
  <c r="AP872" i="2"/>
  <c r="AQ872" i="2" s="1"/>
  <c r="AP849" i="2"/>
  <c r="AQ849" i="2" s="1"/>
  <c r="AP826" i="2"/>
  <c r="AQ826" i="2" s="1"/>
  <c r="AP800" i="2"/>
  <c r="AQ800" i="2" s="1"/>
  <c r="AP774" i="2"/>
  <c r="AQ774" i="2" s="1"/>
  <c r="AP742" i="2"/>
  <c r="AQ742" i="2" s="1"/>
  <c r="AP707" i="2"/>
  <c r="AQ707" i="2" s="1"/>
  <c r="AP678" i="2"/>
  <c r="AQ678" i="2" s="1"/>
  <c r="AP640" i="2"/>
  <c r="AQ640" i="2" s="1"/>
  <c r="AP604" i="2"/>
  <c r="AQ604" i="2" s="1"/>
  <c r="AP567" i="2"/>
  <c r="AQ567" i="2" s="1"/>
  <c r="AP523" i="2"/>
  <c r="AQ523" i="2" s="1"/>
  <c r="AP481" i="2"/>
  <c r="AQ481" i="2" s="1"/>
  <c r="AP409" i="2"/>
  <c r="AQ409" i="2" s="1"/>
  <c r="AP339" i="2"/>
  <c r="AQ339" i="2" s="1"/>
  <c r="AP251" i="2"/>
  <c r="AQ251" i="2" s="1"/>
  <c r="AP157" i="2"/>
  <c r="AQ157" i="2" s="1"/>
  <c r="AP81" i="2"/>
  <c r="AQ81" i="2" s="1"/>
  <c r="AP1184" i="2"/>
  <c r="AQ1184" i="2" s="1"/>
  <c r="AP1471" i="2"/>
  <c r="AQ1471" i="2" s="1"/>
  <c r="AP1462" i="2"/>
  <c r="AQ1462" i="2" s="1"/>
  <c r="AP1453" i="2"/>
  <c r="AQ1453" i="2" s="1"/>
  <c r="AP1444" i="2"/>
  <c r="AQ1444" i="2" s="1"/>
  <c r="AP1434" i="2"/>
  <c r="AQ1434" i="2" s="1"/>
  <c r="AP1423" i="2"/>
  <c r="AQ1423" i="2" s="1"/>
  <c r="AP1412" i="2"/>
  <c r="AQ1412" i="2" s="1"/>
  <c r="AP1402" i="2"/>
  <c r="AQ1402" i="2" s="1"/>
  <c r="AP1391" i="2"/>
  <c r="AQ1391" i="2" s="1"/>
  <c r="AP1380" i="2"/>
  <c r="AQ1380" i="2" s="1"/>
  <c r="AP1370" i="2"/>
  <c r="AQ1370" i="2" s="1"/>
  <c r="AP1359" i="2"/>
  <c r="AQ1359" i="2" s="1"/>
  <c r="AP1348" i="2"/>
  <c r="AQ1348" i="2" s="1"/>
  <c r="AP1338" i="2"/>
  <c r="AQ1338" i="2" s="1"/>
  <c r="AP1327" i="2"/>
  <c r="AQ1327" i="2" s="1"/>
  <c r="AP1316" i="2"/>
  <c r="AQ1316" i="2" s="1"/>
  <c r="AP1306" i="2"/>
  <c r="AQ1306" i="2" s="1"/>
  <c r="AP1295" i="2"/>
  <c r="AQ1295" i="2" s="1"/>
  <c r="AP1284" i="2"/>
  <c r="AQ1284" i="2" s="1"/>
  <c r="AP1274" i="2"/>
  <c r="AQ1274" i="2" s="1"/>
  <c r="AP1263" i="2"/>
  <c r="AQ1263" i="2" s="1"/>
  <c r="AP1252" i="2"/>
  <c r="AQ1252" i="2" s="1"/>
  <c r="AP1242" i="2"/>
  <c r="AQ1242" i="2" s="1"/>
  <c r="AP1228" i="2"/>
  <c r="AQ1228" i="2" s="1"/>
  <c r="AP1216" i="2"/>
  <c r="AQ1216" i="2" s="1"/>
  <c r="AP1203" i="2"/>
  <c r="AQ1203" i="2" s="1"/>
  <c r="AP1188" i="2"/>
  <c r="AQ1188" i="2" s="1"/>
  <c r="AP1172" i="2"/>
  <c r="AQ1172" i="2" s="1"/>
  <c r="AP1152" i="2"/>
  <c r="AQ1152" i="2" s="1"/>
  <c r="AP1136" i="2"/>
  <c r="AQ1136" i="2" s="1"/>
  <c r="AP1119" i="2"/>
  <c r="AQ1119" i="2" s="1"/>
  <c r="AP1102" i="2"/>
  <c r="AQ1102" i="2" s="1"/>
  <c r="AP1086" i="2"/>
  <c r="AQ1086" i="2" s="1"/>
  <c r="AP1068" i="2"/>
  <c r="AQ1068" i="2" s="1"/>
  <c r="AP1050" i="2"/>
  <c r="AQ1050" i="2" s="1"/>
  <c r="AP1029" i="2"/>
  <c r="AQ1029" i="2" s="1"/>
  <c r="AP1008" i="2"/>
  <c r="AQ1008" i="2" s="1"/>
  <c r="AP987" i="2"/>
  <c r="AQ987" i="2" s="1"/>
  <c r="AP961" i="2"/>
  <c r="AQ961" i="2" s="1"/>
  <c r="AP940" i="2"/>
  <c r="AQ940" i="2" s="1"/>
  <c r="AP915" i="2"/>
  <c r="AQ915" i="2" s="1"/>
  <c r="AP892" i="2"/>
  <c r="AQ892" i="2" s="1"/>
  <c r="AP870" i="2"/>
  <c r="AQ870" i="2" s="1"/>
  <c r="AP844" i="2"/>
  <c r="AQ844" i="2" s="1"/>
  <c r="AP823" i="2"/>
  <c r="AQ823" i="2" s="1"/>
  <c r="AP798" i="2"/>
  <c r="AQ798" i="2" s="1"/>
  <c r="AP770" i="2"/>
  <c r="AQ770" i="2" s="1"/>
  <c r="AP738" i="2"/>
  <c r="AQ738" i="2" s="1"/>
  <c r="AP703" i="2"/>
  <c r="AQ703" i="2" s="1"/>
  <c r="AP671" i="2"/>
  <c r="AQ671" i="2" s="1"/>
  <c r="AP637" i="2"/>
  <c r="AQ637" i="2" s="1"/>
  <c r="AP599" i="2"/>
  <c r="AQ599" i="2" s="1"/>
  <c r="AP564" i="2"/>
  <c r="AQ564" i="2" s="1"/>
  <c r="AP518" i="2"/>
  <c r="AQ518" i="2" s="1"/>
  <c r="AP467" i="2"/>
  <c r="AQ467" i="2" s="1"/>
  <c r="AP403" i="2"/>
  <c r="AQ403" i="2" s="1"/>
  <c r="AP323" i="2"/>
  <c r="AQ323" i="2" s="1"/>
  <c r="AP243" i="2"/>
  <c r="AQ243" i="2" s="1"/>
  <c r="AP147" i="2"/>
  <c r="AQ147" i="2" s="1"/>
  <c r="AP67" i="2"/>
  <c r="AQ67" i="2" s="1"/>
  <c r="D7" i="7"/>
  <c r="B7" i="3"/>
  <c r="Y41" i="7"/>
  <c r="D39" i="7"/>
  <c r="D40" i="7"/>
  <c r="R8" i="7"/>
  <c r="D37" i="7"/>
  <c r="R7" i="7"/>
  <c r="Y40" i="7"/>
  <c r="R41" i="7"/>
  <c r="D38" i="7"/>
  <c r="Y39" i="7"/>
  <c r="D41" i="7"/>
  <c r="R38" i="7"/>
  <c r="Y37" i="7"/>
  <c r="R39" i="7"/>
  <c r="Y38" i="7"/>
  <c r="R37" i="7"/>
  <c r="R40" i="7"/>
  <c r="D9" i="7"/>
  <c r="K11" i="7"/>
  <c r="K15" i="7"/>
  <c r="K13" i="7"/>
  <c r="K14" i="7"/>
  <c r="K8" i="7"/>
  <c r="K10" i="7"/>
  <c r="K12" i="7"/>
  <c r="K9" i="7"/>
  <c r="D8" i="7"/>
  <c r="K7" i="7"/>
  <c r="AS43" i="2" l="1" a="1"/>
  <c r="AS43" i="2" s="1"/>
  <c r="AS83" i="2" a="1"/>
  <c r="AS83" i="2" s="1"/>
  <c r="AS66" i="2" a="1"/>
  <c r="AS66" i="2" s="1"/>
  <c r="AS436" i="2" a="1"/>
  <c r="AS436" i="2" s="1"/>
  <c r="AS453" i="2" a="1"/>
  <c r="AS453" i="2" s="1"/>
  <c r="AS147" i="2" a="1"/>
  <c r="AS147" i="2" s="1"/>
  <c r="AS75" i="2" a="1"/>
  <c r="AS75" i="2" s="1"/>
  <c r="AS115" i="2" a="1"/>
  <c r="AS115" i="2" s="1"/>
  <c r="AS305" i="2" a="1"/>
  <c r="AS305" i="2" s="1"/>
  <c r="AS380" i="2" a="1"/>
  <c r="AS380" i="2" s="1"/>
  <c r="AS452" i="2" a="1"/>
  <c r="AS452" i="2" s="1"/>
  <c r="AS497" i="2" a="1"/>
  <c r="AS497" i="2" s="1"/>
  <c r="AS12" i="2" a="1"/>
  <c r="AS12" i="2" s="1"/>
  <c r="AS138" i="2" a="1"/>
  <c r="AS138" i="2" s="1"/>
  <c r="AS277" i="2" a="1"/>
  <c r="AS277" i="2" s="1"/>
  <c r="AS400" i="2" a="1"/>
  <c r="AS400" i="2" s="1"/>
  <c r="AS44" i="2" a="1"/>
  <c r="AS44" i="2" s="1"/>
  <c r="AS157" i="2" a="1"/>
  <c r="AS157" i="2" s="1"/>
  <c r="AS266" i="2" a="1"/>
  <c r="AS266" i="2" s="1"/>
  <c r="AS407" i="2" a="1"/>
  <c r="AS407" i="2" s="1"/>
  <c r="AS45" i="2" a="1"/>
  <c r="AS45" i="2" s="1"/>
  <c r="AS178" i="2" a="1"/>
  <c r="AS178" i="2" s="1"/>
  <c r="AS299" i="2" a="1"/>
  <c r="AS299" i="2" s="1"/>
  <c r="AS416" i="2" a="1"/>
  <c r="AS416" i="2" s="1"/>
  <c r="AS77" i="2" a="1"/>
  <c r="AS77" i="2" s="1"/>
  <c r="AS219" i="2" a="1"/>
  <c r="AS219" i="2" s="1"/>
  <c r="AS331" i="2" a="1"/>
  <c r="AS331" i="2" s="1"/>
  <c r="AS461" i="2" a="1"/>
  <c r="AS461" i="2" s="1"/>
  <c r="AS22" i="2" a="1"/>
  <c r="AS22" i="2" s="1"/>
  <c r="AS154" i="2" a="1"/>
  <c r="AS154" i="2" s="1"/>
  <c r="AS315" i="2" a="1"/>
  <c r="AS315" i="2" s="1"/>
  <c r="AS477" i="2" a="1"/>
  <c r="AS477" i="2" s="1"/>
  <c r="AS523" i="2" a="1"/>
  <c r="AS523" i="2" s="1"/>
  <c r="AS699" i="2" a="1"/>
  <c r="AS699" i="2" s="1"/>
  <c r="AS268" i="2" a="1"/>
  <c r="AS268" i="2" s="1"/>
  <c r="AS604" i="2" a="1"/>
  <c r="AS604" i="2" s="1"/>
  <c r="AS149" i="2" a="1"/>
  <c r="AS149" i="2" s="1"/>
  <c r="AS645" i="2" a="1"/>
  <c r="AS645" i="2" s="1"/>
  <c r="AS598" i="2" a="1"/>
  <c r="AS598" i="2" s="1"/>
  <c r="AS169" i="2" a="1"/>
  <c r="AS169" i="2" s="1"/>
  <c r="AS31" i="2" a="1"/>
  <c r="AS31" i="2" s="1"/>
  <c r="AS156" i="2" a="1"/>
  <c r="AS156" i="2" s="1"/>
  <c r="AS298" i="2" a="1"/>
  <c r="AS298" i="2" s="1"/>
  <c r="AS422" i="2" a="1"/>
  <c r="AS422" i="2" s="1"/>
  <c r="AS63" i="2" a="1"/>
  <c r="AS63" i="2" s="1"/>
  <c r="AS177" i="2" a="1"/>
  <c r="AS177" i="2" s="1"/>
  <c r="AS285" i="2" a="1"/>
  <c r="AS285" i="2" s="1"/>
  <c r="AS430" i="2" a="1"/>
  <c r="AS430" i="2" s="1"/>
  <c r="AS71" i="2" a="1"/>
  <c r="AS71" i="2" s="1"/>
  <c r="AS198" i="2" a="1"/>
  <c r="AS198" i="2" s="1"/>
  <c r="AS318" i="2" a="1"/>
  <c r="AS318" i="2" s="1"/>
  <c r="AS437" i="2" a="1"/>
  <c r="AS437" i="2" s="1"/>
  <c r="AS103" i="2" a="1"/>
  <c r="AS103" i="2" s="1"/>
  <c r="AS237" i="2" a="1"/>
  <c r="AS237" i="2" s="1"/>
  <c r="AS359" i="2" a="1"/>
  <c r="AS359" i="2" s="1"/>
  <c r="AS483" i="2" a="1"/>
  <c r="AS483" i="2" s="1"/>
  <c r="AS48" i="2" a="1"/>
  <c r="AS48" i="2" s="1"/>
  <c r="AS173" i="2" a="1"/>
  <c r="AS173" i="2" s="1"/>
  <c r="AS333" i="2" a="1"/>
  <c r="AS333" i="2" s="1"/>
  <c r="AS67" i="2" a="1"/>
  <c r="AS67" i="2" s="1"/>
  <c r="AS547" i="2" a="1"/>
  <c r="AS547" i="2" s="1"/>
  <c r="AS723" i="2" a="1"/>
  <c r="AS723" i="2" s="1"/>
  <c r="AS308" i="2" a="1"/>
  <c r="AS308" i="2" s="1"/>
  <c r="AS628" i="2" a="1"/>
  <c r="AS628" i="2" s="1"/>
  <c r="AS309" i="2" a="1"/>
  <c r="AS309" i="2" s="1"/>
  <c r="AS685" i="2" a="1"/>
  <c r="AS685" i="2" s="1"/>
  <c r="AS662" i="2" a="1"/>
  <c r="AS662" i="2" s="1"/>
  <c r="AS369" i="2" a="1"/>
  <c r="AS369" i="2" s="1"/>
  <c r="AS412" i="2" a="1"/>
  <c r="AS412" i="2" s="1"/>
  <c r="AS644" i="2" a="1"/>
  <c r="AS644" i="2" s="1"/>
  <c r="AS389" i="2" a="1"/>
  <c r="AS389" i="2" s="1"/>
  <c r="AS749" i="2" a="1"/>
  <c r="AS749" i="2" s="1"/>
  <c r="AS726" i="2" a="1"/>
  <c r="AS726" i="2" s="1"/>
  <c r="AS529" i="2" a="1"/>
  <c r="AS529" i="2" s="1"/>
  <c r="AS69" i="2" a="1"/>
  <c r="AS69" i="2" s="1"/>
  <c r="AS196" i="2" a="1"/>
  <c r="AS196" i="2" s="1"/>
  <c r="AS323" i="2" a="1"/>
  <c r="AS323" i="2" s="1"/>
  <c r="AS451" i="2" a="1"/>
  <c r="AS451" i="2" s="1"/>
  <c r="AS95" i="2" a="1"/>
  <c r="AS95" i="2" s="1"/>
  <c r="AS203" i="2" a="1"/>
  <c r="AS203" i="2" s="1"/>
  <c r="AS330" i="2" a="1"/>
  <c r="AS330" i="2" s="1"/>
  <c r="AS466" i="2" a="1"/>
  <c r="AS466" i="2" s="1"/>
  <c r="AS102" i="2" a="1"/>
  <c r="AS102" i="2" s="1"/>
  <c r="AS230" i="2" a="1"/>
  <c r="AS230" i="2" s="1"/>
  <c r="AS350" i="2" a="1"/>
  <c r="AS350" i="2" s="1"/>
  <c r="AS474" i="2" a="1"/>
  <c r="AS474" i="2" s="1"/>
  <c r="AS134" i="2" a="1"/>
  <c r="AS134" i="2" s="1"/>
  <c r="AS267" i="2" a="1"/>
  <c r="AS267" i="2" s="1"/>
  <c r="AS396" i="2" a="1"/>
  <c r="AS396" i="2" s="1"/>
  <c r="AS512" i="2" a="1"/>
  <c r="AS512" i="2" s="1"/>
  <c r="AS79" i="2" a="1"/>
  <c r="AS79" i="2" s="1"/>
  <c r="AS220" i="2" a="1"/>
  <c r="AS220" i="2" s="1"/>
  <c r="AS374" i="2" a="1"/>
  <c r="AS374" i="2" s="1"/>
  <c r="AS195" i="2" a="1"/>
  <c r="AS195" i="2" s="1"/>
  <c r="AS595" i="2" a="1"/>
  <c r="AS595" i="2" s="1"/>
  <c r="AS4" i="2" a="1"/>
  <c r="AS4" i="2" s="1"/>
  <c r="AS476" i="2" a="1"/>
  <c r="AS476" i="2" s="1"/>
  <c r="AS668" i="2" a="1"/>
  <c r="AS668" i="2" s="1"/>
  <c r="AS493" i="2" a="1"/>
  <c r="AS493" i="2" s="1"/>
  <c r="AS813" i="2" a="1"/>
  <c r="AS813" i="2" s="1"/>
  <c r="AS24" i="2" a="1"/>
  <c r="AS24" i="2" s="1"/>
  <c r="AS593" i="2" a="1"/>
  <c r="AS593" i="2" s="1"/>
  <c r="AS82" i="2" a="1"/>
  <c r="AS82" i="2" s="1"/>
  <c r="AS210" i="2" a="1"/>
  <c r="AS210" i="2" s="1"/>
  <c r="AS340" i="2" a="1"/>
  <c r="AS340" i="2" s="1"/>
  <c r="AS459" i="2" a="1"/>
  <c r="AS459" i="2" s="1"/>
  <c r="AS101" i="2" a="1"/>
  <c r="AS101" i="2" s="1"/>
  <c r="AS217" i="2" a="1"/>
  <c r="AS217" i="2" s="1"/>
  <c r="AS336" i="2" a="1"/>
  <c r="AS336" i="2" s="1"/>
  <c r="AS473" i="2" a="1"/>
  <c r="AS473" i="2" s="1"/>
  <c r="AS121" i="2" a="1"/>
  <c r="AS121" i="2" s="1"/>
  <c r="AS236" i="2" a="1"/>
  <c r="AS236" i="2" s="1"/>
  <c r="AS358" i="2" a="1"/>
  <c r="AS358" i="2" s="1"/>
  <c r="AS482" i="2" a="1"/>
  <c r="AS482" i="2" s="1"/>
  <c r="AS153" i="2" a="1"/>
  <c r="AS153" i="2" s="1"/>
  <c r="AS274" i="2" a="1"/>
  <c r="AS274" i="2" s="1"/>
  <c r="AS402" i="2" a="1"/>
  <c r="AS402" i="2" s="1"/>
  <c r="AS520" i="2" a="1"/>
  <c r="AS520" i="2" s="1"/>
  <c r="AS85" i="2" a="1"/>
  <c r="AS85" i="2" s="1"/>
  <c r="AS244" i="2" a="1"/>
  <c r="AS244" i="2" s="1"/>
  <c r="AS397" i="2" a="1"/>
  <c r="AS397" i="2" s="1"/>
  <c r="AS283" i="2" a="1"/>
  <c r="AS283" i="2" s="1"/>
  <c r="AS619" i="2" a="1"/>
  <c r="AS619" i="2" s="1"/>
  <c r="AS68" i="2" a="1"/>
  <c r="AS68" i="2" s="1"/>
  <c r="AS492" i="2" a="1"/>
  <c r="AS492" i="2" s="1"/>
  <c r="AS692" i="2" a="1"/>
  <c r="AS692" i="2" s="1"/>
  <c r="AS517" i="2" a="1"/>
  <c r="AS517" i="2" s="1"/>
  <c r="AS30" i="2" a="1"/>
  <c r="AS30" i="2" s="1"/>
  <c r="AS208" i="2" a="1"/>
  <c r="AS208" i="2" s="1"/>
  <c r="AS657" i="2" a="1"/>
  <c r="AS657" i="2" s="1"/>
  <c r="AS100" i="2" a="1"/>
  <c r="AS100" i="2" s="1"/>
  <c r="AS228" i="2" a="1"/>
  <c r="AS228" i="2" s="1"/>
  <c r="AS364" i="2" a="1"/>
  <c r="AS364" i="2" s="1"/>
  <c r="AS8" i="2" a="1"/>
  <c r="AS8" i="2" s="1"/>
  <c r="AS120" i="2" a="1"/>
  <c r="AS120" i="2" s="1"/>
  <c r="AS235" i="2" a="1"/>
  <c r="AS235" i="2" s="1"/>
  <c r="AS357" i="2" a="1"/>
  <c r="AS357" i="2" s="1"/>
  <c r="AS9" i="2" a="1"/>
  <c r="AS9" i="2" s="1"/>
  <c r="AS139" i="2" a="1"/>
  <c r="AS139" i="2" s="1"/>
  <c r="AS261" i="2" a="1"/>
  <c r="AS261" i="2" s="1"/>
  <c r="AS379" i="2" a="1"/>
  <c r="AS379" i="2" s="1"/>
  <c r="AS40" i="2" a="1"/>
  <c r="AS40" i="2" s="1"/>
  <c r="AS171" i="2" a="1"/>
  <c r="AS171" i="2" s="1"/>
  <c r="AS294" i="2" a="1"/>
  <c r="AS294" i="2" s="1"/>
  <c r="AS425" i="2" a="1"/>
  <c r="AS425" i="2" s="1"/>
  <c r="AS548" i="2" a="1"/>
  <c r="AS548" i="2" s="1"/>
  <c r="AS110" i="2" a="1"/>
  <c r="AS110" i="2" s="1"/>
  <c r="AS257" i="2" a="1"/>
  <c r="AS257" i="2" s="1"/>
  <c r="AS419" i="2" a="1"/>
  <c r="AS419" i="2" s="1"/>
  <c r="AS347" i="2" a="1"/>
  <c r="AS347" i="2" s="1"/>
  <c r="AS635" i="2" a="1"/>
  <c r="AS635" i="2" s="1"/>
  <c r="AS124" i="2" a="1"/>
  <c r="AS124" i="2" s="1"/>
  <c r="AS516" i="2" a="1"/>
  <c r="AS516" i="2" s="1"/>
  <c r="AS708" i="2" a="1"/>
  <c r="AS708" i="2" s="1"/>
  <c r="AS557" i="2" a="1"/>
  <c r="AS557" i="2" s="1"/>
  <c r="AS174" i="2" a="1"/>
  <c r="AS174" i="2" s="1"/>
  <c r="AS344" i="2" a="1"/>
  <c r="AS344" i="2" s="1"/>
  <c r="AS721" i="2" a="1"/>
  <c r="AS721" i="2" s="1"/>
  <c r="AS119" i="2" a="1"/>
  <c r="AS119" i="2" s="1"/>
  <c r="AS253" i="2" a="1"/>
  <c r="AS253" i="2" s="1"/>
  <c r="AS377" i="2" a="1"/>
  <c r="AS377" i="2" s="1"/>
  <c r="AS26" i="2" a="1"/>
  <c r="AS26" i="2" s="1"/>
  <c r="AS132" i="2" a="1"/>
  <c r="AS132" i="2" s="1"/>
  <c r="AS247" i="2" a="1"/>
  <c r="AS247" i="2" s="1"/>
  <c r="AS378" i="2" a="1"/>
  <c r="AS378" i="2" s="1"/>
  <c r="AS20" i="2" a="1"/>
  <c r="AS20" i="2" s="1"/>
  <c r="AS152" i="2" a="1"/>
  <c r="AS152" i="2" s="1"/>
  <c r="AS279" i="2" a="1"/>
  <c r="AS279" i="2" s="1"/>
  <c r="AS395" i="2" a="1"/>
  <c r="AS395" i="2" s="1"/>
  <c r="AS52" i="2" a="1"/>
  <c r="AS52" i="2" s="1"/>
  <c r="AS192" i="2" a="1"/>
  <c r="AS192" i="2" s="1"/>
  <c r="AS313" i="2" a="1"/>
  <c r="AS313" i="2" s="1"/>
  <c r="AS438" i="2" a="1"/>
  <c r="AS438" i="2" s="1"/>
  <c r="AS563" i="2" a="1"/>
  <c r="AS563" i="2" s="1"/>
  <c r="AS123" i="2" a="1"/>
  <c r="AS123" i="2" s="1"/>
  <c r="AS275" i="2" a="1"/>
  <c r="AS275" i="2" s="1"/>
  <c r="AS433" i="2" a="1"/>
  <c r="AS433" i="2" s="1"/>
  <c r="AS403" i="2" a="1"/>
  <c r="AS403" i="2" s="1"/>
  <c r="AS659" i="2" a="1"/>
  <c r="AS659" i="2" s="1"/>
  <c r="AS148" i="2" a="1"/>
  <c r="AS148" i="2" s="1"/>
  <c r="AS564" i="2" a="1"/>
  <c r="AS564" i="2" s="1"/>
  <c r="AS732" i="2" a="1"/>
  <c r="AS732" i="2" s="1"/>
  <c r="AS581" i="2" a="1"/>
  <c r="AS581" i="2" s="1"/>
  <c r="AS462" i="2" a="1"/>
  <c r="AS462" i="2" s="1"/>
  <c r="AS488" i="2" a="1"/>
  <c r="AS488" i="2" s="1"/>
  <c r="AS1093" i="2" a="1"/>
  <c r="AS1093" i="2" s="1"/>
  <c r="AS7" i="2" a="1"/>
  <c r="AS7" i="2" s="1"/>
  <c r="AS131" i="2" a="1"/>
  <c r="AS131" i="2" s="1"/>
  <c r="AS271" i="2" a="1"/>
  <c r="AS271" i="2" s="1"/>
  <c r="AS393" i="2" a="1"/>
  <c r="AS393" i="2" s="1"/>
  <c r="AS39" i="2" a="1"/>
  <c r="AS39" i="2" s="1"/>
  <c r="AS151" i="2" a="1"/>
  <c r="AS151" i="2" s="1"/>
  <c r="AS260" i="2" a="1"/>
  <c r="AS260" i="2" s="1"/>
  <c r="AS394" i="2" a="1"/>
  <c r="AS394" i="2" s="1"/>
  <c r="AS33" i="2" a="1"/>
  <c r="AS33" i="2" s="1"/>
  <c r="AS164" i="2" a="1"/>
  <c r="AS164" i="2" s="1"/>
  <c r="AS293" i="2" a="1"/>
  <c r="AS293" i="2" s="1"/>
  <c r="AS408" i="2" a="1"/>
  <c r="AS408" i="2" s="1"/>
  <c r="AS65" i="2" a="1"/>
  <c r="AS65" i="2" s="1"/>
  <c r="AS205" i="2" a="1"/>
  <c r="AS205" i="2" s="1"/>
  <c r="AS325" i="2" a="1"/>
  <c r="AS325" i="2" s="1"/>
  <c r="AS454" i="2" a="1"/>
  <c r="AS454" i="2" s="1"/>
  <c r="AS17" i="2" a="1"/>
  <c r="AS17" i="2" s="1"/>
  <c r="AS141" i="2" a="1"/>
  <c r="AS141" i="2" s="1"/>
  <c r="AS296" i="2" a="1"/>
  <c r="AS296" i="2" s="1"/>
  <c r="AS456" i="2" a="1"/>
  <c r="AS456" i="2" s="1"/>
  <c r="AS499" i="2" a="1"/>
  <c r="AS499" i="2" s="1"/>
  <c r="AS683" i="2" a="1"/>
  <c r="AS683" i="2" s="1"/>
  <c r="AS188" i="2" a="1"/>
  <c r="AS188" i="2" s="1"/>
  <c r="AS580" i="2" a="1"/>
  <c r="AS580" i="2" s="1"/>
  <c r="AS93" i="2" a="1"/>
  <c r="AS93" i="2" s="1"/>
  <c r="AS621" i="2" a="1"/>
  <c r="AS621" i="2" s="1"/>
  <c r="AS534" i="2" a="1"/>
  <c r="AS534" i="2" s="1"/>
  <c r="AS19" i="2" a="1"/>
  <c r="AS19" i="2" s="1"/>
  <c r="AS88" i="2" a="1"/>
  <c r="AS88" i="2" s="1"/>
  <c r="AS144" i="2" a="1"/>
  <c r="AS144" i="2" s="1"/>
  <c r="AS216" i="2" a="1"/>
  <c r="AS216" i="2" s="1"/>
  <c r="AS284" i="2" a="1"/>
  <c r="AS284" i="2" s="1"/>
  <c r="AS348" i="2" a="1"/>
  <c r="AS348" i="2" s="1"/>
  <c r="AS406" i="2" a="1"/>
  <c r="AS406" i="2" s="1"/>
  <c r="AS465" i="2" a="1"/>
  <c r="AS465" i="2" s="1"/>
  <c r="AS51" i="2" a="1"/>
  <c r="AS51" i="2" s="1"/>
  <c r="AS107" i="2" a="1"/>
  <c r="AS107" i="2" s="1"/>
  <c r="AS163" i="2" a="1"/>
  <c r="AS163" i="2" s="1"/>
  <c r="AS223" i="2" a="1"/>
  <c r="AS223" i="2" s="1"/>
  <c r="AS272" i="2" a="1"/>
  <c r="AS272" i="2" s="1"/>
  <c r="AS341" i="2" a="1"/>
  <c r="AS341" i="2" s="1"/>
  <c r="AS415" i="2" a="1"/>
  <c r="AS415" i="2" s="1"/>
  <c r="AS481" i="2" a="1"/>
  <c r="AS481" i="2" s="1"/>
  <c r="AS58" i="2" a="1"/>
  <c r="AS58" i="2" s="1"/>
  <c r="AS127" i="2" a="1"/>
  <c r="AS127" i="2" s="1"/>
  <c r="AS184" i="2" a="1"/>
  <c r="AS184" i="2" s="1"/>
  <c r="AS248" i="2" a="1"/>
  <c r="AS248" i="2" s="1"/>
  <c r="AS306" i="2" a="1"/>
  <c r="AS306" i="2" s="1"/>
  <c r="AS365" i="2" a="1"/>
  <c r="AS365" i="2" s="1"/>
  <c r="AS424" i="2" a="1"/>
  <c r="AS424" i="2" s="1"/>
  <c r="AS15" i="2" a="1"/>
  <c r="AS15" i="2" s="1"/>
  <c r="AS90" i="2" a="1"/>
  <c r="AS90" i="2" s="1"/>
  <c r="AS159" i="2" a="1"/>
  <c r="AS159" i="2" s="1"/>
  <c r="AS224" i="2" a="1"/>
  <c r="AS224" i="2" s="1"/>
  <c r="AS280" i="2" a="1"/>
  <c r="AS280" i="2" s="1"/>
  <c r="AS343" i="2" a="1"/>
  <c r="AS343" i="2" s="1"/>
  <c r="AS409" i="2" a="1"/>
  <c r="AS409" i="2" s="1"/>
  <c r="AS468" i="2" a="1"/>
  <c r="AS468" i="2" s="1"/>
  <c r="AS526" i="2" a="1"/>
  <c r="AS526" i="2" s="1"/>
  <c r="AS29" i="2" a="1"/>
  <c r="AS29" i="2" s="1"/>
  <c r="AS98" i="2" a="1"/>
  <c r="AS98" i="2" s="1"/>
  <c r="AS161" i="2" a="1"/>
  <c r="AS161" i="2" s="1"/>
  <c r="AS233" i="2" a="1"/>
  <c r="AS233" i="2" s="1"/>
  <c r="AS282" i="2" a="1"/>
  <c r="AS282" i="2" s="1"/>
  <c r="AS345" i="2" a="1"/>
  <c r="AS345" i="2" s="1"/>
  <c r="AS404" i="2" a="1"/>
  <c r="AS404" i="2" s="1"/>
  <c r="AS463" i="2" a="1"/>
  <c r="AS463" i="2" s="1"/>
  <c r="AS155" i="2" a="1"/>
  <c r="AS155" i="2" s="1"/>
  <c r="AS355" i="2" a="1"/>
  <c r="AS355" i="2" s="1"/>
  <c r="AS531" i="2" a="1"/>
  <c r="AS531" i="2" s="1"/>
  <c r="AS603" i="2" a="1"/>
  <c r="AS603" i="2" s="1"/>
  <c r="AS667" i="2" a="1"/>
  <c r="AS667" i="2" s="1"/>
  <c r="AS731" i="2" a="1"/>
  <c r="AS731" i="2" s="1"/>
  <c r="AS84" i="2" a="1"/>
  <c r="AS84" i="2" s="1"/>
  <c r="AS212" i="2" a="1"/>
  <c r="AS212" i="2" s="1"/>
  <c r="AS420" i="2" a="1"/>
  <c r="AS420" i="2" s="1"/>
  <c r="AS524" i="2" a="1"/>
  <c r="AS524" i="2" s="1"/>
  <c r="AS612" i="2" a="1"/>
  <c r="AS612" i="2" s="1"/>
  <c r="AS676" i="2" a="1"/>
  <c r="AS676" i="2" s="1"/>
  <c r="AS740" i="2" a="1"/>
  <c r="AS740" i="2" s="1"/>
  <c r="AS181" i="2" a="1"/>
  <c r="AS181" i="2" s="1"/>
  <c r="AS405" i="2" a="1"/>
  <c r="AS405" i="2" s="1"/>
  <c r="AS525" i="2" a="1"/>
  <c r="AS525" i="2" s="1"/>
  <c r="AS589" i="2" a="1"/>
  <c r="AS589" i="2" s="1"/>
  <c r="AS653" i="2" a="1"/>
  <c r="AS653" i="2" s="1"/>
  <c r="AS717" i="2" a="1"/>
  <c r="AS717" i="2" s="1"/>
  <c r="AS781" i="2" a="1"/>
  <c r="AS781" i="2" s="1"/>
  <c r="AS845" i="2" a="1"/>
  <c r="AS845" i="2" s="1"/>
  <c r="AS86" i="2" a="1"/>
  <c r="AS86" i="2" s="1"/>
  <c r="AS270" i="2" a="1"/>
  <c r="AS270" i="2" s="1"/>
  <c r="AS494" i="2" a="1"/>
  <c r="AS494" i="2" s="1"/>
  <c r="AS566" i="2" a="1"/>
  <c r="AS566" i="2" s="1"/>
  <c r="AS630" i="2" a="1"/>
  <c r="AS630" i="2" s="1"/>
  <c r="AS694" i="2" a="1"/>
  <c r="AS694" i="2" s="1"/>
  <c r="AS758" i="2" a="1"/>
  <c r="AS758" i="2" s="1"/>
  <c r="AS112" i="2" a="1"/>
  <c r="AS112" i="2" s="1"/>
  <c r="AS264" i="2" a="1"/>
  <c r="AS264" i="2" s="1"/>
  <c r="AS384" i="2" a="1"/>
  <c r="AS384" i="2" s="1"/>
  <c r="AS544" i="2" a="1"/>
  <c r="AS544" i="2" s="1"/>
  <c r="AS49" i="2" a="1"/>
  <c r="AS49" i="2" s="1"/>
  <c r="AS265" i="2" a="1"/>
  <c r="AS265" i="2" s="1"/>
  <c r="AS489" i="2" a="1"/>
  <c r="AS489" i="2" s="1"/>
  <c r="AS561" i="2" a="1"/>
  <c r="AS561" i="2" s="1"/>
  <c r="AS625" i="2" a="1"/>
  <c r="AS625" i="2" s="1"/>
  <c r="AS689" i="2" a="1"/>
  <c r="AS689" i="2" s="1"/>
  <c r="AS753" i="2" a="1"/>
  <c r="AS753" i="2" s="1"/>
  <c r="AS42" i="2" a="1"/>
  <c r="AS42" i="2" s="1"/>
  <c r="AS194" i="2" a="1"/>
  <c r="AS194" i="2" s="1"/>
  <c r="AS322" i="2" a="1"/>
  <c r="AS322" i="2" s="1"/>
  <c r="AS434" i="2" a="1"/>
  <c r="AS434" i="2" s="1"/>
  <c r="AS522" i="2" a="1"/>
  <c r="AS522" i="2" s="1"/>
  <c r="AS586" i="2" a="1"/>
  <c r="AS586" i="2" s="1"/>
  <c r="AS790" i="2" a="1"/>
  <c r="AS790" i="2" s="1"/>
  <c r="AS854" i="2" a="1"/>
  <c r="AS854" i="2" s="1"/>
  <c r="AS918" i="2" a="1"/>
  <c r="AS918" i="2" s="1"/>
  <c r="AS982" i="2" a="1"/>
  <c r="AS982" i="2" s="1"/>
  <c r="AS1046" i="2" a="1"/>
  <c r="AS1046" i="2" s="1"/>
  <c r="AS1110" i="2" a="1"/>
  <c r="AS1110" i="2" s="1"/>
  <c r="AS1174" i="2" a="1"/>
  <c r="AS1174" i="2" s="1"/>
  <c r="AS1238" i="2" a="1"/>
  <c r="AS1238" i="2" s="1"/>
  <c r="AS1302" i="2" a="1"/>
  <c r="AS1302" i="2" s="1"/>
  <c r="AS1366" i="2" a="1"/>
  <c r="AS1366" i="2" s="1"/>
  <c r="AS1430" i="2" a="1"/>
  <c r="AS1430" i="2" s="1"/>
  <c r="AS111" i="2" a="1"/>
  <c r="AS111" i="2" s="1"/>
  <c r="AS335" i="2" a="1"/>
  <c r="AS335" i="2" s="1"/>
  <c r="AS455" i="2" a="1"/>
  <c r="AS455" i="2" s="1"/>
  <c r="AS535" i="2" a="1"/>
  <c r="AS535" i="2" s="1"/>
  <c r="AS616" i="2" a="1"/>
  <c r="AS616" i="2" s="1"/>
  <c r="AS792" i="2" a="1"/>
  <c r="AS792" i="2" s="1"/>
  <c r="AS952" i="2" a="1"/>
  <c r="AS952" i="2" s="1"/>
  <c r="AS1128" i="2" a="1"/>
  <c r="AS1128" i="2" s="1"/>
  <c r="AS801" i="2" a="1"/>
  <c r="AS801" i="2" s="1"/>
  <c r="AS961" i="2" a="1"/>
  <c r="AS961" i="2" s="1"/>
  <c r="AS1137" i="2" a="1"/>
  <c r="AS1137" i="2" s="1"/>
  <c r="AS1313" i="2" a="1"/>
  <c r="AS1313" i="2" s="1"/>
  <c r="AS690" i="2" a="1"/>
  <c r="AS690" i="2" s="1"/>
  <c r="AS866" i="2" a="1"/>
  <c r="AS866" i="2" s="1"/>
  <c r="AS1042" i="2" a="1"/>
  <c r="AS1042" i="2" s="1"/>
  <c r="AS1202" i="2" a="1"/>
  <c r="AS1202" i="2" s="1"/>
  <c r="AS811" i="2" a="1"/>
  <c r="AS811" i="2" s="1"/>
  <c r="AS987" i="2" a="1"/>
  <c r="AS987" i="2" s="1"/>
  <c r="AS1147" i="2" a="1"/>
  <c r="AS1147" i="2" s="1"/>
  <c r="AS980" i="2" a="1"/>
  <c r="AS980" i="2" s="1"/>
  <c r="AS1236" i="2" a="1"/>
  <c r="AS1236" i="2" s="1"/>
  <c r="AS997" i="2" a="1"/>
  <c r="AS997" i="2" s="1"/>
  <c r="AS25" i="2" a="1"/>
  <c r="AS25" i="2" s="1"/>
  <c r="AS94" i="2" a="1"/>
  <c r="AS94" i="2" s="1"/>
  <c r="AS150" i="2" a="1"/>
  <c r="AS150" i="2" s="1"/>
  <c r="AS222" i="2" a="1"/>
  <c r="AS222" i="2" s="1"/>
  <c r="AS291" i="2" a="1"/>
  <c r="AS291" i="2" s="1"/>
  <c r="AS356" i="2" a="1"/>
  <c r="AS356" i="2" s="1"/>
  <c r="AS414" i="2" a="1"/>
  <c r="AS414" i="2" s="1"/>
  <c r="AS472" i="2" a="1"/>
  <c r="AS472" i="2" s="1"/>
  <c r="AS57" i="2" a="1"/>
  <c r="AS57" i="2" s="1"/>
  <c r="AS114" i="2" a="1"/>
  <c r="AS114" i="2" s="1"/>
  <c r="AS170" i="2" a="1"/>
  <c r="AS170" i="2" s="1"/>
  <c r="AS229" i="2" a="1"/>
  <c r="AS229" i="2" s="1"/>
  <c r="AS278" i="2" a="1"/>
  <c r="AS278" i="2" s="1"/>
  <c r="AS349" i="2" a="1"/>
  <c r="AS349" i="2" s="1"/>
  <c r="AS423" i="2" a="1"/>
  <c r="AS423" i="2" s="1"/>
  <c r="AS3" i="2" a="1"/>
  <c r="AS3" i="2" s="1"/>
  <c r="AS64" i="2" a="1"/>
  <c r="AS64" i="2" s="1"/>
  <c r="AS133" i="2" a="1"/>
  <c r="AS133" i="2" s="1"/>
  <c r="AS191" i="2" a="1"/>
  <c r="AS191" i="2" s="1"/>
  <c r="AS255" i="2" a="1"/>
  <c r="AS255" i="2" s="1"/>
  <c r="AS312" i="2" a="1"/>
  <c r="AS312" i="2" s="1"/>
  <c r="AS372" i="2" a="1"/>
  <c r="AS372" i="2" s="1"/>
  <c r="AS431" i="2" a="1"/>
  <c r="AS431" i="2" s="1"/>
  <c r="AS21" i="2" a="1"/>
  <c r="AS21" i="2" s="1"/>
  <c r="AS97" i="2" a="1"/>
  <c r="AS97" i="2" s="1"/>
  <c r="AS165" i="2" a="1"/>
  <c r="AS165" i="2" s="1"/>
  <c r="AS231" i="2" a="1"/>
  <c r="AS231" i="2" s="1"/>
  <c r="AS287" i="2" a="1"/>
  <c r="AS287" i="2" s="1"/>
  <c r="AS351" i="2" a="1"/>
  <c r="AS351" i="2" s="1"/>
  <c r="AS417" i="2" a="1"/>
  <c r="AS417" i="2" s="1"/>
  <c r="AS475" i="2" a="1"/>
  <c r="AS475" i="2" s="1"/>
  <c r="AS540" i="2" a="1"/>
  <c r="AS540" i="2" s="1"/>
  <c r="AS35" i="2" a="1"/>
  <c r="AS35" i="2" s="1"/>
  <c r="AS105" i="2" a="1"/>
  <c r="AS105" i="2" s="1"/>
  <c r="AS167" i="2" a="1"/>
  <c r="AS167" i="2" s="1"/>
  <c r="AS238" i="2" a="1"/>
  <c r="AS238" i="2" s="1"/>
  <c r="AS289" i="2" a="1"/>
  <c r="AS289" i="2" s="1"/>
  <c r="AS353" i="2" a="1"/>
  <c r="AS353" i="2" s="1"/>
  <c r="AS411" i="2" a="1"/>
  <c r="AS411" i="2" s="1"/>
  <c r="AS469" i="2" a="1"/>
  <c r="AS469" i="2" s="1"/>
  <c r="AS179" i="2" a="1"/>
  <c r="AS179" i="2" s="1"/>
  <c r="AS363" i="2" a="1"/>
  <c r="AS363" i="2" s="1"/>
  <c r="AS539" i="2" a="1"/>
  <c r="AS539" i="2" s="1"/>
  <c r="AS611" i="2" a="1"/>
  <c r="AS611" i="2" s="1"/>
  <c r="AS675" i="2" a="1"/>
  <c r="AS675" i="2" s="1"/>
  <c r="AS739" i="2" a="1"/>
  <c r="AS739" i="2" s="1"/>
  <c r="AS92" i="2" a="1"/>
  <c r="AS92" i="2" s="1"/>
  <c r="AS252" i="2" a="1"/>
  <c r="AS252" i="2" s="1"/>
  <c r="AS428" i="2" a="1"/>
  <c r="AS428" i="2" s="1"/>
  <c r="AS532" i="2" a="1"/>
  <c r="AS532" i="2" s="1"/>
  <c r="AS620" i="2" a="1"/>
  <c r="AS620" i="2" s="1"/>
  <c r="AS684" i="2" a="1"/>
  <c r="AS684" i="2" s="1"/>
  <c r="AS37" i="2" a="1"/>
  <c r="AS37" i="2" s="1"/>
  <c r="AS221" i="2" a="1"/>
  <c r="AS221" i="2" s="1"/>
  <c r="AS413" i="2" a="1"/>
  <c r="AS413" i="2" s="1"/>
  <c r="AS533" i="2" a="1"/>
  <c r="AS533" i="2" s="1"/>
  <c r="AS597" i="2" a="1"/>
  <c r="AS597" i="2" s="1"/>
  <c r="AS661" i="2" a="1"/>
  <c r="AS661" i="2" s="1"/>
  <c r="AS725" i="2" a="1"/>
  <c r="AS725" i="2" s="1"/>
  <c r="AS789" i="2" a="1"/>
  <c r="AS789" i="2" s="1"/>
  <c r="AS853" i="2" a="1"/>
  <c r="AS853" i="2" s="1"/>
  <c r="AS118" i="2" a="1"/>
  <c r="AS118" i="2" s="1"/>
  <c r="AS326" i="2" a="1"/>
  <c r="AS326" i="2" s="1"/>
  <c r="AS502" i="2" a="1"/>
  <c r="AS502" i="2" s="1"/>
  <c r="AS574" i="2" a="1"/>
  <c r="AS574" i="2" s="1"/>
  <c r="AS638" i="2" a="1"/>
  <c r="AS638" i="2" s="1"/>
  <c r="AS702" i="2" a="1"/>
  <c r="AS702" i="2" s="1"/>
  <c r="AS766" i="2" a="1"/>
  <c r="AS766" i="2" s="1"/>
  <c r="AS160" i="2" a="1"/>
  <c r="AS160" i="2" s="1"/>
  <c r="AS288" i="2" a="1"/>
  <c r="AS288" i="2" s="1"/>
  <c r="AS392" i="2" a="1"/>
  <c r="AS392" i="2" s="1"/>
  <c r="AS552" i="2" a="1"/>
  <c r="AS552" i="2" s="1"/>
  <c r="AS81" i="2" a="1"/>
  <c r="AS81" i="2" s="1"/>
  <c r="AS281" i="2" a="1"/>
  <c r="AS281" i="2" s="1"/>
  <c r="AS505" i="2" a="1"/>
  <c r="AS505" i="2" s="1"/>
  <c r="AS569" i="2" a="1"/>
  <c r="AS569" i="2" s="1"/>
  <c r="AS633" i="2" a="1"/>
  <c r="AS633" i="2" s="1"/>
  <c r="AS697" i="2" a="1"/>
  <c r="AS697" i="2" s="1"/>
  <c r="AS761" i="2" a="1"/>
  <c r="AS761" i="2" s="1"/>
  <c r="AS50" i="2" a="1"/>
  <c r="AS50" i="2" s="1"/>
  <c r="AS202" i="2" a="1"/>
  <c r="AS202" i="2" s="1"/>
  <c r="AS338" i="2" a="1"/>
  <c r="AS338" i="2" s="1"/>
  <c r="AS442" i="2" a="1"/>
  <c r="AS442" i="2" s="1"/>
  <c r="AS530" i="2" a="1"/>
  <c r="AS530" i="2" s="1"/>
  <c r="AS594" i="2" a="1"/>
  <c r="AS594" i="2" s="1"/>
  <c r="AS798" i="2" a="1"/>
  <c r="AS798" i="2" s="1"/>
  <c r="AS862" i="2" a="1"/>
  <c r="AS862" i="2" s="1"/>
  <c r="AS926" i="2" a="1"/>
  <c r="AS926" i="2" s="1"/>
  <c r="AS990" i="2" a="1"/>
  <c r="AS990" i="2" s="1"/>
  <c r="AS1054" i="2" a="1"/>
  <c r="AS1054" i="2" s="1"/>
  <c r="AS1118" i="2" a="1"/>
  <c r="AS1118" i="2" s="1"/>
  <c r="AS1182" i="2" a="1"/>
  <c r="AS1182" i="2" s="1"/>
  <c r="AS1246" i="2" a="1"/>
  <c r="AS1246" i="2" s="1"/>
  <c r="AS1310" i="2" a="1"/>
  <c r="AS1310" i="2" s="1"/>
  <c r="AS1374" i="2" a="1"/>
  <c r="AS1374" i="2" s="1"/>
  <c r="AS1438" i="2" a="1"/>
  <c r="AS1438" i="2" s="1"/>
  <c r="AS135" i="2" a="1"/>
  <c r="AS135" i="2" s="1"/>
  <c r="AS367" i="2" a="1"/>
  <c r="AS367" i="2" s="1"/>
  <c r="AS471" i="2" a="1"/>
  <c r="AS471" i="2" s="1"/>
  <c r="AS551" i="2" a="1"/>
  <c r="AS551" i="2" s="1"/>
  <c r="AS632" i="2" a="1"/>
  <c r="AS632" i="2" s="1"/>
  <c r="AS808" i="2" a="1"/>
  <c r="AS808" i="2" s="1"/>
  <c r="AS984" i="2" a="1"/>
  <c r="AS984" i="2" s="1"/>
  <c r="AS1144" i="2" a="1"/>
  <c r="AS1144" i="2" s="1"/>
  <c r="AS817" i="2" a="1"/>
  <c r="AS817" i="2" s="1"/>
  <c r="AS993" i="2" a="1"/>
  <c r="AS993" i="2" s="1"/>
  <c r="AS1153" i="2" a="1"/>
  <c r="AS1153" i="2" s="1"/>
  <c r="AS1329" i="2" a="1"/>
  <c r="AS1329" i="2" s="1"/>
  <c r="AS722" i="2" a="1"/>
  <c r="AS722" i="2" s="1"/>
  <c r="AS882" i="2" a="1"/>
  <c r="AS882" i="2" s="1"/>
  <c r="AS1058" i="2" a="1"/>
  <c r="AS1058" i="2" s="1"/>
  <c r="AS1234" i="2" a="1"/>
  <c r="AS1234" i="2" s="1"/>
  <c r="AS827" i="2" a="1"/>
  <c r="AS827" i="2" s="1"/>
  <c r="AS1003" i="2" a="1"/>
  <c r="AS1003" i="2" s="1"/>
  <c r="AS1179" i="2" a="1"/>
  <c r="AS1179" i="2" s="1"/>
  <c r="AS756" i="2" a="1"/>
  <c r="AS756" i="2" s="1"/>
  <c r="AS1012" i="2" a="1"/>
  <c r="AS1012" i="2" s="1"/>
  <c r="AS1268" i="2" a="1"/>
  <c r="AS1268" i="2" s="1"/>
  <c r="AS1029" i="2" a="1"/>
  <c r="AS1029" i="2" s="1"/>
  <c r="AS53" i="2" a="1"/>
  <c r="AS53" i="2" s="1"/>
  <c r="AS245" i="2" a="1"/>
  <c r="AS245" i="2" s="1"/>
  <c r="AS421" i="2" a="1"/>
  <c r="AS421" i="2" s="1"/>
  <c r="AS541" i="2" a="1"/>
  <c r="AS541" i="2" s="1"/>
  <c r="AS605" i="2" a="1"/>
  <c r="AS605" i="2" s="1"/>
  <c r="AS669" i="2" a="1"/>
  <c r="AS669" i="2" s="1"/>
  <c r="AS733" i="2" a="1"/>
  <c r="AS733" i="2" s="1"/>
  <c r="AS797" i="2" a="1"/>
  <c r="AS797" i="2" s="1"/>
  <c r="AS861" i="2" a="1"/>
  <c r="AS861" i="2" s="1"/>
  <c r="AS142" i="2" a="1"/>
  <c r="AS142" i="2" s="1"/>
  <c r="AS334" i="2" a="1"/>
  <c r="AS334" i="2" s="1"/>
  <c r="AS510" i="2" a="1"/>
  <c r="AS510" i="2" s="1"/>
  <c r="AS582" i="2" a="1"/>
  <c r="AS582" i="2" s="1"/>
  <c r="AS646" i="2" a="1"/>
  <c r="AS646" i="2" s="1"/>
  <c r="AS710" i="2" a="1"/>
  <c r="AS710" i="2" s="1"/>
  <c r="AS774" i="2" a="1"/>
  <c r="AS774" i="2" s="1"/>
  <c r="AS168" i="2" a="1"/>
  <c r="AS168" i="2" s="1"/>
  <c r="AS320" i="2" a="1"/>
  <c r="AS320" i="2" s="1"/>
  <c r="AS464" i="2" a="1"/>
  <c r="AS464" i="2" s="1"/>
  <c r="AS560" i="2" a="1"/>
  <c r="AS560" i="2" s="1"/>
  <c r="AS129" i="2" a="1"/>
  <c r="AS129" i="2" s="1"/>
  <c r="AS297" i="2" a="1"/>
  <c r="AS297" i="2" s="1"/>
  <c r="AS513" i="2" a="1"/>
  <c r="AS513" i="2" s="1"/>
  <c r="AS577" i="2" a="1"/>
  <c r="AS577" i="2" s="1"/>
  <c r="AS641" i="2" a="1"/>
  <c r="AS641" i="2" s="1"/>
  <c r="AS705" i="2" a="1"/>
  <c r="AS705" i="2" s="1"/>
  <c r="AS769" i="2" a="1"/>
  <c r="AS769" i="2" s="1"/>
  <c r="AS74" i="2" a="1"/>
  <c r="AS74" i="2" s="1"/>
  <c r="AS226" i="2" a="1"/>
  <c r="AS226" i="2" s="1"/>
  <c r="AS346" i="2" a="1"/>
  <c r="AS346" i="2" s="1"/>
  <c r="AS450" i="2" a="1"/>
  <c r="AS450" i="2" s="1"/>
  <c r="AS538" i="2" a="1"/>
  <c r="AS538" i="2" s="1"/>
  <c r="AS602" i="2" a="1"/>
  <c r="AS602" i="2" s="1"/>
  <c r="AS806" i="2" a="1"/>
  <c r="AS806" i="2" s="1"/>
  <c r="AS870" i="2" a="1"/>
  <c r="AS870" i="2" s="1"/>
  <c r="AS934" i="2" a="1"/>
  <c r="AS934" i="2" s="1"/>
  <c r="AS998" i="2" a="1"/>
  <c r="AS998" i="2" s="1"/>
  <c r="AS1062" i="2" a="1"/>
  <c r="AS1062" i="2" s="1"/>
  <c r="AS1126" i="2" a="1"/>
  <c r="AS1126" i="2" s="1"/>
  <c r="AS1190" i="2" a="1"/>
  <c r="AS1190" i="2" s="1"/>
  <c r="AS1254" i="2" a="1"/>
  <c r="AS1254" i="2" s="1"/>
  <c r="AS1318" i="2" a="1"/>
  <c r="AS1318" i="2" s="1"/>
  <c r="AS1382" i="2" a="1"/>
  <c r="AS1382" i="2" s="1"/>
  <c r="AS1446" i="2" a="1"/>
  <c r="AS1446" i="2" s="1"/>
  <c r="AS143" i="2" a="1"/>
  <c r="AS143" i="2" s="1"/>
  <c r="AS375" i="2" a="1"/>
  <c r="AS375" i="2" s="1"/>
  <c r="AS479" i="2" a="1"/>
  <c r="AS479" i="2" s="1"/>
  <c r="AS559" i="2" a="1"/>
  <c r="AS559" i="2" s="1"/>
  <c r="AS664" i="2" a="1"/>
  <c r="AS664" i="2" s="1"/>
  <c r="AS824" i="2" a="1"/>
  <c r="AS824" i="2" s="1"/>
  <c r="AS1000" i="2" a="1"/>
  <c r="AS1000" i="2" s="1"/>
  <c r="AS1176" i="2" a="1"/>
  <c r="AS1176" i="2" s="1"/>
  <c r="AS833" i="2" a="1"/>
  <c r="AS833" i="2" s="1"/>
  <c r="AS1009" i="2" a="1"/>
  <c r="AS1009" i="2" s="1"/>
  <c r="AS1185" i="2" a="1"/>
  <c r="AS1185" i="2" s="1"/>
  <c r="AS1345" i="2" a="1"/>
  <c r="AS1345" i="2" s="1"/>
  <c r="AS738" i="2" a="1"/>
  <c r="AS738" i="2" s="1"/>
  <c r="AS914" i="2" a="1"/>
  <c r="AS914" i="2" s="1"/>
  <c r="AS1074" i="2" a="1"/>
  <c r="AS1074" i="2" s="1"/>
  <c r="AS1250" i="2" a="1"/>
  <c r="AS1250" i="2" s="1"/>
  <c r="AS859" i="2" a="1"/>
  <c r="AS859" i="2" s="1"/>
  <c r="AS1019" i="2" a="1"/>
  <c r="AS1019" i="2" s="1"/>
  <c r="AS1195" i="2" a="1"/>
  <c r="AS1195" i="2" s="1"/>
  <c r="AS788" i="2" a="1"/>
  <c r="AS788" i="2" s="1"/>
  <c r="AS1044" i="2" a="1"/>
  <c r="AS1044" i="2" s="1"/>
  <c r="AS1300" i="2" a="1"/>
  <c r="AS1300" i="2" s="1"/>
  <c r="AS1061" i="2" a="1"/>
  <c r="AS1061" i="2" s="1"/>
  <c r="AS38" i="2" a="1"/>
  <c r="AS38" i="2" s="1"/>
  <c r="AS113" i="2" a="1"/>
  <c r="AS113" i="2" s="1"/>
  <c r="AS176" i="2" a="1"/>
  <c r="AS176" i="2" s="1"/>
  <c r="AS241" i="2" a="1"/>
  <c r="AS241" i="2" s="1"/>
  <c r="AS304" i="2" a="1"/>
  <c r="AS304" i="2" s="1"/>
  <c r="AS370" i="2" a="1"/>
  <c r="AS370" i="2" s="1"/>
  <c r="AS429" i="2" a="1"/>
  <c r="AS429" i="2" s="1"/>
  <c r="AS13" i="2" a="1"/>
  <c r="AS13" i="2" s="1"/>
  <c r="AS70" i="2" a="1"/>
  <c r="AS70" i="2" s="1"/>
  <c r="AS126" i="2" a="1"/>
  <c r="AS126" i="2" s="1"/>
  <c r="AS183" i="2" a="1"/>
  <c r="AS183" i="2" s="1"/>
  <c r="AS242" i="2" a="1"/>
  <c r="AS242" i="2" s="1"/>
  <c r="AS292" i="2" a="1"/>
  <c r="AS292" i="2" s="1"/>
  <c r="AS371" i="2" a="1"/>
  <c r="AS371" i="2" s="1"/>
  <c r="AS444" i="2" a="1"/>
  <c r="AS444" i="2" s="1"/>
  <c r="AS14" i="2" a="1"/>
  <c r="AS14" i="2" s="1"/>
  <c r="AS76" i="2" a="1"/>
  <c r="AS76" i="2" s="1"/>
  <c r="AS146" i="2" a="1"/>
  <c r="AS146" i="2" s="1"/>
  <c r="AS204" i="2" a="1"/>
  <c r="AS204" i="2" s="1"/>
  <c r="AS273" i="2" a="1"/>
  <c r="AS273" i="2" s="1"/>
  <c r="AS324" i="2" a="1"/>
  <c r="AS324" i="2" s="1"/>
  <c r="AS387" i="2" a="1"/>
  <c r="AS387" i="2" s="1"/>
  <c r="AS445" i="2" a="1"/>
  <c r="AS445" i="2" s="1"/>
  <c r="AS46" i="2" a="1"/>
  <c r="AS46" i="2" s="1"/>
  <c r="AS108" i="2" a="1"/>
  <c r="AS108" i="2" s="1"/>
  <c r="AS185" i="2" a="1"/>
  <c r="AS185" i="2" s="1"/>
  <c r="AS243" i="2" a="1"/>
  <c r="AS243" i="2" s="1"/>
  <c r="AS300" i="2" a="1"/>
  <c r="AS300" i="2" s="1"/>
  <c r="AS366" i="2" a="1"/>
  <c r="AS366" i="2" s="1"/>
  <c r="AS432" i="2" a="1"/>
  <c r="AS432" i="2" s="1"/>
  <c r="AS491" i="2" a="1"/>
  <c r="AS491" i="2" s="1"/>
  <c r="AS556" i="2" a="1"/>
  <c r="AS556" i="2" s="1"/>
  <c r="AS60" i="2" a="1"/>
  <c r="AS60" i="2" s="1"/>
  <c r="AS116" i="2" a="1"/>
  <c r="AS116" i="2" s="1"/>
  <c r="AS187" i="2" a="1"/>
  <c r="AS187" i="2" s="1"/>
  <c r="AS251" i="2" a="1"/>
  <c r="AS251" i="2" s="1"/>
  <c r="AS302" i="2" a="1"/>
  <c r="AS302" i="2" s="1"/>
  <c r="AS368" i="2" a="1"/>
  <c r="AS368" i="2" s="1"/>
  <c r="AS427" i="2" a="1"/>
  <c r="AS427" i="2" s="1"/>
  <c r="AS11" i="2" a="1"/>
  <c r="AS11" i="2" s="1"/>
  <c r="AS227" i="2" a="1"/>
  <c r="AS227" i="2" s="1"/>
  <c r="AS435" i="2" a="1"/>
  <c r="AS435" i="2" s="1"/>
  <c r="AS555" i="2" a="1"/>
  <c r="AS555" i="2" s="1"/>
  <c r="AS627" i="2" a="1"/>
  <c r="AS627" i="2" s="1"/>
  <c r="AS691" i="2" a="1"/>
  <c r="AS691" i="2" s="1"/>
  <c r="AS2" i="2" a="1"/>
  <c r="AS2" i="2" s="1"/>
  <c r="AS140" i="2" a="1"/>
  <c r="AS140" i="2" s="1"/>
  <c r="AS276" i="2" a="1"/>
  <c r="AS276" i="2" s="1"/>
  <c r="AS484" i="2" a="1"/>
  <c r="AS484" i="2" s="1"/>
  <c r="AS572" i="2" a="1"/>
  <c r="AS572" i="2" s="1"/>
  <c r="AS636" i="2" a="1"/>
  <c r="AS636" i="2" s="1"/>
  <c r="AS700" i="2" a="1"/>
  <c r="AS700" i="2" s="1"/>
  <c r="AS61" i="2" a="1"/>
  <c r="AS61" i="2" s="1"/>
  <c r="AS301" i="2" a="1"/>
  <c r="AS301" i="2" s="1"/>
  <c r="AS485" i="2" a="1"/>
  <c r="AS485" i="2" s="1"/>
  <c r="AS549" i="2" a="1"/>
  <c r="AS549" i="2" s="1"/>
  <c r="AS613" i="2" a="1"/>
  <c r="AS613" i="2" s="1"/>
  <c r="AS677" i="2" a="1"/>
  <c r="AS677" i="2" s="1"/>
  <c r="AS741" i="2" a="1"/>
  <c r="AS741" i="2" s="1"/>
  <c r="AS805" i="2" a="1"/>
  <c r="AS805" i="2" s="1"/>
  <c r="AS6" i="2" a="1"/>
  <c r="AS6" i="2" s="1"/>
  <c r="AS166" i="2" a="1"/>
  <c r="AS166" i="2" s="1"/>
  <c r="AS398" i="2" a="1"/>
  <c r="AS398" i="2" s="1"/>
  <c r="AS518" i="2" a="1"/>
  <c r="AS518" i="2" s="1"/>
  <c r="AS590" i="2" a="1"/>
  <c r="AS590" i="2" s="1"/>
  <c r="AS654" i="2" a="1"/>
  <c r="AS654" i="2" s="1"/>
  <c r="AS718" i="2" a="1"/>
  <c r="AS718" i="2" s="1"/>
  <c r="AS16" i="2" a="1"/>
  <c r="AS16" i="2" s="1"/>
  <c r="AS200" i="2" a="1"/>
  <c r="AS200" i="2" s="1"/>
  <c r="AS328" i="2" a="1"/>
  <c r="AS328" i="2" s="1"/>
  <c r="AS480" i="2" a="1"/>
  <c r="AS480" i="2" s="1"/>
  <c r="AS568" i="2" a="1"/>
  <c r="AS568" i="2" s="1"/>
  <c r="AS137" i="2" a="1"/>
  <c r="AS137" i="2" s="1"/>
  <c r="AS329" i="2" a="1"/>
  <c r="AS329" i="2" s="1"/>
  <c r="AS521" i="2" a="1"/>
  <c r="AS521" i="2" s="1"/>
  <c r="AS585" i="2" a="1"/>
  <c r="AS585" i="2" s="1"/>
  <c r="AS649" i="2" a="1"/>
  <c r="AS649" i="2" s="1"/>
  <c r="AS713" i="2" a="1"/>
  <c r="AS713" i="2" s="1"/>
  <c r="AS777" i="2" a="1"/>
  <c r="AS777" i="2" s="1"/>
  <c r="AS106" i="2" a="1"/>
  <c r="AS106" i="2" s="1"/>
  <c r="AS234" i="2" a="1"/>
  <c r="AS234" i="2" s="1"/>
  <c r="AS354" i="2" a="1"/>
  <c r="AS354" i="2" s="1"/>
  <c r="AS458" i="2" a="1"/>
  <c r="AS458" i="2" s="1"/>
  <c r="AS546" i="2" a="1"/>
  <c r="AS546" i="2" s="1"/>
  <c r="AS610" i="2" a="1"/>
  <c r="AS610" i="2" s="1"/>
  <c r="AS814" i="2" a="1"/>
  <c r="AS814" i="2" s="1"/>
  <c r="AS878" i="2" a="1"/>
  <c r="AS878" i="2" s="1"/>
  <c r="AS942" i="2" a="1"/>
  <c r="AS942" i="2" s="1"/>
  <c r="AS1006" i="2" a="1"/>
  <c r="AS1006" i="2" s="1"/>
  <c r="AS1070" i="2" a="1"/>
  <c r="AS1070" i="2" s="1"/>
  <c r="AS1134" i="2" a="1"/>
  <c r="AS1134" i="2" s="1"/>
  <c r="AS1198" i="2" a="1"/>
  <c r="AS1198" i="2" s="1"/>
  <c r="AS1262" i="2" a="1"/>
  <c r="AS1262" i="2" s="1"/>
  <c r="AS1326" i="2" a="1"/>
  <c r="AS1326" i="2" s="1"/>
  <c r="AS1390" i="2" a="1"/>
  <c r="AS1390" i="2" s="1"/>
  <c r="AS1454" i="2" a="1"/>
  <c r="AS1454" i="2" s="1"/>
  <c r="AS175" i="2" a="1"/>
  <c r="AS175" i="2" s="1"/>
  <c r="AS383" i="2" a="1"/>
  <c r="AS383" i="2" s="1"/>
  <c r="AS487" i="2" a="1"/>
  <c r="AS487" i="2" s="1"/>
  <c r="AS567" i="2" a="1"/>
  <c r="AS567" i="2" s="1"/>
  <c r="AS680" i="2" a="1"/>
  <c r="AS680" i="2" s="1"/>
  <c r="AS856" i="2" a="1"/>
  <c r="AS856" i="2" s="1"/>
  <c r="AS1016" i="2" a="1"/>
  <c r="AS1016" i="2" s="1"/>
  <c r="AS1192" i="2" a="1"/>
  <c r="AS1192" i="2" s="1"/>
  <c r="AS865" i="2" a="1"/>
  <c r="AS865" i="2" s="1"/>
  <c r="AS1025" i="2" a="1"/>
  <c r="AS1025" i="2" s="1"/>
  <c r="AS1201" i="2" a="1"/>
  <c r="AS1201" i="2" s="1"/>
  <c r="AS1377" i="2" a="1"/>
  <c r="AS1377" i="2" s="1"/>
  <c r="AS754" i="2" a="1"/>
  <c r="AS754" i="2" s="1"/>
  <c r="AS930" i="2" a="1"/>
  <c r="AS930" i="2" s="1"/>
  <c r="AS1106" i="2" a="1"/>
  <c r="AS1106" i="2" s="1"/>
  <c r="AS1266" i="2" a="1"/>
  <c r="AS1266" i="2" s="1"/>
  <c r="AS875" i="2" a="1"/>
  <c r="AS875" i="2" s="1"/>
  <c r="AS1051" i="2" a="1"/>
  <c r="AS1051" i="2" s="1"/>
  <c r="AS1211" i="2" a="1"/>
  <c r="AS1211" i="2" s="1"/>
  <c r="AS820" i="2" a="1"/>
  <c r="AS820" i="2" s="1"/>
  <c r="AS1076" i="2" a="1"/>
  <c r="AS1076" i="2" s="1"/>
  <c r="AS1332" i="2" a="1"/>
  <c r="AS1332" i="2" s="1"/>
  <c r="AS1447" i="2" a="1"/>
  <c r="AS1447" i="2" s="1"/>
  <c r="AS1023" i="2" a="1"/>
  <c r="AS1023" i="2" s="1"/>
  <c r="AS695" i="2" a="1"/>
  <c r="AS695" i="2" s="1"/>
  <c r="AS1175" i="2" a="1"/>
  <c r="AS1175" i="2" s="1"/>
  <c r="AS815" i="2" a="1"/>
  <c r="AS815" i="2" s="1"/>
  <c r="AS1436" i="2" a="1"/>
  <c r="AS1436" i="2" s="1"/>
  <c r="AS1372" i="2" a="1"/>
  <c r="AS1372" i="2" s="1"/>
  <c r="AS1127" i="2" a="1"/>
  <c r="AS1127" i="2" s="1"/>
  <c r="AS1435" i="2" a="1"/>
  <c r="AS1435" i="2" s="1"/>
  <c r="AS1371" i="2" a="1"/>
  <c r="AS1371" i="2" s="1"/>
  <c r="AS1415" i="2" a="1"/>
  <c r="AS1415" i="2" s="1"/>
  <c r="AS855" i="2" a="1"/>
  <c r="AS855" i="2" s="1"/>
  <c r="AS1410" i="2" a="1"/>
  <c r="AS1410" i="2" s="1"/>
  <c r="AS1346" i="2" a="1"/>
  <c r="AS1346" i="2" s="1"/>
  <c r="AS1255" i="2" a="1"/>
  <c r="AS1255" i="2" s="1"/>
  <c r="AS1449" i="2" a="1"/>
  <c r="AS1449" i="2" s="1"/>
  <c r="AS1432" i="2" a="1"/>
  <c r="AS1432" i="2" s="1"/>
  <c r="AS1368" i="2" a="1"/>
  <c r="AS1368" i="2" s="1"/>
  <c r="AS1304" i="2" a="1"/>
  <c r="AS1304" i="2" s="1"/>
  <c r="AS1159" i="2" a="1"/>
  <c r="AS1159" i="2" s="1"/>
  <c r="AS807" i="2" a="1"/>
  <c r="AS807" i="2" s="1"/>
  <c r="AS687" i="2" a="1"/>
  <c r="AS687" i="2" s="1"/>
  <c r="AS1439" i="2" a="1"/>
  <c r="AS1439" i="2" s="1"/>
  <c r="AS983" i="2" a="1"/>
  <c r="AS983" i="2" s="1"/>
  <c r="AS1453" i="2" a="1"/>
  <c r="AS1453" i="2" s="1"/>
  <c r="AS1389" i="2" a="1"/>
  <c r="AS1389" i="2" s="1"/>
  <c r="AS1325" i="2" a="1"/>
  <c r="AS1325" i="2" s="1"/>
  <c r="AS1261" i="2" a="1"/>
  <c r="AS1261" i="2" s="1"/>
  <c r="AS1197" i="2" a="1"/>
  <c r="AS1197" i="2" s="1"/>
  <c r="AS1133" i="2" a="1"/>
  <c r="AS1133" i="2" s="1"/>
  <c r="AS1069" i="2" a="1"/>
  <c r="AS1069" i="2" s="1"/>
  <c r="AS1005" i="2" a="1"/>
  <c r="AS1005" i="2" s="1"/>
  <c r="AS941" i="2" a="1"/>
  <c r="AS941" i="2" s="1"/>
  <c r="AS877" i="2" a="1"/>
  <c r="AS877" i="2" s="1"/>
  <c r="AS1308" i="2" a="1"/>
  <c r="AS1308" i="2" s="1"/>
  <c r="AS1244" i="2" a="1"/>
  <c r="AS1244" i="2" s="1"/>
  <c r="AS1180" i="2" a="1"/>
  <c r="AS1180" i="2" s="1"/>
  <c r="AS1116" i="2" a="1"/>
  <c r="AS1116" i="2" s="1"/>
  <c r="AS1052" i="2" a="1"/>
  <c r="AS1052" i="2" s="1"/>
  <c r="AS988" i="2" a="1"/>
  <c r="AS988" i="2" s="1"/>
  <c r="AS924" i="2" a="1"/>
  <c r="AS924" i="2" s="1"/>
  <c r="AS860" i="2" a="1"/>
  <c r="AS860" i="2" s="1"/>
  <c r="AS796" i="2" a="1"/>
  <c r="AS796" i="2" s="1"/>
  <c r="AS1315" i="2" a="1"/>
  <c r="AS1315" i="2" s="1"/>
  <c r="AS1251" i="2" a="1"/>
  <c r="AS1251" i="2" s="1"/>
  <c r="AS1187" i="2" a="1"/>
  <c r="AS1187" i="2" s="1"/>
  <c r="AS1123" i="2" a="1"/>
  <c r="AS1123" i="2" s="1"/>
  <c r="AS1059" i="2" a="1"/>
  <c r="AS1059" i="2" s="1"/>
  <c r="AS995" i="2" a="1"/>
  <c r="AS995" i="2" s="1"/>
  <c r="AS931" i="2" a="1"/>
  <c r="AS931" i="2" s="1"/>
  <c r="AS867" i="2" a="1"/>
  <c r="AS867" i="2" s="1"/>
  <c r="AS803" i="2" a="1"/>
  <c r="AS803" i="2" s="1"/>
  <c r="AS1306" i="2" a="1"/>
  <c r="AS1306" i="2" s="1"/>
  <c r="AS1242" i="2" a="1"/>
  <c r="AS1242" i="2" s="1"/>
  <c r="AS1178" i="2" a="1"/>
  <c r="AS1178" i="2" s="1"/>
  <c r="AS1114" i="2" a="1"/>
  <c r="AS1114" i="2" s="1"/>
  <c r="AS1050" i="2" a="1"/>
  <c r="AS1050" i="2" s="1"/>
  <c r="AS986" i="2" a="1"/>
  <c r="AS986" i="2" s="1"/>
  <c r="AS922" i="2" a="1"/>
  <c r="AS922" i="2" s="1"/>
  <c r="AS858" i="2" a="1"/>
  <c r="AS858" i="2" s="1"/>
  <c r="AS794" i="2" a="1"/>
  <c r="AS794" i="2" s="1"/>
  <c r="AS730" i="2" a="1"/>
  <c r="AS730" i="2" s="1"/>
  <c r="AS666" i="2" a="1"/>
  <c r="AS666" i="2" s="1"/>
  <c r="AS1385" i="2" a="1"/>
  <c r="AS1385" i="2" s="1"/>
  <c r="AS1321" i="2" a="1"/>
  <c r="AS1321" i="2" s="1"/>
  <c r="AS1257" i="2" a="1"/>
  <c r="AS1257" i="2" s="1"/>
  <c r="AS1193" i="2" a="1"/>
  <c r="AS1193" i="2" s="1"/>
  <c r="AS1129" i="2" a="1"/>
  <c r="AS1129" i="2" s="1"/>
  <c r="AS1065" i="2" a="1"/>
  <c r="AS1065" i="2" s="1"/>
  <c r="AS1001" i="2" a="1"/>
  <c r="AS1001" i="2" s="1"/>
  <c r="AS937" i="2" a="1"/>
  <c r="AS937" i="2" s="1"/>
  <c r="AS873" i="2" a="1"/>
  <c r="AS873" i="2" s="1"/>
  <c r="AS809" i="2" a="1"/>
  <c r="AS809" i="2" s="1"/>
  <c r="AS1248" i="2" a="1"/>
  <c r="AS1248" i="2" s="1"/>
  <c r="AS1184" i="2" a="1"/>
  <c r="AS1184" i="2" s="1"/>
  <c r="AS1120" i="2" a="1"/>
  <c r="AS1120" i="2" s="1"/>
  <c r="AS1056" i="2" a="1"/>
  <c r="AS1056" i="2" s="1"/>
  <c r="AS992" i="2" a="1"/>
  <c r="AS992" i="2" s="1"/>
  <c r="AS928" i="2" a="1"/>
  <c r="AS928" i="2" s="1"/>
  <c r="AS864" i="2" a="1"/>
  <c r="AS864" i="2" s="1"/>
  <c r="AS800" i="2" a="1"/>
  <c r="AS800" i="2" s="1"/>
  <c r="AS736" i="2" a="1"/>
  <c r="AS736" i="2" s="1"/>
  <c r="AS672" i="2" a="1"/>
  <c r="AS672" i="2" s="1"/>
  <c r="AS608" i="2" a="1"/>
  <c r="AS608" i="2" s="1"/>
  <c r="AS575" i="2" a="1"/>
  <c r="AS575" i="2" s="1"/>
  <c r="AS511" i="2" a="1"/>
  <c r="AS511" i="2" s="1"/>
  <c r="AS1399" i="2" a="1"/>
  <c r="AS1399" i="2" s="1"/>
  <c r="AS975" i="2" a="1"/>
  <c r="AS975" i="2" s="1"/>
  <c r="AS1470" i="2" a="1"/>
  <c r="AS1470" i="2" s="1"/>
  <c r="AS1111" i="2" a="1"/>
  <c r="AS1111" i="2" s="1"/>
  <c r="AS799" i="2" a="1"/>
  <c r="AS799" i="2" s="1"/>
  <c r="AS1428" i="2" a="1"/>
  <c r="AS1428" i="2" s="1"/>
  <c r="AS1364" i="2" a="1"/>
  <c r="AS1364" i="2" s="1"/>
  <c r="AS1079" i="2" a="1"/>
  <c r="AS1079" i="2" s="1"/>
  <c r="AS1427" i="2" a="1"/>
  <c r="AS1427" i="2" s="1"/>
  <c r="AS1363" i="2" a="1"/>
  <c r="AS1363" i="2" s="1"/>
  <c r="AS1359" i="2" a="1"/>
  <c r="AS1359" i="2" s="1"/>
  <c r="AS1466" i="2" a="1"/>
  <c r="AS1466" i="2" s="1"/>
  <c r="AS1402" i="2" a="1"/>
  <c r="AS1402" i="2" s="1"/>
  <c r="AS1338" i="2" a="1"/>
  <c r="AS1338" i="2" s="1"/>
  <c r="AS1199" i="2" a="1"/>
  <c r="AS1199" i="2" s="1"/>
  <c r="AS1441" i="2" a="1"/>
  <c r="AS1441" i="2" s="1"/>
  <c r="AS1424" i="2" a="1"/>
  <c r="AS1424" i="2" s="1"/>
  <c r="AS1360" i="2" a="1"/>
  <c r="AS1360" i="2" s="1"/>
  <c r="AS1296" i="2" a="1"/>
  <c r="AS1296" i="2" s="1"/>
  <c r="AS1095" i="2" a="1"/>
  <c r="AS1095" i="2" s="1"/>
  <c r="AS783" i="2" a="1"/>
  <c r="AS783" i="2" s="1"/>
  <c r="AS679" i="2" a="1"/>
  <c r="AS679" i="2" s="1"/>
  <c r="AS1383" i="2" a="1"/>
  <c r="AS1383" i="2" s="1"/>
  <c r="AS951" i="2" a="1"/>
  <c r="AS951" i="2" s="1"/>
  <c r="AS1445" i="2" a="1"/>
  <c r="AS1445" i="2" s="1"/>
  <c r="AS1381" i="2" a="1"/>
  <c r="AS1381" i="2" s="1"/>
  <c r="AS1317" i="2" a="1"/>
  <c r="AS1317" i="2" s="1"/>
  <c r="AS1253" i="2" a="1"/>
  <c r="AS1253" i="2" s="1"/>
  <c r="AS1335" i="2" a="1"/>
  <c r="AS1335" i="2" s="1"/>
  <c r="AS943" i="2" a="1"/>
  <c r="AS943" i="2" s="1"/>
  <c r="AS1469" i="2" a="1"/>
  <c r="AS1469" i="2" s="1"/>
  <c r="AS1055" i="2" a="1"/>
  <c r="AS1055" i="2" s="1"/>
  <c r="AS767" i="2" a="1"/>
  <c r="AS767" i="2" s="1"/>
  <c r="AS1420" i="2" a="1"/>
  <c r="AS1420" i="2" s="1"/>
  <c r="AS1471" i="2" a="1"/>
  <c r="AS1471" i="2" s="1"/>
  <c r="AS1007" i="2" a="1"/>
  <c r="AS1007" i="2" s="1"/>
  <c r="AS1419" i="2" a="1"/>
  <c r="AS1419" i="2" s="1"/>
  <c r="AS1355" i="2" a="1"/>
  <c r="AS1355" i="2" s="1"/>
  <c r="AS1295" i="2" a="1"/>
  <c r="AS1295" i="2" s="1"/>
  <c r="AS1458" i="2" a="1"/>
  <c r="AS1458" i="2" s="1"/>
  <c r="AS1394" i="2" a="1"/>
  <c r="AS1394" i="2" s="1"/>
  <c r="AS1330" i="2" a="1"/>
  <c r="AS1330" i="2" s="1"/>
  <c r="AS1143" i="2" a="1"/>
  <c r="AS1143" i="2" s="1"/>
  <c r="AS1433" i="2" a="1"/>
  <c r="AS1433" i="2" s="1"/>
  <c r="AS1416" i="2" a="1"/>
  <c r="AS1416" i="2" s="1"/>
  <c r="AS1352" i="2" a="1"/>
  <c r="AS1352" i="2" s="1"/>
  <c r="AS1288" i="2" a="1"/>
  <c r="AS1288" i="2" s="1"/>
  <c r="AS1047" i="2" a="1"/>
  <c r="AS1047" i="2" s="1"/>
  <c r="AS759" i="2" a="1"/>
  <c r="AS759" i="2" s="1"/>
  <c r="AS671" i="2" a="1"/>
  <c r="AS671" i="2" s="1"/>
  <c r="AS1319" i="2" a="1"/>
  <c r="AS1319" i="2" s="1"/>
  <c r="AS927" i="2" a="1"/>
  <c r="AS927" i="2" s="1"/>
  <c r="AS1437" i="2" a="1"/>
  <c r="AS1437" i="2" s="1"/>
  <c r="AS1373" i="2" a="1"/>
  <c r="AS1373" i="2" s="1"/>
  <c r="AS1309" i="2" a="1"/>
  <c r="AS1309" i="2" s="1"/>
  <c r="AS1245" i="2" a="1"/>
  <c r="AS1245" i="2" s="1"/>
  <c r="AS1181" i="2" a="1"/>
  <c r="AS1181" i="2" s="1"/>
  <c r="AS1117" i="2" a="1"/>
  <c r="AS1117" i="2" s="1"/>
  <c r="AS1053" i="2" a="1"/>
  <c r="AS1053" i="2" s="1"/>
  <c r="AS989" i="2" a="1"/>
  <c r="AS989" i="2" s="1"/>
  <c r="AS925" i="2" a="1"/>
  <c r="AS925" i="2" s="1"/>
  <c r="AS1356" i="2" a="1"/>
  <c r="AS1356" i="2" s="1"/>
  <c r="AS1292" i="2" a="1"/>
  <c r="AS1292" i="2" s="1"/>
  <c r="AS1228" i="2" a="1"/>
  <c r="AS1228" i="2" s="1"/>
  <c r="AS1164" i="2" a="1"/>
  <c r="AS1164" i="2" s="1"/>
  <c r="AS1100" i="2" a="1"/>
  <c r="AS1100" i="2" s="1"/>
  <c r="AS1036" i="2" a="1"/>
  <c r="AS1036" i="2" s="1"/>
  <c r="AS972" i="2" a="1"/>
  <c r="AS972" i="2" s="1"/>
  <c r="AS908" i="2" a="1"/>
  <c r="AS908" i="2" s="1"/>
  <c r="AS844" i="2" a="1"/>
  <c r="AS844" i="2" s="1"/>
  <c r="AS780" i="2" a="1"/>
  <c r="AS780" i="2" s="1"/>
  <c r="AS1299" i="2" a="1"/>
  <c r="AS1299" i="2" s="1"/>
  <c r="AS1235" i="2" a="1"/>
  <c r="AS1235" i="2" s="1"/>
  <c r="AS1171" i="2" a="1"/>
  <c r="AS1171" i="2" s="1"/>
  <c r="AS1107" i="2" a="1"/>
  <c r="AS1107" i="2" s="1"/>
  <c r="AS1043" i="2" a="1"/>
  <c r="AS1043" i="2" s="1"/>
  <c r="AS979" i="2" a="1"/>
  <c r="AS979" i="2" s="1"/>
  <c r="AS915" i="2" a="1"/>
  <c r="AS915" i="2" s="1"/>
  <c r="AS851" i="2" a="1"/>
  <c r="AS851" i="2" s="1"/>
  <c r="AS787" i="2" a="1"/>
  <c r="AS787" i="2" s="1"/>
  <c r="AS1290" i="2" a="1"/>
  <c r="AS1290" i="2" s="1"/>
  <c r="AS1226" i="2" a="1"/>
  <c r="AS1226" i="2" s="1"/>
  <c r="AS1162" i="2" a="1"/>
  <c r="AS1162" i="2" s="1"/>
  <c r="AS1098" i="2" a="1"/>
  <c r="AS1098" i="2" s="1"/>
  <c r="AS1034" i="2" a="1"/>
  <c r="AS1034" i="2" s="1"/>
  <c r="AS970" i="2" a="1"/>
  <c r="AS970" i="2" s="1"/>
  <c r="AS906" i="2" a="1"/>
  <c r="AS906" i="2" s="1"/>
  <c r="AS842" i="2" a="1"/>
  <c r="AS842" i="2" s="1"/>
  <c r="AS778" i="2" a="1"/>
  <c r="AS778" i="2" s="1"/>
  <c r="AS714" i="2" a="1"/>
  <c r="AS714" i="2" s="1"/>
  <c r="AS650" i="2" a="1"/>
  <c r="AS650" i="2" s="1"/>
  <c r="AS1369" i="2" a="1"/>
  <c r="AS1369" i="2" s="1"/>
  <c r="AS1305" i="2" a="1"/>
  <c r="AS1305" i="2" s="1"/>
  <c r="AS1241" i="2" a="1"/>
  <c r="AS1241" i="2" s="1"/>
  <c r="AS1177" i="2" a="1"/>
  <c r="AS1177" i="2" s="1"/>
  <c r="AS1113" i="2" a="1"/>
  <c r="AS1113" i="2" s="1"/>
  <c r="AS1049" i="2" a="1"/>
  <c r="AS1049" i="2" s="1"/>
  <c r="AS985" i="2" a="1"/>
  <c r="AS985" i="2" s="1"/>
  <c r="AS921" i="2" a="1"/>
  <c r="AS921" i="2" s="1"/>
  <c r="AS857" i="2" a="1"/>
  <c r="AS857" i="2" s="1"/>
  <c r="AS793" i="2" a="1"/>
  <c r="AS793" i="2" s="1"/>
  <c r="AS1232" i="2" a="1"/>
  <c r="AS1232" i="2" s="1"/>
  <c r="AS1168" i="2" a="1"/>
  <c r="AS1168" i="2" s="1"/>
  <c r="AS1104" i="2" a="1"/>
  <c r="AS1104" i="2" s="1"/>
  <c r="AS1040" i="2" a="1"/>
  <c r="AS1040" i="2" s="1"/>
  <c r="AS976" i="2" a="1"/>
  <c r="AS976" i="2" s="1"/>
  <c r="AS912" i="2" a="1"/>
  <c r="AS912" i="2" s="1"/>
  <c r="AS848" i="2" a="1"/>
  <c r="AS848" i="2" s="1"/>
  <c r="AS784" i="2" a="1"/>
  <c r="AS784" i="2" s="1"/>
  <c r="AS720" i="2" a="1"/>
  <c r="AS720" i="2" s="1"/>
  <c r="AS656" i="2" a="1"/>
  <c r="AS656" i="2" s="1"/>
  <c r="AS623" i="2" a="1"/>
  <c r="AS623" i="2" s="1"/>
  <c r="AS1287" i="2" a="1"/>
  <c r="AS1287" i="2" s="1"/>
  <c r="AS903" i="2" a="1"/>
  <c r="AS903" i="2" s="1"/>
  <c r="AS1455" i="2" a="1"/>
  <c r="AS1455" i="2" s="1"/>
  <c r="AS1015" i="2" a="1"/>
  <c r="AS1015" i="2" s="1"/>
  <c r="AS703" i="2" a="1"/>
  <c r="AS703" i="2" s="1"/>
  <c r="AS1412" i="2" a="1"/>
  <c r="AS1412" i="2" s="1"/>
  <c r="AS1407" i="2" a="1"/>
  <c r="AS1407" i="2" s="1"/>
  <c r="AS847" i="2" a="1"/>
  <c r="AS847" i="2" s="1"/>
  <c r="AS1411" i="2" a="1"/>
  <c r="AS1411" i="2" s="1"/>
  <c r="AS1347" i="2" a="1"/>
  <c r="AS1347" i="2" s="1"/>
  <c r="AS1239" i="2" a="1"/>
  <c r="AS1239" i="2" s="1"/>
  <c r="AS1450" i="2" a="1"/>
  <c r="AS1450" i="2" s="1"/>
  <c r="AS1386" i="2" a="1"/>
  <c r="AS1386" i="2" s="1"/>
  <c r="AS1322" i="2" a="1"/>
  <c r="AS1322" i="2" s="1"/>
  <c r="AS1087" i="2" a="1"/>
  <c r="AS1087" i="2" s="1"/>
  <c r="AS1425" i="2" a="1"/>
  <c r="AS1425" i="2" s="1"/>
  <c r="AS1408" i="2" a="1"/>
  <c r="AS1408" i="2" s="1"/>
  <c r="AS1344" i="2" a="1"/>
  <c r="AS1344" i="2" s="1"/>
  <c r="AS1431" i="2" a="1"/>
  <c r="AS1431" i="2" s="1"/>
  <c r="AS991" i="2" a="1"/>
  <c r="AS991" i="2" s="1"/>
  <c r="AS751" i="2" a="1"/>
  <c r="AS751" i="2" s="1"/>
  <c r="AS663" i="2" a="1"/>
  <c r="AS663" i="2" s="1"/>
  <c r="AS1263" i="2" a="1"/>
  <c r="AS1263" i="2" s="1"/>
  <c r="AS887" i="2" a="1"/>
  <c r="AS887" i="2" s="1"/>
  <c r="AS1429" i="2" a="1"/>
  <c r="AS1429" i="2" s="1"/>
  <c r="AS1365" i="2" a="1"/>
  <c r="AS1365" i="2" s="1"/>
  <c r="AS1301" i="2" a="1"/>
  <c r="AS1301" i="2" s="1"/>
  <c r="AS1237" i="2" a="1"/>
  <c r="AS1237" i="2" s="1"/>
  <c r="AS1173" i="2" a="1"/>
  <c r="AS1173" i="2" s="1"/>
  <c r="AS1109" i="2" a="1"/>
  <c r="AS1109" i="2" s="1"/>
  <c r="AS1045" i="2" a="1"/>
  <c r="AS1045" i="2" s="1"/>
  <c r="AS981" i="2" a="1"/>
  <c r="AS981" i="2" s="1"/>
  <c r="AS917" i="2" a="1"/>
  <c r="AS917" i="2" s="1"/>
  <c r="AS1348" i="2" a="1"/>
  <c r="AS1348" i="2" s="1"/>
  <c r="AS1284" i="2" a="1"/>
  <c r="AS1284" i="2" s="1"/>
  <c r="AS1220" i="2" a="1"/>
  <c r="AS1220" i="2" s="1"/>
  <c r="AS1156" i="2" a="1"/>
  <c r="AS1156" i="2" s="1"/>
  <c r="AS1092" i="2" a="1"/>
  <c r="AS1092" i="2" s="1"/>
  <c r="AS1028" i="2" a="1"/>
  <c r="AS1028" i="2" s="1"/>
  <c r="AS964" i="2" a="1"/>
  <c r="AS964" i="2" s="1"/>
  <c r="AS900" i="2" a="1"/>
  <c r="AS900" i="2" s="1"/>
  <c r="AS836" i="2" a="1"/>
  <c r="AS836" i="2" s="1"/>
  <c r="AS772" i="2" a="1"/>
  <c r="AS772" i="2" s="1"/>
  <c r="AS1291" i="2" a="1"/>
  <c r="AS1291" i="2" s="1"/>
  <c r="AS1227" i="2" a="1"/>
  <c r="AS1227" i="2" s="1"/>
  <c r="AS1163" i="2" a="1"/>
  <c r="AS1163" i="2" s="1"/>
  <c r="AS1099" i="2" a="1"/>
  <c r="AS1099" i="2" s="1"/>
  <c r="AS1035" i="2" a="1"/>
  <c r="AS1035" i="2" s="1"/>
  <c r="AS971" i="2" a="1"/>
  <c r="AS971" i="2" s="1"/>
  <c r="AS907" i="2" a="1"/>
  <c r="AS907" i="2" s="1"/>
  <c r="AS843" i="2" a="1"/>
  <c r="AS843" i="2" s="1"/>
  <c r="AS779" i="2" a="1"/>
  <c r="AS779" i="2" s="1"/>
  <c r="AS1282" i="2" a="1"/>
  <c r="AS1282" i="2" s="1"/>
  <c r="AS1218" i="2" a="1"/>
  <c r="AS1218" i="2" s="1"/>
  <c r="AS1154" i="2" a="1"/>
  <c r="AS1154" i="2" s="1"/>
  <c r="AS1090" i="2" a="1"/>
  <c r="AS1090" i="2" s="1"/>
  <c r="AS1026" i="2" a="1"/>
  <c r="AS1026" i="2" s="1"/>
  <c r="AS962" i="2" a="1"/>
  <c r="AS962" i="2" s="1"/>
  <c r="AS898" i="2" a="1"/>
  <c r="AS898" i="2" s="1"/>
  <c r="AS834" i="2" a="1"/>
  <c r="AS834" i="2" s="1"/>
  <c r="AS770" i="2" a="1"/>
  <c r="AS770" i="2" s="1"/>
  <c r="AS706" i="2" a="1"/>
  <c r="AS706" i="2" s="1"/>
  <c r="AS642" i="2" a="1"/>
  <c r="AS642" i="2" s="1"/>
  <c r="AS1361" i="2" a="1"/>
  <c r="AS1361" i="2" s="1"/>
  <c r="AS1297" i="2" a="1"/>
  <c r="AS1297" i="2" s="1"/>
  <c r="AS1233" i="2" a="1"/>
  <c r="AS1233" i="2" s="1"/>
  <c r="AS1169" i="2" a="1"/>
  <c r="AS1169" i="2" s="1"/>
  <c r="AS1105" i="2" a="1"/>
  <c r="AS1105" i="2" s="1"/>
  <c r="AS1041" i="2" a="1"/>
  <c r="AS1041" i="2" s="1"/>
  <c r="AS977" i="2" a="1"/>
  <c r="AS977" i="2" s="1"/>
  <c r="AS913" i="2" a="1"/>
  <c r="AS913" i="2" s="1"/>
  <c r="AS849" i="2" a="1"/>
  <c r="AS849" i="2" s="1"/>
  <c r="AS785" i="2" a="1"/>
  <c r="AS785" i="2" s="1"/>
  <c r="AS1224" i="2" a="1"/>
  <c r="AS1224" i="2" s="1"/>
  <c r="AS1160" i="2" a="1"/>
  <c r="AS1160" i="2" s="1"/>
  <c r="AS1096" i="2" a="1"/>
  <c r="AS1096" i="2" s="1"/>
  <c r="AS1032" i="2" a="1"/>
  <c r="AS1032" i="2" s="1"/>
  <c r="AS968" i="2" a="1"/>
  <c r="AS968" i="2" s="1"/>
  <c r="AS904" i="2" a="1"/>
  <c r="AS904" i="2" s="1"/>
  <c r="AS840" i="2" a="1"/>
  <c r="AS840" i="2" s="1"/>
  <c r="AS776" i="2" a="1"/>
  <c r="AS776" i="2" s="1"/>
  <c r="AS712" i="2" a="1"/>
  <c r="AS712" i="2" s="1"/>
  <c r="AS648" i="2" a="1"/>
  <c r="AS648" i="2" s="1"/>
  <c r="AS615" i="2" a="1"/>
  <c r="AS615" i="2" s="1"/>
  <c r="AS1223" i="2" a="1"/>
  <c r="AS1223" i="2" s="1"/>
  <c r="AS879" i="2" a="1"/>
  <c r="AS879" i="2" s="1"/>
  <c r="AS1391" i="2" a="1"/>
  <c r="AS1391" i="2" s="1"/>
  <c r="AS967" i="2" a="1"/>
  <c r="AS967" i="2" s="1"/>
  <c r="AS1468" i="2" a="1"/>
  <c r="AS1468" i="2" s="1"/>
  <c r="AS1404" i="2" a="1"/>
  <c r="AS1404" i="2" s="1"/>
  <c r="AS1351" i="2" a="1"/>
  <c r="AS1351" i="2" s="1"/>
  <c r="AS1467" i="2" a="1"/>
  <c r="AS1467" i="2" s="1"/>
  <c r="AS1403" i="2" a="1"/>
  <c r="AS1403" i="2" s="1"/>
  <c r="AS1339" i="2" a="1"/>
  <c r="AS1339" i="2" s="1"/>
  <c r="AS1191" i="2" a="1"/>
  <c r="AS1191" i="2" s="1"/>
  <c r="AS1442" i="2" a="1"/>
  <c r="AS1442" i="2" s="1"/>
  <c r="AS1378" i="2" a="1"/>
  <c r="AS1378" i="2" s="1"/>
  <c r="AS1314" i="2" a="1"/>
  <c r="AS1314" i="2" s="1"/>
  <c r="AS1031" i="2" a="1"/>
  <c r="AS1031" i="2" s="1"/>
  <c r="AS1464" i="2" a="1"/>
  <c r="AS1464" i="2" s="1"/>
  <c r="AS1400" i="2" a="1"/>
  <c r="AS1400" i="2" s="1"/>
  <c r="AS1336" i="2" a="1"/>
  <c r="AS1336" i="2" s="1"/>
  <c r="AS1375" i="2" a="1"/>
  <c r="AS1375" i="2" s="1"/>
  <c r="AS959" i="2" a="1"/>
  <c r="AS959" i="2" s="1"/>
  <c r="AS743" i="2" a="1"/>
  <c r="AS743" i="2" s="1"/>
  <c r="AS655" i="2" a="1"/>
  <c r="AS655" i="2" s="1"/>
  <c r="AS1207" i="2" a="1"/>
  <c r="AS1207" i="2" s="1"/>
  <c r="AS831" i="2" a="1"/>
  <c r="AS831" i="2" s="1"/>
  <c r="AS1421" i="2" a="1"/>
  <c r="AS1421" i="2" s="1"/>
  <c r="AS1357" i="2" a="1"/>
  <c r="AS1357" i="2" s="1"/>
  <c r="AS1293" i="2" a="1"/>
  <c r="AS1293" i="2" s="1"/>
  <c r="AS1229" i="2" a="1"/>
  <c r="AS1229" i="2" s="1"/>
  <c r="AS1165" i="2" a="1"/>
  <c r="AS1165" i="2" s="1"/>
  <c r="AS1101" i="2" a="1"/>
  <c r="AS1101" i="2" s="1"/>
  <c r="AS1037" i="2" a="1"/>
  <c r="AS1037" i="2" s="1"/>
  <c r="AS973" i="2" a="1"/>
  <c r="AS973" i="2" s="1"/>
  <c r="AS909" i="2" a="1"/>
  <c r="AS909" i="2" s="1"/>
  <c r="AS1340" i="2" a="1"/>
  <c r="AS1340" i="2" s="1"/>
  <c r="AS1276" i="2" a="1"/>
  <c r="AS1276" i="2" s="1"/>
  <c r="AS1212" i="2" a="1"/>
  <c r="AS1212" i="2" s="1"/>
  <c r="AS1148" i="2" a="1"/>
  <c r="AS1148" i="2" s="1"/>
  <c r="AS1084" i="2" a="1"/>
  <c r="AS1084" i="2" s="1"/>
  <c r="AS1020" i="2" a="1"/>
  <c r="AS1020" i="2" s="1"/>
  <c r="AS956" i="2" a="1"/>
  <c r="AS956" i="2" s="1"/>
  <c r="AS892" i="2" a="1"/>
  <c r="AS892" i="2" s="1"/>
  <c r="AS828" i="2" a="1"/>
  <c r="AS828" i="2" s="1"/>
  <c r="AS764" i="2" a="1"/>
  <c r="AS764" i="2" s="1"/>
  <c r="AS1283" i="2" a="1"/>
  <c r="AS1283" i="2" s="1"/>
  <c r="AS1219" i="2" a="1"/>
  <c r="AS1219" i="2" s="1"/>
  <c r="AS1155" i="2" a="1"/>
  <c r="AS1155" i="2" s="1"/>
  <c r="AS1091" i="2" a="1"/>
  <c r="AS1091" i="2" s="1"/>
  <c r="AS1027" i="2" a="1"/>
  <c r="AS1027" i="2" s="1"/>
  <c r="AS963" i="2" a="1"/>
  <c r="AS963" i="2" s="1"/>
  <c r="AS899" i="2" a="1"/>
  <c r="AS899" i="2" s="1"/>
  <c r="AS835" i="2" a="1"/>
  <c r="AS835" i="2" s="1"/>
  <c r="AS771" i="2" a="1"/>
  <c r="AS771" i="2" s="1"/>
  <c r="AS1274" i="2" a="1"/>
  <c r="AS1274" i="2" s="1"/>
  <c r="AS1210" i="2" a="1"/>
  <c r="AS1210" i="2" s="1"/>
  <c r="AS1146" i="2" a="1"/>
  <c r="AS1146" i="2" s="1"/>
  <c r="AS1082" i="2" a="1"/>
  <c r="AS1082" i="2" s="1"/>
  <c r="AS1018" i="2" a="1"/>
  <c r="AS1018" i="2" s="1"/>
  <c r="AS954" i="2" a="1"/>
  <c r="AS954" i="2" s="1"/>
  <c r="AS890" i="2" a="1"/>
  <c r="AS890" i="2" s="1"/>
  <c r="AS826" i="2" a="1"/>
  <c r="AS826" i="2" s="1"/>
  <c r="AS762" i="2" a="1"/>
  <c r="AS762" i="2" s="1"/>
  <c r="AS698" i="2" a="1"/>
  <c r="AS698" i="2" s="1"/>
  <c r="AS1417" i="2" a="1"/>
  <c r="AS1417" i="2" s="1"/>
  <c r="AS1353" i="2" a="1"/>
  <c r="AS1353" i="2" s="1"/>
  <c r="AS1289" i="2" a="1"/>
  <c r="AS1289" i="2" s="1"/>
  <c r="AS1225" i="2" a="1"/>
  <c r="AS1225" i="2" s="1"/>
  <c r="AS1161" i="2" a="1"/>
  <c r="AS1161" i="2" s="1"/>
  <c r="AS1097" i="2" a="1"/>
  <c r="AS1097" i="2" s="1"/>
  <c r="AS1033" i="2" a="1"/>
  <c r="AS1033" i="2" s="1"/>
  <c r="AS969" i="2" a="1"/>
  <c r="AS969" i="2" s="1"/>
  <c r="AS905" i="2" a="1"/>
  <c r="AS905" i="2" s="1"/>
  <c r="AS841" i="2" a="1"/>
  <c r="AS841" i="2" s="1"/>
  <c r="AS1280" i="2" a="1"/>
  <c r="AS1280" i="2" s="1"/>
  <c r="AS1216" i="2" a="1"/>
  <c r="AS1216" i="2" s="1"/>
  <c r="AS1152" i="2" a="1"/>
  <c r="AS1152" i="2" s="1"/>
  <c r="AS1088" i="2" a="1"/>
  <c r="AS1088" i="2" s="1"/>
  <c r="AS1024" i="2" a="1"/>
  <c r="AS1024" i="2" s="1"/>
  <c r="AS960" i="2" a="1"/>
  <c r="AS960" i="2" s="1"/>
  <c r="AS896" i="2" a="1"/>
  <c r="AS896" i="2" s="1"/>
  <c r="AS832" i="2" a="1"/>
  <c r="AS832" i="2" s="1"/>
  <c r="AS768" i="2" a="1"/>
  <c r="AS768" i="2" s="1"/>
  <c r="AS704" i="2" a="1"/>
  <c r="AS704" i="2" s="1"/>
  <c r="AS640" i="2" a="1"/>
  <c r="AS640" i="2" s="1"/>
  <c r="AS607" i="2" a="1"/>
  <c r="AS607" i="2" s="1"/>
  <c r="AS543" i="2" a="1"/>
  <c r="AS543" i="2" s="1"/>
  <c r="AS1167" i="2" a="1"/>
  <c r="AS1167" i="2" s="1"/>
  <c r="AS823" i="2" a="1"/>
  <c r="AS823" i="2" s="1"/>
  <c r="AS1343" i="2" a="1"/>
  <c r="AS1343" i="2" s="1"/>
  <c r="AS935" i="2" a="1"/>
  <c r="AS935" i="2" s="1"/>
  <c r="AS1460" i="2" a="1"/>
  <c r="AS1460" i="2" s="1"/>
  <c r="AS1396" i="2" a="1"/>
  <c r="AS1396" i="2" s="1"/>
  <c r="AS1303" i="2" a="1"/>
  <c r="AS1303" i="2" s="1"/>
  <c r="AS1459" i="2" a="1"/>
  <c r="AS1459" i="2" s="1"/>
  <c r="AS1395" i="2" a="1"/>
  <c r="AS1395" i="2" s="1"/>
  <c r="AS1331" i="2" a="1"/>
  <c r="AS1331" i="2" s="1"/>
  <c r="AS1135" i="2" a="1"/>
  <c r="AS1135" i="2" s="1"/>
  <c r="AS1434" i="2" a="1"/>
  <c r="AS1434" i="2" s="1"/>
  <c r="AS1370" i="2" a="1"/>
  <c r="AS1370" i="2" s="1"/>
  <c r="AS1423" i="2" a="1"/>
  <c r="AS1423" i="2" s="1"/>
  <c r="AS863" i="2" a="1"/>
  <c r="AS863" i="2" s="1"/>
  <c r="AS1456" i="2" a="1"/>
  <c r="AS1456" i="2" s="1"/>
  <c r="AS1392" i="2" a="1"/>
  <c r="AS1392" i="2" s="1"/>
  <c r="AS1328" i="2" a="1"/>
  <c r="AS1328" i="2" s="1"/>
  <c r="AS1327" i="2" a="1"/>
  <c r="AS1327" i="2" s="1"/>
  <c r="AS919" i="2" a="1"/>
  <c r="AS919" i="2" s="1"/>
  <c r="AS735" i="2" a="1"/>
  <c r="AS735" i="2" s="1"/>
  <c r="AS647" i="2" a="1"/>
  <c r="AS647" i="2" s="1"/>
  <c r="AS1151" i="2" a="1"/>
  <c r="AS1151" i="2" s="1"/>
  <c r="AS727" i="2" a="1"/>
  <c r="AS727" i="2" s="1"/>
  <c r="AS1413" i="2" a="1"/>
  <c r="AS1413" i="2" s="1"/>
  <c r="AS1349" i="2" a="1"/>
  <c r="AS1349" i="2" s="1"/>
  <c r="AS1285" i="2" a="1"/>
  <c r="AS1285" i="2" s="1"/>
  <c r="AS1119" i="2" a="1"/>
  <c r="AS1119" i="2" s="1"/>
  <c r="AS791" i="2" a="1"/>
  <c r="AS791" i="2" s="1"/>
  <c r="AS1279" i="2" a="1"/>
  <c r="AS1279" i="2" s="1"/>
  <c r="AS911" i="2" a="1"/>
  <c r="AS911" i="2" s="1"/>
  <c r="AS1452" i="2" a="1"/>
  <c r="AS1452" i="2" s="1"/>
  <c r="AS1388" i="2" a="1"/>
  <c r="AS1388" i="2" s="1"/>
  <c r="AS1247" i="2" a="1"/>
  <c r="AS1247" i="2" s="1"/>
  <c r="AS1451" i="2" a="1"/>
  <c r="AS1451" i="2" s="1"/>
  <c r="AS1387" i="2" a="1"/>
  <c r="AS1387" i="2" s="1"/>
  <c r="AS1323" i="2" a="1"/>
  <c r="AS1323" i="2" s="1"/>
  <c r="AS1071" i="2" a="1"/>
  <c r="AS1071" i="2" s="1"/>
  <c r="AS1426" i="2" a="1"/>
  <c r="AS1426" i="2" s="1"/>
  <c r="AS1362" i="2" a="1"/>
  <c r="AS1362" i="2" s="1"/>
  <c r="AS1367" i="2" a="1"/>
  <c r="AS1367" i="2" s="1"/>
  <c r="AS1465" i="2" a="1"/>
  <c r="AS1465" i="2" s="1"/>
  <c r="AS1448" i="2" a="1"/>
  <c r="AS1448" i="2" s="1"/>
  <c r="AS1384" i="2" a="1"/>
  <c r="AS1384" i="2" s="1"/>
  <c r="AS1320" i="2" a="1"/>
  <c r="AS1320" i="2" s="1"/>
  <c r="AS1271" i="2" a="1"/>
  <c r="AS1271" i="2" s="1"/>
  <c r="AS895" i="2" a="1"/>
  <c r="AS895" i="2" s="1"/>
  <c r="AS719" i="2" a="1"/>
  <c r="AS719" i="2" s="1"/>
  <c r="AS639" i="2" a="1"/>
  <c r="AS639" i="2" s="1"/>
  <c r="AS1103" i="2" a="1"/>
  <c r="AS1103" i="2" s="1"/>
  <c r="AS1462" i="2" a="1"/>
  <c r="AS1462" i="2" s="1"/>
  <c r="AS1405" i="2" a="1"/>
  <c r="AS1405" i="2" s="1"/>
  <c r="AS1341" i="2" a="1"/>
  <c r="AS1341" i="2" s="1"/>
  <c r="AS1277" i="2" a="1"/>
  <c r="AS1277" i="2" s="1"/>
  <c r="AS1213" i="2" a="1"/>
  <c r="AS1213" i="2" s="1"/>
  <c r="AS1149" i="2" a="1"/>
  <c r="AS1149" i="2" s="1"/>
  <c r="AS1085" i="2" a="1"/>
  <c r="AS1085" i="2" s="1"/>
  <c r="AS1021" i="2" a="1"/>
  <c r="AS1021" i="2" s="1"/>
  <c r="AS957" i="2" a="1"/>
  <c r="AS957" i="2" s="1"/>
  <c r="AS893" i="2" a="1"/>
  <c r="AS893" i="2" s="1"/>
  <c r="AS1324" i="2" a="1"/>
  <c r="AS1324" i="2" s="1"/>
  <c r="AS1260" i="2" a="1"/>
  <c r="AS1260" i="2" s="1"/>
  <c r="AS1196" i="2" a="1"/>
  <c r="AS1196" i="2" s="1"/>
  <c r="AS1132" i="2" a="1"/>
  <c r="AS1132" i="2" s="1"/>
  <c r="AS1068" i="2" a="1"/>
  <c r="AS1068" i="2" s="1"/>
  <c r="AS1004" i="2" a="1"/>
  <c r="AS1004" i="2" s="1"/>
  <c r="AS940" i="2" a="1"/>
  <c r="AS940" i="2" s="1"/>
  <c r="AS876" i="2" a="1"/>
  <c r="AS876" i="2" s="1"/>
  <c r="AS812" i="2" a="1"/>
  <c r="AS812" i="2" s="1"/>
  <c r="AS748" i="2" a="1"/>
  <c r="AS748" i="2" s="1"/>
  <c r="AS1267" i="2" a="1"/>
  <c r="AS1267" i="2" s="1"/>
  <c r="AS1203" i="2" a="1"/>
  <c r="AS1203" i="2" s="1"/>
  <c r="AS1139" i="2" a="1"/>
  <c r="AS1139" i="2" s="1"/>
  <c r="AS1075" i="2" a="1"/>
  <c r="AS1075" i="2" s="1"/>
  <c r="AS1011" i="2" a="1"/>
  <c r="AS1011" i="2" s="1"/>
  <c r="AS947" i="2" a="1"/>
  <c r="AS947" i="2" s="1"/>
  <c r="AS883" i="2" a="1"/>
  <c r="AS883" i="2" s="1"/>
  <c r="AS819" i="2" a="1"/>
  <c r="AS819" i="2" s="1"/>
  <c r="AS755" i="2" a="1"/>
  <c r="AS755" i="2" s="1"/>
  <c r="AS1258" i="2" a="1"/>
  <c r="AS1258" i="2" s="1"/>
  <c r="AS1194" i="2" a="1"/>
  <c r="AS1194" i="2" s="1"/>
  <c r="AS1130" i="2" a="1"/>
  <c r="AS1130" i="2" s="1"/>
  <c r="AS1066" i="2" a="1"/>
  <c r="AS1066" i="2" s="1"/>
  <c r="AS1002" i="2" a="1"/>
  <c r="AS1002" i="2" s="1"/>
  <c r="AS938" i="2" a="1"/>
  <c r="AS938" i="2" s="1"/>
  <c r="AS874" i="2" a="1"/>
  <c r="AS874" i="2" s="1"/>
  <c r="AS810" i="2" a="1"/>
  <c r="AS810" i="2" s="1"/>
  <c r="AS746" i="2" a="1"/>
  <c r="AS746" i="2" s="1"/>
  <c r="AS682" i="2" a="1"/>
  <c r="AS682" i="2" s="1"/>
  <c r="AS1401" i="2" a="1"/>
  <c r="AS1401" i="2" s="1"/>
  <c r="AS1337" i="2" a="1"/>
  <c r="AS1337" i="2" s="1"/>
  <c r="AS1273" i="2" a="1"/>
  <c r="AS1273" i="2" s="1"/>
  <c r="AS1209" i="2" a="1"/>
  <c r="AS1209" i="2" s="1"/>
  <c r="AS1145" i="2" a="1"/>
  <c r="AS1145" i="2" s="1"/>
  <c r="AS1081" i="2" a="1"/>
  <c r="AS1081" i="2" s="1"/>
  <c r="AS1017" i="2" a="1"/>
  <c r="AS1017" i="2" s="1"/>
  <c r="AS953" i="2" a="1"/>
  <c r="AS953" i="2" s="1"/>
  <c r="AS889" i="2" a="1"/>
  <c r="AS889" i="2" s="1"/>
  <c r="AS825" i="2" a="1"/>
  <c r="AS825" i="2" s="1"/>
  <c r="AS1264" i="2" a="1"/>
  <c r="AS1264" i="2" s="1"/>
  <c r="AS1200" i="2" a="1"/>
  <c r="AS1200" i="2" s="1"/>
  <c r="AS1136" i="2" a="1"/>
  <c r="AS1136" i="2" s="1"/>
  <c r="AS1072" i="2" a="1"/>
  <c r="AS1072" i="2" s="1"/>
  <c r="AS1008" i="2" a="1"/>
  <c r="AS1008" i="2" s="1"/>
  <c r="AS944" i="2" a="1"/>
  <c r="AS944" i="2" s="1"/>
  <c r="AS880" i="2" a="1"/>
  <c r="AS880" i="2" s="1"/>
  <c r="AS816" i="2" a="1"/>
  <c r="AS816" i="2" s="1"/>
  <c r="AS752" i="2" a="1"/>
  <c r="AS752" i="2" s="1"/>
  <c r="AS688" i="2" a="1"/>
  <c r="AS688" i="2" s="1"/>
  <c r="AS624" i="2" a="1"/>
  <c r="AS624" i="2" s="1"/>
  <c r="AS1063" i="2" a="1"/>
  <c r="AS1063" i="2" s="1"/>
  <c r="AS775" i="2" a="1"/>
  <c r="AS775" i="2" s="1"/>
  <c r="AS1231" i="2" a="1"/>
  <c r="AS1231" i="2" s="1"/>
  <c r="AS871" i="2" a="1"/>
  <c r="AS871" i="2" s="1"/>
  <c r="AS1444" i="2" a="1"/>
  <c r="AS1444" i="2" s="1"/>
  <c r="AS1380" i="2" a="1"/>
  <c r="AS1380" i="2" s="1"/>
  <c r="AS1183" i="2" a="1"/>
  <c r="AS1183" i="2" s="1"/>
  <c r="AS1443" i="2" a="1"/>
  <c r="AS1443" i="2" s="1"/>
  <c r="AS1379" i="2" a="1"/>
  <c r="AS1379" i="2" s="1"/>
  <c r="AS1463" i="2" a="1"/>
  <c r="AS1463" i="2" s="1"/>
  <c r="AS999" i="2" a="1"/>
  <c r="AS999" i="2" s="1"/>
  <c r="AS1418" i="2" a="1"/>
  <c r="AS1418" i="2" s="1"/>
  <c r="AS1354" i="2" a="1"/>
  <c r="AS1354" i="2" s="1"/>
  <c r="AS1311" i="2" a="1"/>
  <c r="AS1311" i="2" s="1"/>
  <c r="AS1457" i="2" a="1"/>
  <c r="AS1457" i="2" s="1"/>
  <c r="AS1440" i="2" a="1"/>
  <c r="AS1440" i="2" s="1"/>
  <c r="AS1376" i="2" a="1"/>
  <c r="AS1376" i="2" s="1"/>
  <c r="AS1312" i="2" a="1"/>
  <c r="AS1312" i="2" s="1"/>
  <c r="AS1215" i="2" a="1"/>
  <c r="AS1215" i="2" s="1"/>
  <c r="AS839" i="2" a="1"/>
  <c r="AS839" i="2" s="1"/>
  <c r="AS711" i="2" a="1"/>
  <c r="AS711" i="2" s="1"/>
  <c r="AS631" i="2" a="1"/>
  <c r="AS631" i="2" s="1"/>
  <c r="AS1039" i="2" a="1"/>
  <c r="AS1039" i="2" s="1"/>
  <c r="AS1461" i="2" a="1"/>
  <c r="AS1461" i="2" s="1"/>
  <c r="AS1397" i="2" a="1"/>
  <c r="AS1397" i="2" s="1"/>
  <c r="AS1333" i="2" a="1"/>
  <c r="AS1333" i="2" s="1"/>
  <c r="AS1269" i="2" a="1"/>
  <c r="AS1269" i="2" s="1"/>
  <c r="AS1205" i="2" a="1"/>
  <c r="AS1205" i="2" s="1"/>
  <c r="AS1141" i="2" a="1"/>
  <c r="AS1141" i="2" s="1"/>
  <c r="AS1077" i="2" a="1"/>
  <c r="AS1077" i="2" s="1"/>
  <c r="AS1013" i="2" a="1"/>
  <c r="AS1013" i="2" s="1"/>
  <c r="AS949" i="2" a="1"/>
  <c r="AS949" i="2" s="1"/>
  <c r="AS885" i="2" a="1"/>
  <c r="AS885" i="2" s="1"/>
  <c r="AS1316" i="2" a="1"/>
  <c r="AS1316" i="2" s="1"/>
  <c r="AS1252" i="2" a="1"/>
  <c r="AS1252" i="2" s="1"/>
  <c r="AS1188" i="2" a="1"/>
  <c r="AS1188" i="2" s="1"/>
  <c r="AS1124" i="2" a="1"/>
  <c r="AS1124" i="2" s="1"/>
  <c r="AS1060" i="2" a="1"/>
  <c r="AS1060" i="2" s="1"/>
  <c r="AS996" i="2" a="1"/>
  <c r="AS996" i="2" s="1"/>
  <c r="AS932" i="2" a="1"/>
  <c r="AS932" i="2" s="1"/>
  <c r="AS868" i="2" a="1"/>
  <c r="AS868" i="2" s="1"/>
  <c r="AS804" i="2" a="1"/>
  <c r="AS804" i="2" s="1"/>
  <c r="AS122" i="2" a="1"/>
  <c r="AS122" i="2" s="1"/>
  <c r="AS250" i="2" a="1"/>
  <c r="AS250" i="2" s="1"/>
  <c r="AS362" i="2" a="1"/>
  <c r="AS362" i="2" s="1"/>
  <c r="AS490" i="2" a="1"/>
  <c r="AS490" i="2" s="1"/>
  <c r="AS554" i="2" a="1"/>
  <c r="AS554" i="2" s="1"/>
  <c r="AS618" i="2" a="1"/>
  <c r="AS618" i="2" s="1"/>
  <c r="AS822" i="2" a="1"/>
  <c r="AS822" i="2" s="1"/>
  <c r="AS886" i="2" a="1"/>
  <c r="AS886" i="2" s="1"/>
  <c r="AS950" i="2" a="1"/>
  <c r="AS950" i="2" s="1"/>
  <c r="AS1014" i="2" a="1"/>
  <c r="AS1014" i="2" s="1"/>
  <c r="AS1078" i="2" a="1"/>
  <c r="AS1078" i="2" s="1"/>
  <c r="AS1142" i="2" a="1"/>
  <c r="AS1142" i="2" s="1"/>
  <c r="AS1206" i="2" a="1"/>
  <c r="AS1206" i="2" s="1"/>
  <c r="AS1270" i="2" a="1"/>
  <c r="AS1270" i="2" s="1"/>
  <c r="AS1334" i="2" a="1"/>
  <c r="AS1334" i="2" s="1"/>
  <c r="AS1398" i="2" a="1"/>
  <c r="AS1398" i="2" s="1"/>
  <c r="AS23" i="2" a="1"/>
  <c r="AS23" i="2" s="1"/>
  <c r="AS215" i="2" a="1"/>
  <c r="AS215" i="2" s="1"/>
  <c r="AS391" i="2" a="1"/>
  <c r="AS391" i="2" s="1"/>
  <c r="AS495" i="2" a="1"/>
  <c r="AS495" i="2" s="1"/>
  <c r="AS583" i="2" a="1"/>
  <c r="AS583" i="2" s="1"/>
  <c r="AS696" i="2" a="1"/>
  <c r="AS696" i="2" s="1"/>
  <c r="AS872" i="2" a="1"/>
  <c r="AS872" i="2" s="1"/>
  <c r="AS1048" i="2" a="1"/>
  <c r="AS1048" i="2" s="1"/>
  <c r="AS1208" i="2" a="1"/>
  <c r="AS1208" i="2" s="1"/>
  <c r="AS881" i="2" a="1"/>
  <c r="AS881" i="2" s="1"/>
  <c r="AS1057" i="2" a="1"/>
  <c r="AS1057" i="2" s="1"/>
  <c r="AS1217" i="2" a="1"/>
  <c r="AS1217" i="2" s="1"/>
  <c r="AS1393" i="2" a="1"/>
  <c r="AS1393" i="2" s="1"/>
  <c r="AS786" i="2" a="1"/>
  <c r="AS786" i="2" s="1"/>
  <c r="AS946" i="2" a="1"/>
  <c r="AS946" i="2" s="1"/>
  <c r="AS1122" i="2" a="1"/>
  <c r="AS1122" i="2" s="1"/>
  <c r="AS1298" i="2" a="1"/>
  <c r="AS1298" i="2" s="1"/>
  <c r="AS891" i="2" a="1"/>
  <c r="AS891" i="2" s="1"/>
  <c r="AS1067" i="2" a="1"/>
  <c r="AS1067" i="2" s="1"/>
  <c r="AS1243" i="2" a="1"/>
  <c r="AS1243" i="2" s="1"/>
  <c r="AS852" i="2" a="1"/>
  <c r="AS852" i="2" s="1"/>
  <c r="AS1108" i="2" a="1"/>
  <c r="AS1108" i="2" s="1"/>
  <c r="AS869" i="2" a="1"/>
  <c r="AS869" i="2" s="1"/>
  <c r="AS1125" i="2" a="1"/>
  <c r="AS1125" i="2" s="1"/>
  <c r="AS56" i="2" a="1"/>
  <c r="AS56" i="2" s="1"/>
  <c r="AS125" i="2" a="1"/>
  <c r="AS125" i="2" s="1"/>
  <c r="AS189" i="2" a="1"/>
  <c r="AS189" i="2" s="1"/>
  <c r="AS259" i="2" a="1"/>
  <c r="AS259" i="2" s="1"/>
  <c r="AS317" i="2" a="1"/>
  <c r="AS317" i="2" s="1"/>
  <c r="AS385" i="2" a="1"/>
  <c r="AS385" i="2" s="1"/>
  <c r="AS443" i="2" a="1"/>
  <c r="AS443" i="2" s="1"/>
  <c r="AS32" i="2" a="1"/>
  <c r="AS32" i="2" s="1"/>
  <c r="AS89" i="2" a="1"/>
  <c r="AS89" i="2" s="1"/>
  <c r="AS145" i="2" a="1"/>
  <c r="AS145" i="2" s="1"/>
  <c r="AS197" i="2" a="1"/>
  <c r="AS197" i="2" s="1"/>
  <c r="AS254" i="2" a="1"/>
  <c r="AS254" i="2" s="1"/>
  <c r="AS311" i="2" a="1"/>
  <c r="AS311" i="2" s="1"/>
  <c r="AS386" i="2" a="1"/>
  <c r="AS386" i="2" s="1"/>
  <c r="AS460" i="2" a="1"/>
  <c r="AS460" i="2" s="1"/>
  <c r="AS27" i="2" a="1"/>
  <c r="AS27" i="2" s="1"/>
  <c r="AS96" i="2" a="1"/>
  <c r="AS96" i="2" s="1"/>
  <c r="AS158" i="2" a="1"/>
  <c r="AS158" i="2" s="1"/>
  <c r="AS218" i="2" a="1"/>
  <c r="AS218" i="2" s="1"/>
  <c r="AS286" i="2" a="1"/>
  <c r="AS286" i="2" s="1"/>
  <c r="AS342" i="2" a="1"/>
  <c r="AS342" i="2" s="1"/>
  <c r="AS401" i="2" a="1"/>
  <c r="AS401" i="2" s="1"/>
  <c r="AS467" i="2" a="1"/>
  <c r="AS467" i="2" s="1"/>
  <c r="AS59" i="2" a="1"/>
  <c r="AS59" i="2" s="1"/>
  <c r="AS128" i="2" a="1"/>
  <c r="AS128" i="2" s="1"/>
  <c r="AS199" i="2" a="1"/>
  <c r="AS199" i="2" s="1"/>
  <c r="AS262" i="2" a="1"/>
  <c r="AS262" i="2" s="1"/>
  <c r="AS319" i="2" a="1"/>
  <c r="AS319" i="2" s="1"/>
  <c r="AS388" i="2" a="1"/>
  <c r="AS388" i="2" s="1"/>
  <c r="AS446" i="2" a="1"/>
  <c r="AS446" i="2" s="1"/>
  <c r="AS504" i="2" a="1"/>
  <c r="AS504" i="2" s="1"/>
  <c r="AS5" i="2" a="1"/>
  <c r="AS5" i="2" s="1"/>
  <c r="AS73" i="2" a="1"/>
  <c r="AS73" i="2" s="1"/>
  <c r="AS136" i="2" a="1"/>
  <c r="AS136" i="2" s="1"/>
  <c r="AS207" i="2" a="1"/>
  <c r="AS207" i="2" s="1"/>
  <c r="AS263" i="2" a="1"/>
  <c r="AS263" i="2" s="1"/>
  <c r="AS321" i="2" a="1"/>
  <c r="AS321" i="2" s="1"/>
  <c r="AS382" i="2" a="1"/>
  <c r="AS382" i="2" s="1"/>
  <c r="AS440" i="2" a="1"/>
  <c r="AS440" i="2" s="1"/>
  <c r="AS91" i="2" a="1"/>
  <c r="AS91" i="2" s="1"/>
  <c r="AS307" i="2" a="1"/>
  <c r="AS307" i="2" s="1"/>
  <c r="AS507" i="2" a="1"/>
  <c r="AS507" i="2" s="1"/>
  <c r="AS579" i="2" a="1"/>
  <c r="AS579" i="2" s="1"/>
  <c r="AS643" i="2" a="1"/>
  <c r="AS643" i="2" s="1"/>
  <c r="AS707" i="2" a="1"/>
  <c r="AS707" i="2" s="1"/>
  <c r="AS28" i="2" a="1"/>
  <c r="AS28" i="2" s="1"/>
  <c r="AS172" i="2" a="1"/>
  <c r="AS172" i="2" s="1"/>
  <c r="AS316" i="2" a="1"/>
  <c r="AS316" i="2" s="1"/>
  <c r="AS500" i="2" a="1"/>
  <c r="AS500" i="2" s="1"/>
  <c r="AS588" i="2" a="1"/>
  <c r="AS588" i="2" s="1"/>
  <c r="AS652" i="2" a="1"/>
  <c r="AS652" i="2" s="1"/>
  <c r="AS716" i="2" a="1"/>
  <c r="AS716" i="2" s="1"/>
  <c r="AS109" i="2" a="1"/>
  <c r="AS109" i="2" s="1"/>
  <c r="AS373" i="2" a="1"/>
  <c r="AS373" i="2" s="1"/>
  <c r="AS501" i="2" a="1"/>
  <c r="AS501" i="2" s="1"/>
  <c r="AS565" i="2" a="1"/>
  <c r="AS565" i="2" s="1"/>
  <c r="AS629" i="2" a="1"/>
  <c r="AS629" i="2" s="1"/>
  <c r="AS693" i="2" a="1"/>
  <c r="AS693" i="2" s="1"/>
  <c r="AS757" i="2" a="1"/>
  <c r="AS757" i="2" s="1"/>
  <c r="AS821" i="2" a="1"/>
  <c r="AS821" i="2" s="1"/>
  <c r="AS54" i="2" a="1"/>
  <c r="AS54" i="2" s="1"/>
  <c r="AS206" i="2" a="1"/>
  <c r="AS206" i="2" s="1"/>
  <c r="AS470" i="2" a="1"/>
  <c r="AS470" i="2" s="1"/>
  <c r="AS542" i="2" a="1"/>
  <c r="AS542" i="2" s="1"/>
  <c r="AS606" i="2" a="1"/>
  <c r="AS606" i="2" s="1"/>
  <c r="AS670" i="2" a="1"/>
  <c r="AS670" i="2" s="1"/>
  <c r="AS734" i="2" a="1"/>
  <c r="AS734" i="2" s="1"/>
  <c r="AS72" i="2" a="1"/>
  <c r="AS72" i="2" s="1"/>
  <c r="AS232" i="2" a="1"/>
  <c r="AS232" i="2" s="1"/>
  <c r="AS352" i="2" a="1"/>
  <c r="AS352" i="2" s="1"/>
  <c r="AS496" i="2" a="1"/>
  <c r="AS496" i="2" s="1"/>
  <c r="AS584" i="2" a="1"/>
  <c r="AS584" i="2" s="1"/>
  <c r="AS193" i="2" a="1"/>
  <c r="AS193" i="2" s="1"/>
  <c r="AS441" i="2" a="1"/>
  <c r="AS441" i="2" s="1"/>
  <c r="AS537" i="2" a="1"/>
  <c r="AS537" i="2" s="1"/>
  <c r="AS601" i="2" a="1"/>
  <c r="AS601" i="2" s="1"/>
  <c r="AS665" i="2" a="1"/>
  <c r="AS665" i="2" s="1"/>
  <c r="AS729" i="2" a="1"/>
  <c r="AS729" i="2" s="1"/>
  <c r="AS10" i="2" a="1"/>
  <c r="AS10" i="2" s="1"/>
  <c r="AS130" i="2" a="1"/>
  <c r="AS130" i="2" s="1"/>
  <c r="AS258" i="2" a="1"/>
  <c r="AS258" i="2" s="1"/>
  <c r="AS410" i="2" a="1"/>
  <c r="AS410" i="2" s="1"/>
  <c r="AS498" i="2" a="1"/>
  <c r="AS498" i="2" s="1"/>
  <c r="AS562" i="2" a="1"/>
  <c r="AS562" i="2" s="1"/>
  <c r="AS626" i="2" a="1"/>
  <c r="AS626" i="2" s="1"/>
  <c r="AS830" i="2" a="1"/>
  <c r="AS830" i="2" s="1"/>
  <c r="AS894" i="2" a="1"/>
  <c r="AS894" i="2" s="1"/>
  <c r="AS958" i="2" a="1"/>
  <c r="AS958" i="2" s="1"/>
  <c r="AS1022" i="2" a="1"/>
  <c r="AS1022" i="2" s="1"/>
  <c r="AS1086" i="2" a="1"/>
  <c r="AS1086" i="2" s="1"/>
  <c r="AS1150" i="2" a="1"/>
  <c r="AS1150" i="2" s="1"/>
  <c r="AS1214" i="2" a="1"/>
  <c r="AS1214" i="2" s="1"/>
  <c r="AS1278" i="2" a="1"/>
  <c r="AS1278" i="2" s="1"/>
  <c r="AS1342" i="2" a="1"/>
  <c r="AS1342" i="2" s="1"/>
  <c r="AS1406" i="2" a="1"/>
  <c r="AS1406" i="2" s="1"/>
  <c r="AS47" i="2" a="1"/>
  <c r="AS47" i="2" s="1"/>
  <c r="AS239" i="2" a="1"/>
  <c r="AS239" i="2" s="1"/>
  <c r="AS399" i="2" a="1"/>
  <c r="AS399" i="2" s="1"/>
  <c r="AS503" i="2" a="1"/>
  <c r="AS503" i="2" s="1"/>
  <c r="AS591" i="2" a="1"/>
  <c r="AS591" i="2" s="1"/>
  <c r="AS728" i="2" a="1"/>
  <c r="AS728" i="2" s="1"/>
  <c r="AS888" i="2" a="1"/>
  <c r="AS888" i="2" s="1"/>
  <c r="AS1064" i="2" a="1"/>
  <c r="AS1064" i="2" s="1"/>
  <c r="AS1240" i="2" a="1"/>
  <c r="AS1240" i="2" s="1"/>
  <c r="AS897" i="2" a="1"/>
  <c r="AS897" i="2" s="1"/>
  <c r="AS1073" i="2" a="1"/>
  <c r="AS1073" i="2" s="1"/>
  <c r="AS1249" i="2" a="1"/>
  <c r="AS1249" i="2" s="1"/>
  <c r="AS1409" i="2" a="1"/>
  <c r="AS1409" i="2" s="1"/>
  <c r="AS802" i="2" a="1"/>
  <c r="AS802" i="2" s="1"/>
  <c r="AS978" i="2" a="1"/>
  <c r="AS978" i="2" s="1"/>
  <c r="AS1138" i="2" a="1"/>
  <c r="AS1138" i="2" s="1"/>
  <c r="AS747" i="2" a="1"/>
  <c r="AS747" i="2" s="1"/>
  <c r="AS923" i="2" a="1"/>
  <c r="AS923" i="2" s="1"/>
  <c r="AS1083" i="2" a="1"/>
  <c r="AS1083" i="2" s="1"/>
  <c r="AS1259" i="2" a="1"/>
  <c r="AS1259" i="2" s="1"/>
  <c r="AS884" i="2" a="1"/>
  <c r="AS884" i="2" s="1"/>
  <c r="AS1140" i="2" a="1"/>
  <c r="AS1140" i="2" s="1"/>
  <c r="AS901" i="2" a="1"/>
  <c r="AS901" i="2" s="1"/>
  <c r="AS1157" i="2" a="1"/>
  <c r="AS1157" i="2" s="1"/>
  <c r="AS213" i="2" a="1"/>
  <c r="AS213" i="2" s="1"/>
  <c r="AS269" i="2" a="1"/>
  <c r="AS269" i="2" s="1"/>
  <c r="AS327" i="2" a="1"/>
  <c r="AS327" i="2" s="1"/>
  <c r="AS390" i="2" a="1"/>
  <c r="AS390" i="2" s="1"/>
  <c r="AS448" i="2" a="1"/>
  <c r="AS448" i="2" s="1"/>
  <c r="AS99" i="2" a="1"/>
  <c r="AS99" i="2" s="1"/>
  <c r="AS339" i="2" a="1"/>
  <c r="AS339" i="2" s="1"/>
  <c r="AS515" i="2" a="1"/>
  <c r="AS515" i="2" s="1"/>
  <c r="AS587" i="2" a="1"/>
  <c r="AS587" i="2" s="1"/>
  <c r="AS651" i="2" a="1"/>
  <c r="AS651" i="2" s="1"/>
  <c r="AS715" i="2" a="1"/>
  <c r="AS715" i="2" s="1"/>
  <c r="AS36" i="2" a="1"/>
  <c r="AS36" i="2" s="1"/>
  <c r="AS180" i="2" a="1"/>
  <c r="AS180" i="2" s="1"/>
  <c r="AS332" i="2" a="1"/>
  <c r="AS332" i="2" s="1"/>
  <c r="AS508" i="2" a="1"/>
  <c r="AS508" i="2" s="1"/>
  <c r="AS596" i="2" a="1"/>
  <c r="AS596" i="2" s="1"/>
  <c r="AS660" i="2" a="1"/>
  <c r="AS660" i="2" s="1"/>
  <c r="AS724" i="2" a="1"/>
  <c r="AS724" i="2" s="1"/>
  <c r="AS117" i="2" a="1"/>
  <c r="AS117" i="2" s="1"/>
  <c r="AS381" i="2" a="1"/>
  <c r="AS381" i="2" s="1"/>
  <c r="AS509" i="2" a="1"/>
  <c r="AS509" i="2" s="1"/>
  <c r="AS573" i="2" a="1"/>
  <c r="AS573" i="2" s="1"/>
  <c r="AS637" i="2" a="1"/>
  <c r="AS637" i="2" s="1"/>
  <c r="AS701" i="2" a="1"/>
  <c r="AS701" i="2" s="1"/>
  <c r="AS765" i="2" a="1"/>
  <c r="AS765" i="2" s="1"/>
  <c r="AS829" i="2" a="1"/>
  <c r="AS829" i="2" s="1"/>
  <c r="AS62" i="2" a="1"/>
  <c r="AS62" i="2" s="1"/>
  <c r="AS214" i="2" a="1"/>
  <c r="AS214" i="2" s="1"/>
  <c r="AS478" i="2" a="1"/>
  <c r="AS478" i="2" s="1"/>
  <c r="AS550" i="2" a="1"/>
  <c r="AS550" i="2" s="1"/>
  <c r="AS614" i="2" a="1"/>
  <c r="AS614" i="2" s="1"/>
  <c r="AS678" i="2" a="1"/>
  <c r="AS678" i="2" s="1"/>
  <c r="AS742" i="2" a="1"/>
  <c r="AS742" i="2" s="1"/>
  <c r="AS80" i="2" a="1"/>
  <c r="AS80" i="2" s="1"/>
  <c r="AS240" i="2" a="1"/>
  <c r="AS240" i="2" s="1"/>
  <c r="AS360" i="2" a="1"/>
  <c r="AS360" i="2" s="1"/>
  <c r="AS528" i="2" a="1"/>
  <c r="AS528" i="2" s="1"/>
  <c r="AS592" i="2" a="1"/>
  <c r="AS592" i="2" s="1"/>
  <c r="AS209" i="2" a="1"/>
  <c r="AS209" i="2" s="1"/>
  <c r="AS449" i="2" a="1"/>
  <c r="AS449" i="2" s="1"/>
  <c r="AS545" i="2" a="1"/>
  <c r="AS545" i="2" s="1"/>
  <c r="AS609" i="2" a="1"/>
  <c r="AS609" i="2" s="1"/>
  <c r="AS673" i="2" a="1"/>
  <c r="AS673" i="2" s="1"/>
  <c r="AS737" i="2" a="1"/>
  <c r="AS737" i="2" s="1"/>
  <c r="AS18" i="2" a="1"/>
  <c r="AS18" i="2" s="1"/>
  <c r="AS162" i="2" a="1"/>
  <c r="AS162" i="2" s="1"/>
  <c r="AS290" i="2" a="1"/>
  <c r="AS290" i="2" s="1"/>
  <c r="AS418" i="2" a="1"/>
  <c r="AS418" i="2" s="1"/>
  <c r="AS506" i="2" a="1"/>
  <c r="AS506" i="2" s="1"/>
  <c r="AS570" i="2" a="1"/>
  <c r="AS570" i="2" s="1"/>
  <c r="AS634" i="2" a="1"/>
  <c r="AS634" i="2" s="1"/>
  <c r="AS838" i="2" a="1"/>
  <c r="AS838" i="2" s="1"/>
  <c r="AS902" i="2" a="1"/>
  <c r="AS902" i="2" s="1"/>
  <c r="AS966" i="2" a="1"/>
  <c r="AS966" i="2" s="1"/>
  <c r="AS1030" i="2" a="1"/>
  <c r="AS1030" i="2" s="1"/>
  <c r="AS1094" i="2" a="1"/>
  <c r="AS1094" i="2" s="1"/>
  <c r="AS1158" i="2" a="1"/>
  <c r="AS1158" i="2" s="1"/>
  <c r="AS1222" i="2" a="1"/>
  <c r="AS1222" i="2" s="1"/>
  <c r="AS1286" i="2" a="1"/>
  <c r="AS1286" i="2" s="1"/>
  <c r="AS1350" i="2" a="1"/>
  <c r="AS1350" i="2" s="1"/>
  <c r="AS1414" i="2" a="1"/>
  <c r="AS1414" i="2" s="1"/>
  <c r="AS55" i="2" a="1"/>
  <c r="AS55" i="2" s="1"/>
  <c r="AS295" i="2" a="1"/>
  <c r="AS295" i="2" s="1"/>
  <c r="AS439" i="2" a="1"/>
  <c r="AS439" i="2" s="1"/>
  <c r="AS519" i="2" a="1"/>
  <c r="AS519" i="2" s="1"/>
  <c r="AS599" i="2" a="1"/>
  <c r="AS599" i="2" s="1"/>
  <c r="AS744" i="2" a="1"/>
  <c r="AS744" i="2" s="1"/>
  <c r="AS920" i="2" a="1"/>
  <c r="AS920" i="2" s="1"/>
  <c r="AS1080" i="2" a="1"/>
  <c r="AS1080" i="2" s="1"/>
  <c r="AS1256" i="2" a="1"/>
  <c r="AS1256" i="2" s="1"/>
  <c r="AS929" i="2" a="1"/>
  <c r="AS929" i="2" s="1"/>
  <c r="AS1089" i="2" a="1"/>
  <c r="AS1089" i="2" s="1"/>
  <c r="AS1265" i="2" a="1"/>
  <c r="AS1265" i="2" s="1"/>
  <c r="AS658" i="2" a="1"/>
  <c r="AS658" i="2" s="1"/>
  <c r="AS818" i="2" a="1"/>
  <c r="AS818" i="2" s="1"/>
  <c r="AS994" i="2" a="1"/>
  <c r="AS994" i="2" s="1"/>
  <c r="AS1170" i="2" a="1"/>
  <c r="AS1170" i="2" s="1"/>
  <c r="AS763" i="2" a="1"/>
  <c r="AS763" i="2" s="1"/>
  <c r="AS939" i="2" a="1"/>
  <c r="AS939" i="2" s="1"/>
  <c r="AS1115" i="2" a="1"/>
  <c r="AS1115" i="2" s="1"/>
  <c r="AS1275" i="2" a="1"/>
  <c r="AS1275" i="2" s="1"/>
  <c r="AS916" i="2" a="1"/>
  <c r="AS916" i="2" s="1"/>
  <c r="AS1172" i="2" a="1"/>
  <c r="AS1172" i="2" s="1"/>
  <c r="AS933" i="2" a="1"/>
  <c r="AS933" i="2" s="1"/>
  <c r="AS1189" i="2" a="1"/>
  <c r="AS1189" i="2" s="1"/>
  <c r="AS709" i="2" a="1"/>
  <c r="AS709" i="2" s="1"/>
  <c r="AS773" i="2" a="1"/>
  <c r="AS773" i="2" s="1"/>
  <c r="AS837" i="2" a="1"/>
  <c r="AS837" i="2" s="1"/>
  <c r="AS78" i="2" a="1"/>
  <c r="AS78" i="2" s="1"/>
  <c r="AS246" i="2" a="1"/>
  <c r="AS246" i="2" s="1"/>
  <c r="AS486" i="2" a="1"/>
  <c r="AS486" i="2" s="1"/>
  <c r="AS558" i="2" a="1"/>
  <c r="AS558" i="2" s="1"/>
  <c r="AS622" i="2" a="1"/>
  <c r="AS622" i="2" s="1"/>
  <c r="AS686" i="2" a="1"/>
  <c r="AS686" i="2" s="1"/>
  <c r="AS750" i="2" a="1"/>
  <c r="AS750" i="2" s="1"/>
  <c r="AS104" i="2" a="1"/>
  <c r="AS104" i="2" s="1"/>
  <c r="AS256" i="2" a="1"/>
  <c r="AS256" i="2" s="1"/>
  <c r="AS376" i="2" a="1"/>
  <c r="AS376" i="2" s="1"/>
  <c r="AS536" i="2" a="1"/>
  <c r="AS536" i="2" s="1"/>
  <c r="AS41" i="2" a="1"/>
  <c r="AS41" i="2" s="1"/>
  <c r="AS225" i="2" a="1"/>
  <c r="AS225" i="2" s="1"/>
  <c r="AS457" i="2" a="1"/>
  <c r="AS457" i="2" s="1"/>
  <c r="AS553" i="2" a="1"/>
  <c r="AS553" i="2" s="1"/>
  <c r="AS617" i="2" a="1"/>
  <c r="AS617" i="2" s="1"/>
  <c r="AS681" i="2" a="1"/>
  <c r="AS681" i="2" s="1"/>
  <c r="AS745" i="2" a="1"/>
  <c r="AS745" i="2" s="1"/>
  <c r="AS34" i="2" a="1"/>
  <c r="AS34" i="2" s="1"/>
  <c r="AS186" i="2" a="1"/>
  <c r="AS186" i="2" s="1"/>
  <c r="AS314" i="2" a="1"/>
  <c r="AS314" i="2" s="1"/>
  <c r="AS426" i="2" a="1"/>
  <c r="AS426" i="2" s="1"/>
  <c r="AS514" i="2" a="1"/>
  <c r="AS514" i="2" s="1"/>
  <c r="AS578" i="2" a="1"/>
  <c r="AS578" i="2" s="1"/>
  <c r="AS782" i="2" a="1"/>
  <c r="AS782" i="2" s="1"/>
  <c r="AS846" i="2" a="1"/>
  <c r="AS846" i="2" s="1"/>
  <c r="AS910" i="2" a="1"/>
  <c r="AS910" i="2" s="1"/>
  <c r="AS974" i="2" a="1"/>
  <c r="AS974" i="2" s="1"/>
  <c r="AS1038" i="2" a="1"/>
  <c r="AS1038" i="2" s="1"/>
  <c r="AS1102" i="2" a="1"/>
  <c r="AS1102" i="2" s="1"/>
  <c r="AS1166" i="2" a="1"/>
  <c r="AS1166" i="2" s="1"/>
  <c r="AS1230" i="2" a="1"/>
  <c r="AS1230" i="2" s="1"/>
  <c r="AS1294" i="2" a="1"/>
  <c r="AS1294" i="2" s="1"/>
  <c r="AS1358" i="2" a="1"/>
  <c r="AS1358" i="2" s="1"/>
  <c r="AS1422" i="2" a="1"/>
  <c r="AS1422" i="2" s="1"/>
  <c r="AS87" i="2" a="1"/>
  <c r="AS87" i="2" s="1"/>
  <c r="AS303" i="2" a="1"/>
  <c r="AS303" i="2" s="1"/>
  <c r="AS447" i="2" a="1"/>
  <c r="AS447" i="2" s="1"/>
  <c r="AS527" i="2" a="1"/>
  <c r="AS527" i="2" s="1"/>
  <c r="AS600" i="2" a="1"/>
  <c r="AS600" i="2" s="1"/>
  <c r="AS760" i="2" a="1"/>
  <c r="AS760" i="2" s="1"/>
  <c r="AS936" i="2" a="1"/>
  <c r="AS936" i="2" s="1"/>
  <c r="AS1112" i="2" a="1"/>
  <c r="AS1112" i="2" s="1"/>
  <c r="AS1272" i="2" a="1"/>
  <c r="AS1272" i="2" s="1"/>
  <c r="AS945" i="2" a="1"/>
  <c r="AS945" i="2" s="1"/>
  <c r="AS1121" i="2" a="1"/>
  <c r="AS1121" i="2" s="1"/>
  <c r="AS1281" i="2" a="1"/>
  <c r="AS1281" i="2" s="1"/>
  <c r="AS674" i="2" a="1"/>
  <c r="AS674" i="2" s="1"/>
  <c r="AS850" i="2" a="1"/>
  <c r="AS850" i="2" s="1"/>
  <c r="AS1010" i="2" a="1"/>
  <c r="AS1010" i="2" s="1"/>
  <c r="AS1186" i="2" a="1"/>
  <c r="AS1186" i="2" s="1"/>
  <c r="AS795" i="2" a="1"/>
  <c r="AS795" i="2" s="1"/>
  <c r="AS955" i="2" a="1"/>
  <c r="AS955" i="2" s="1"/>
  <c r="AS1131" i="2" a="1"/>
  <c r="AS1131" i="2" s="1"/>
  <c r="AS1307" i="2" a="1"/>
  <c r="AS1307" i="2" s="1"/>
  <c r="AS948" i="2" a="1"/>
  <c r="AS948" i="2" s="1"/>
  <c r="AS1204" i="2" a="1"/>
  <c r="AS1204" i="2" s="1"/>
  <c r="AS965" i="2" a="1"/>
  <c r="AS965" i="2" s="1"/>
  <c r="AS1221" i="2" a="1"/>
  <c r="AS1221" i="2" s="1"/>
  <c r="AQ2" i="2"/>
  <c r="B9" i="3" s="1"/>
  <c r="B37"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C88C6E-02BA-4381-AF84-B37DEB36EDF3}" keepAlive="1" name="Query - WA_Fn-UseC_-HR-Employee-Attriti" description="Connection to the 'WA_Fn-UseC_-HR-Employee-Attriti' query in the workbook." type="5" refreshedVersion="8" background="1" saveData="1">
    <dbPr connection="Provider=Microsoft.Mashup.OleDb.1;Data Source=$Workbook$;Location=WA_Fn-UseC_-HR-Employee-Attriti;Extended Properties=&quot;&quot;" command="SELECT * FROM [WA_Fn-UseC_-HR-Employee-Attriti]"/>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<sst xmlns="http://schemas.openxmlformats.org/spreadsheetml/2006/main" count="21022" uniqueCount="182">
  <si>
    <t>Age</t>
  </si>
  <si>
    <t>Attrition</t>
  </si>
  <si>
    <t>BusinessTravel</t>
  </si>
  <si>
    <t>Department</t>
  </si>
  <si>
    <t>DistanceFromHome</t>
  </si>
  <si>
    <t>Education</t>
  </si>
  <si>
    <t>EducationField</t>
  </si>
  <si>
    <t>EnvironmentSatisfaction</t>
  </si>
  <si>
    <t>Gender</t>
  </si>
  <si>
    <t>JobInvolvement</t>
  </si>
  <si>
    <t>JobLevel</t>
  </si>
  <si>
    <t>JobRole</t>
  </si>
  <si>
    <t>JobSatisfaction</t>
  </si>
  <si>
    <t>MaritalStatus</t>
  </si>
  <si>
    <t>MonthlyIncome</t>
  </si>
  <si>
    <t>NumCompaniesWorked</t>
  </si>
  <si>
    <t>OverTime</t>
  </si>
  <si>
    <t>PercentSalaryHike</t>
  </si>
  <si>
    <t>PerformanceRating</t>
  </si>
  <si>
    <t>RelationshipSatisfaction</t>
  </si>
  <si>
    <t>StockOptionLevel</t>
  </si>
  <si>
    <t>TotalWorkingYears</t>
  </si>
  <si>
    <t>TrainingTimesLastYear</t>
  </si>
  <si>
    <t>WorkLifeBalance</t>
  </si>
  <si>
    <t>YearsAtCompany</t>
  </si>
  <si>
    <t>YearsInCurrentRole</t>
  </si>
  <si>
    <t>YearsSinceLastPromotion</t>
  </si>
  <si>
    <t>YearsWithCurrManager</t>
  </si>
  <si>
    <t>AttritionFlag</t>
  </si>
  <si>
    <t>OverTimeFlag</t>
  </si>
  <si>
    <t>RecentPromotion</t>
  </si>
  <si>
    <t>ManagerStability</t>
  </si>
  <si>
    <t>AgeGroup</t>
  </si>
  <si>
    <t>CommuteRange</t>
  </si>
  <si>
    <t>IncomeGroup</t>
  </si>
  <si>
    <t>CareerStage</t>
  </si>
  <si>
    <t>EmploymentStage</t>
  </si>
  <si>
    <t>SatisfactionIndex</t>
  </si>
  <si>
    <t>Yes</t>
  </si>
  <si>
    <t>Travel_Rarely</t>
  </si>
  <si>
    <t>Sales</t>
  </si>
  <si>
    <t>Life Sciences</t>
  </si>
  <si>
    <t>Female</t>
  </si>
  <si>
    <t>Sales Executive</t>
  </si>
  <si>
    <t>Single</t>
  </si>
  <si>
    <t>35-44</t>
  </si>
  <si>
    <t>upto 5 km</t>
  </si>
  <si>
    <t>Lower-Middle</t>
  </si>
  <si>
    <t>Early-Mid Career</t>
  </si>
  <si>
    <t>Established</t>
  </si>
  <si>
    <t>No</t>
  </si>
  <si>
    <t>Travel_Frequently</t>
  </si>
  <si>
    <t>Research &amp; Development</t>
  </si>
  <si>
    <t>Male</t>
  </si>
  <si>
    <t>Research Scientist</t>
  </si>
  <si>
    <t>Married</t>
  </si>
  <si>
    <t>45-54</t>
  </si>
  <si>
    <t>6-10 km</t>
  </si>
  <si>
    <t>Mid Career</t>
  </si>
  <si>
    <t>Other</t>
  </si>
  <si>
    <t>Laboratory Technician</t>
  </si>
  <si>
    <t>Low Income</t>
  </si>
  <si>
    <t>New Hires</t>
  </si>
  <si>
    <t>25-34</t>
  </si>
  <si>
    <t>Medical</t>
  </si>
  <si>
    <t>Early Career</t>
  </si>
  <si>
    <t>55-60</t>
  </si>
  <si>
    <t>Divorced</t>
  </si>
  <si>
    <t>20+ km</t>
  </si>
  <si>
    <t>Manufacturing Director</t>
  </si>
  <si>
    <t>Healthcare Representative</t>
  </si>
  <si>
    <t>Experienced</t>
  </si>
  <si>
    <t>16-20 km</t>
  </si>
  <si>
    <t>11-15 km</t>
  </si>
  <si>
    <t>Non-Travel</t>
  </si>
  <si>
    <t>Manager</t>
  </si>
  <si>
    <t>High Income</t>
  </si>
  <si>
    <t>Senior</t>
  </si>
  <si>
    <t>Veterans</t>
  </si>
  <si>
    <t>Sales Representative</t>
  </si>
  <si>
    <t>Research Director</t>
  </si>
  <si>
    <t>Upper-Middle</t>
  </si>
  <si>
    <t>Marketing</t>
  </si>
  <si>
    <t>Technical Degree</t>
  </si>
  <si>
    <t>Human Resources</t>
  </si>
  <si>
    <t>Headcount</t>
  </si>
  <si>
    <t>Row Labels</t>
  </si>
  <si>
    <t>Grand Total</t>
  </si>
  <si>
    <t>Attrition Rate</t>
  </si>
  <si>
    <t>Avg Satisfaction Index</t>
  </si>
  <si>
    <t>Overtime Share</t>
  </si>
  <si>
    <t>Avg Tenure (years)</t>
  </si>
  <si>
    <t>SatisfactionLevel</t>
  </si>
  <si>
    <t>Low</t>
  </si>
  <si>
    <t>High</t>
  </si>
  <si>
    <t>Very High</t>
  </si>
  <si>
    <t>Medium</t>
  </si>
  <si>
    <t>Very Low</t>
  </si>
  <si>
    <t>EmployeeId</t>
  </si>
  <si>
    <t>Attrition % by Department</t>
  </si>
  <si>
    <t>Attrition % by Overtime</t>
  </si>
  <si>
    <t>Overtime</t>
  </si>
  <si>
    <t>Attrition % by Job Role</t>
  </si>
  <si>
    <t>Attrition % by Age Group</t>
  </si>
  <si>
    <t>Attrition % by Income Group</t>
  </si>
  <si>
    <t>Attrition % by Commute Range</t>
  </si>
  <si>
    <t>Attrition % by Satisfaction Level</t>
  </si>
  <si>
    <t>Parameter</t>
  </si>
  <si>
    <t>Value</t>
  </si>
  <si>
    <t>ReplacementFactor</t>
  </si>
  <si>
    <t>LongCommuteKm</t>
  </si>
  <si>
    <t>LowSatMax</t>
  </si>
  <si>
    <t>Scenario</t>
  </si>
  <si>
    <t>Conservative</t>
  </si>
  <si>
    <t>Base</t>
  </si>
  <si>
    <t>Aggressive</t>
  </si>
  <si>
    <t>Factor</t>
  </si>
  <si>
    <t>Selected Scenario</t>
  </si>
  <si>
    <t>SelectedFactor</t>
  </si>
  <si>
    <t>PromotionBand</t>
  </si>
  <si>
    <t>ReplacementCost</t>
  </si>
  <si>
    <t>AttritionCost</t>
  </si>
  <si>
    <t>RiskScore</t>
  </si>
  <si>
    <t>Attrition % by Recent Promotions</t>
  </si>
  <si>
    <t>Attrition % by Manager Stability</t>
  </si>
  <si>
    <t>Attritions</t>
  </si>
  <si>
    <t>Lift</t>
  </si>
  <si>
    <t>Column Labels</t>
  </si>
  <si>
    <t>Rate(Yes)</t>
  </si>
  <si>
    <t>Rate(No)</t>
  </si>
  <si>
    <t>Rate</t>
  </si>
  <si>
    <t>Total Attrition Cost</t>
  </si>
  <si>
    <t>Early Career Workforce (CareerStage)</t>
  </si>
  <si>
    <t>New-Hire Attrition Rate</t>
  </si>
  <si>
    <t>Overtime Attrition Rate</t>
  </si>
  <si>
    <t>Long-Commute Attrition Rate</t>
  </si>
  <si>
    <t>Low-Income Attrition Rate</t>
  </si>
  <si>
    <t>Manager-Instability Attrition Rate</t>
  </si>
  <si>
    <t>Median Income – Leavers</t>
  </si>
  <si>
    <t>Median Income – Stayers</t>
  </si>
  <si>
    <t>Pay Gap %</t>
  </si>
  <si>
    <t>KPIs</t>
  </si>
  <si>
    <t>Attrition % by Employment Stage</t>
  </si>
  <si>
    <t>Attrition % by Career Stage</t>
  </si>
  <si>
    <t>Unstable</t>
  </si>
  <si>
    <t>Stable</t>
  </si>
  <si>
    <t>Department × Overtime</t>
  </si>
  <si>
    <t>Attrition Cost by Department</t>
  </si>
  <si>
    <t>Cost</t>
  </si>
  <si>
    <t>Cum%</t>
  </si>
  <si>
    <t>Attrition Cost by Job Role</t>
  </si>
  <si>
    <t>RiskScore distribution</t>
  </si>
  <si>
    <t>IncomeGroup × SatisfactionLevel</t>
  </si>
  <si>
    <t>&lt;25</t>
  </si>
  <si>
    <t>Attrition % by JobRole</t>
  </si>
  <si>
    <t>Attrition % by  AgeGroup</t>
  </si>
  <si>
    <t>Attrition % by EmploymentStage</t>
  </si>
  <si>
    <t>Attrition by % IncomeGroup</t>
  </si>
  <si>
    <t>OverallRate</t>
  </si>
  <si>
    <t>Total Headcount</t>
  </si>
  <si>
    <t>Total Attrition Rate</t>
  </si>
  <si>
    <t>Total Attritions</t>
  </si>
  <si>
    <t>Replacement Cost Exposure</t>
  </si>
  <si>
    <t>Avg. Replacement Cost per Attrition</t>
  </si>
  <si>
    <t>Job Role</t>
  </si>
  <si>
    <t>Risk Score</t>
  </si>
  <si>
    <t>Sum_ReplacementCost</t>
  </si>
  <si>
    <t>Replacement Exposure by Job Role</t>
  </si>
  <si>
    <t>Q1</t>
  </si>
  <si>
    <t>Q2</t>
  </si>
  <si>
    <t>Q3</t>
  </si>
  <si>
    <t>RiskTier</t>
  </si>
  <si>
    <t>Q1 (Lowest)</t>
  </si>
  <si>
    <t>Q4 (Highest)</t>
  </si>
  <si>
    <t>Risk tiers (RiskScore) vs Attrition rate</t>
  </si>
  <si>
    <t>Overall Rate</t>
  </si>
  <si>
    <t>Quartiles</t>
  </si>
  <si>
    <t>OverTime risk delta (percentage points)</t>
  </si>
  <si>
    <t>Top Cost Department</t>
  </si>
  <si>
    <t>Total ReplacementCost</t>
  </si>
  <si>
    <t>Top Cost by Department</t>
  </si>
  <si>
    <t>Employee Attrition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</si>
</sst>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00"/>
    <numFmt numFmtId="167" formatCode="\+0.00&quot; pp&quot;;\-0.00&quot; pp&quot;;0.0&quot; pp&quot;"/>
  </numFmts>
  <fonts count="7">
    <font>
      <sz val="11"/>
      <color theme="1"/>
      <name val="Calibri"/>
      <family val="2"/>
      <scheme val="minor"/>
    </font>
    <font>
      <b/>
      <sz val="11"/>
      <color theme="1"/>
      <name val="Calibri"/>
      <family val="2"/>
      <scheme val="minor"/>
    </font>
    <font>
      <sz val="11"/>
      <color theme="1"/>
      <name val="Calibri"/>
      <family val="2"/>
      <scheme val="minor"/>
    </font>
    <font>
      <sz val="10"/>
      <color theme="1"/>
      <name val="Arial Unicode MS"/>
    </font>
    <font>
      <b/>
      <sz val="48"/>
      <color rgb="FF004F88"/>
      <name val="Agency FB"/>
      <family val="2"/>
    </font>
    <font>
      <b/>
      <sz val="14"/>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4"/>
        <bgColor theme="4"/>
      </patternFill>
    </fill>
    <fill>
      <patternFill patternType="solid">
        <fgColor theme="0"/>
        <bgColor theme="4" tint="0.79998168889431442"/>
      </patternFill>
    </fill>
  </fills>
  <borders count="2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theme="4" tint="0.39997558519241921"/>
      </bottom>
      <diagonal/>
    </border>
    <border>
      <left/>
      <right/>
      <top style="thin">
        <color theme="4" tint="0.39997558519241921"/>
      </top>
      <bottom/>
      <diagonal/>
    </border>
    <border>
      <left/>
      <right style="thin">
        <color theme="0" tint="-0.14999847407452621"/>
      </right>
      <top/>
      <bottom/>
      <diagonal/>
    </border>
    <border>
      <left/>
      <right style="thin">
        <color theme="0" tint="-0.14999847407452621"/>
      </right>
      <top style="thin">
        <color theme="4" tint="0.39997558519241921"/>
      </top>
      <bottom/>
      <diagonal/>
    </border>
    <border>
      <left/>
      <right/>
      <top/>
      <bottom style="thin">
        <color theme="0" tint="-0.14999847407452621"/>
      </bottom>
      <diagonal/>
    </border>
    <border>
      <left/>
      <right style="thin">
        <color theme="0" tint="-0.14999847407452621"/>
      </right>
      <top/>
      <bottom style="thin">
        <color theme="4" tint="0.39997558519241921"/>
      </bottom>
      <diagonal/>
    </border>
    <border>
      <left style="thin">
        <color theme="0" tint="-0.14999847407452621"/>
      </left>
      <right/>
      <top/>
      <bottom/>
      <diagonal/>
    </border>
    <border>
      <left/>
      <right style="thin">
        <color theme="2" tint="-9.9978637043366805E-2"/>
      </right>
      <top/>
      <bottom/>
      <diagonal/>
    </border>
    <border>
      <left style="thin">
        <color theme="2" tint="-9.9978637043366805E-2"/>
      </left>
      <right/>
      <top/>
      <bottom/>
      <diagonal/>
    </border>
    <border>
      <left style="thin">
        <color theme="4"/>
      </left>
      <right style="thin">
        <color theme="4"/>
      </right>
      <top/>
      <bottom style="thin">
        <color theme="4"/>
      </bottom>
      <diagonal/>
    </border>
    <border>
      <left style="thin">
        <color theme="4"/>
      </left>
      <right style="thin">
        <color theme="4"/>
      </right>
      <top style="thin">
        <color theme="4"/>
      </top>
      <bottom style="thin">
        <color theme="4" tint="0.39997558519241921"/>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theme="4"/>
      </left>
      <right style="thin">
        <color theme="4"/>
      </right>
      <top style="thin">
        <color theme="4"/>
      </top>
      <bottom style="thin">
        <color theme="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100">
    <xf numFmtId="0" fontId="0" fillId="0" borderId="0" xfId="0"/>
    <xf numFmtId="0" fontId="0" fillId="0" borderId="0" xfId="0" pivotButton="1"/>
    <xf numFmtId="0" fontId="0" fillId="0" borderId="0" xfId="0" applyAlignment="1">
      <alignment horizontal="left"/>
    </xf>
    <xf numFmtId="9" fontId="0" fillId="0" borderId="0" xfId="0" applyNumberFormat="1"/>
    <xf numFmtId="1" fontId="0" fillId="0" borderId="0" xfId="0" applyNumberFormat="1"/>
    <xf numFmtId="0" fontId="1" fillId="0" borderId="0" xfId="0" applyFont="1"/>
    <xf numFmtId="0" fontId="0" fillId="0" borderId="1" xfId="0" applyBorder="1"/>
    <xf numFmtId="0" fontId="0" fillId="0" borderId="5" xfId="0" applyBorder="1"/>
    <xf numFmtId="0" fontId="0" fillId="0" borderId="7" xfId="0" applyBorder="1"/>
    <xf numFmtId="0" fontId="0" fillId="0" borderId="8" xfId="0" applyBorder="1"/>
    <xf numFmtId="164" fontId="0" fillId="0" borderId="0" xfId="0" applyNumberFormat="1"/>
    <xf numFmtId="164" fontId="0" fillId="0" borderId="0" xfId="1" applyNumberFormat="1" applyFont="1"/>
    <xf numFmtId="2" fontId="0" fillId="0" borderId="0" xfId="1" applyNumberFormat="1" applyFont="1"/>
    <xf numFmtId="10" fontId="0" fillId="0" borderId="0" xfId="0" applyNumberFormat="1"/>
    <xf numFmtId="0" fontId="0" fillId="0" borderId="4" xfId="0" applyBorder="1"/>
    <xf numFmtId="0" fontId="0" fillId="0" borderId="3" xfId="0" applyBorder="1"/>
    <xf numFmtId="0" fontId="0" fillId="2" borderId="0" xfId="0" applyFill="1"/>
    <xf numFmtId="0" fontId="1" fillId="2" borderId="0" xfId="0" applyFont="1" applyFill="1"/>
    <xf numFmtId="10" fontId="0" fillId="2" borderId="0" xfId="0" applyNumberFormat="1" applyFill="1"/>
    <xf numFmtId="164" fontId="0" fillId="3" borderId="0" xfId="0" applyNumberFormat="1" applyFill="1"/>
    <xf numFmtId="0" fontId="1" fillId="2" borderId="10" xfId="0" applyFont="1" applyFill="1" applyBorder="1"/>
    <xf numFmtId="164" fontId="0" fillId="3" borderId="10" xfId="0" applyNumberFormat="1" applyFill="1" applyBorder="1"/>
    <xf numFmtId="164" fontId="0" fillId="3" borderId="11" xfId="0" applyNumberFormat="1" applyFill="1" applyBorder="1"/>
    <xf numFmtId="2" fontId="0" fillId="0" borderId="0" xfId="1" applyNumberFormat="1" applyFont="1" applyBorder="1"/>
    <xf numFmtId="0" fontId="0" fillId="2" borderId="10" xfId="0" applyFill="1" applyBorder="1"/>
    <xf numFmtId="0" fontId="1" fillId="2" borderId="10" xfId="0" applyFont="1" applyFill="1" applyBorder="1" applyAlignment="1">
      <alignment horizontal="right"/>
    </xf>
    <xf numFmtId="2" fontId="0" fillId="0" borderId="0" xfId="1" applyNumberFormat="1" applyFont="1" applyFill="1"/>
    <xf numFmtId="2" fontId="0" fillId="3" borderId="0" xfId="1" applyNumberFormat="1" applyFont="1" applyFill="1" applyBorder="1"/>
    <xf numFmtId="2" fontId="0" fillId="3" borderId="12" xfId="1" applyNumberFormat="1" applyFont="1" applyFill="1" applyBorder="1"/>
    <xf numFmtId="2" fontId="0" fillId="3" borderId="13" xfId="1" applyNumberFormat="1" applyFont="1" applyFill="1" applyBorder="1"/>
    <xf numFmtId="0" fontId="0" fillId="0" borderId="14" xfId="0" applyBorder="1"/>
    <xf numFmtId="164" fontId="0" fillId="3" borderId="13" xfId="0" applyNumberFormat="1" applyFill="1" applyBorder="1"/>
    <xf numFmtId="164" fontId="0" fillId="3" borderId="12" xfId="0" applyNumberFormat="1" applyFill="1" applyBorder="1"/>
    <xf numFmtId="164" fontId="0" fillId="3" borderId="15" xfId="0" applyNumberFormat="1" applyFill="1" applyBorder="1"/>
    <xf numFmtId="0" fontId="0" fillId="0" borderId="16" xfId="0" applyBorder="1"/>
    <xf numFmtId="0" fontId="0" fillId="0" borderId="9" xfId="0" applyBorder="1"/>
    <xf numFmtId="0" fontId="0" fillId="3" borderId="2" xfId="0" applyFill="1" applyBorder="1"/>
    <xf numFmtId="0" fontId="5" fillId="3" borderId="1" xfId="0" applyFont="1" applyFill="1" applyBorder="1" applyAlignment="1">
      <alignment vertical="center"/>
    </xf>
    <xf numFmtId="0" fontId="0" fillId="5" borderId="11" xfId="0" applyFill="1" applyBorder="1"/>
    <xf numFmtId="0" fontId="0" fillId="3" borderId="11" xfId="0" applyFill="1" applyBorder="1"/>
    <xf numFmtId="0" fontId="6" fillId="4" borderId="0" xfId="0" applyFont="1" applyFill="1"/>
    <xf numFmtId="2" fontId="0" fillId="0" borderId="0" xfId="1" applyNumberFormat="1" applyFont="1" applyFill="1" applyBorder="1"/>
    <xf numFmtId="0" fontId="0" fillId="0" borderId="17" xfId="0" applyBorder="1"/>
    <xf numFmtId="0" fontId="0" fillId="0" borderId="18" xfId="0" applyBorder="1"/>
    <xf numFmtId="2" fontId="0" fillId="3" borderId="17" xfId="1" applyNumberFormat="1" applyFont="1" applyFill="1" applyBorder="1"/>
    <xf numFmtId="2" fontId="0" fillId="0" borderId="17" xfId="1" applyNumberFormat="1" applyFont="1" applyBorder="1"/>
    <xf numFmtId="2" fontId="0" fillId="0" borderId="17" xfId="1" applyNumberFormat="1" applyFont="1" applyFill="1" applyBorder="1"/>
    <xf numFmtId="0" fontId="5" fillId="0" borderId="0" xfId="0" applyFont="1" applyAlignment="1">
      <alignment vertical="top"/>
    </xf>
    <xf numFmtId="0" fontId="0" fillId="0" borderId="0" xfId="0" applyAlignment="1">
      <alignment vertical="top"/>
    </xf>
    <xf numFmtId="0" fontId="0" fillId="0" borderId="16" xfId="0" applyBorder="1" applyAlignment="1">
      <alignment vertical="top"/>
    </xf>
    <xf numFmtId="0" fontId="0" fillId="0" borderId="17" xfId="0" applyBorder="1" applyAlignment="1">
      <alignment vertical="top"/>
    </xf>
    <xf numFmtId="0" fontId="1" fillId="2" borderId="20" xfId="0" applyFont="1" applyFill="1" applyBorder="1"/>
    <xf numFmtId="164" fontId="0" fillId="0" borderId="19" xfId="1" applyNumberFormat="1" applyFont="1" applyBorder="1"/>
    <xf numFmtId="0" fontId="0" fillId="3" borderId="3" xfId="0" applyFill="1" applyBorder="1" applyAlignment="1">
      <alignment vertical="center"/>
    </xf>
    <xf numFmtId="0" fontId="0" fillId="3" borderId="4" xfId="0" applyFill="1" applyBorder="1"/>
    <xf numFmtId="0" fontId="0" fillId="0" borderId="6" xfId="0" applyBorder="1"/>
    <xf numFmtId="0" fontId="0" fillId="0" borderId="21" xfId="0" pivotButton="1" applyBorder="1"/>
    <xf numFmtId="0" fontId="0" fillId="0" borderId="7" xfId="0" applyBorder="1" applyAlignment="1">
      <alignment horizontal="left"/>
    </xf>
    <xf numFmtId="0" fontId="0" fillId="0" borderId="8" xfId="0" applyBorder="1" applyAlignment="1">
      <alignment horizontal="left"/>
    </xf>
    <xf numFmtId="164" fontId="0" fillId="0" borderId="1" xfId="0" applyNumberFormat="1" applyBorder="1"/>
    <xf numFmtId="164" fontId="0" fillId="0" borderId="5" xfId="0" applyNumberFormat="1" applyBorder="1"/>
    <xf numFmtId="164" fontId="0" fillId="0" borderId="22" xfId="0" applyNumberFormat="1" applyBorder="1"/>
    <xf numFmtId="164" fontId="0" fillId="0" borderId="3" xfId="0" applyNumberFormat="1" applyBorder="1"/>
    <xf numFmtId="0" fontId="0" fillId="0" borderId="9" xfId="0" applyBorder="1" applyAlignment="1">
      <alignment horizontal="left"/>
    </xf>
    <xf numFmtId="0" fontId="0" fillId="0" borderId="22" xfId="0" applyBorder="1" applyAlignment="1">
      <alignment horizontal="left"/>
    </xf>
    <xf numFmtId="0" fontId="0" fillId="0" borderId="22" xfId="0" applyBorder="1"/>
    <xf numFmtId="0" fontId="0" fillId="0" borderId="23" xfId="0" applyBorder="1"/>
    <xf numFmtId="166" fontId="0" fillId="0" borderId="0" xfId="0" applyNumberFormat="1"/>
    <xf numFmtId="0" fontId="1" fillId="0" borderId="1" xfId="0" applyFont="1" applyBorder="1"/>
    <xf numFmtId="0" fontId="1" fillId="0" borderId="24" xfId="0" applyFont="1" applyBorder="1"/>
    <xf numFmtId="0" fontId="1" fillId="0" borderId="2" xfId="0" applyFont="1" applyBorder="1"/>
    <xf numFmtId="0" fontId="0" fillId="3" borderId="25" xfId="0" applyFill="1" applyBorder="1"/>
    <xf numFmtId="0" fontId="1" fillId="3" borderId="26" xfId="0" applyFont="1" applyFill="1" applyBorder="1"/>
    <xf numFmtId="0" fontId="0" fillId="3" borderId="27" xfId="0" applyFill="1" applyBorder="1"/>
    <xf numFmtId="0" fontId="5" fillId="0" borderId="0" xfId="0" applyFont="1"/>
    <xf numFmtId="1" fontId="0" fillId="0" borderId="7" xfId="0" applyNumberFormat="1" applyBorder="1"/>
    <xf numFmtId="1" fontId="0" fillId="0" borderId="9" xfId="0" applyNumberFormat="1" applyBorder="1"/>
    <xf numFmtId="165" fontId="0" fillId="0" borderId="9" xfId="0" applyNumberFormat="1" applyBorder="1"/>
    <xf numFmtId="2" fontId="0" fillId="0" borderId="9" xfId="0" applyNumberFormat="1" applyBorder="1"/>
    <xf numFmtId="167" fontId="0" fillId="0" borderId="9" xfId="0" applyNumberFormat="1" applyBorder="1"/>
    <xf numFmtId="2" fontId="0" fillId="0" borderId="8" xfId="0" applyNumberFormat="1" applyBorder="1"/>
    <xf numFmtId="10" fontId="3" fillId="0" borderId="9" xfId="0" applyNumberFormat="1" applyFont="1" applyBorder="1"/>
    <xf numFmtId="10" fontId="0" fillId="0" borderId="9" xfId="0" applyNumberFormat="1" applyBorder="1"/>
    <xf numFmtId="0" fontId="4" fillId="0" borderId="0" xfId="0" applyFont="1" applyAlignment="1">
      <alignment horizontal="center"/>
    </xf>
    <xf numFmtId="0" fontId="0" fillId="0" borderId="0" xfId="0" applyNumberFormat="1"/>
    <xf numFmtId="0" fontId="0" fillId="0" borderId="3" xfId="0" applyBorder="1" applyAlignment="1">
      <alignment horizontal="left"/>
    </xf>
    <xf numFmtId="0" fontId="0" fillId="0" borderId="4" xfId="0" applyNumberFormat="1" applyBorder="1"/>
    <xf numFmtId="0" fontId="0" fillId="0" borderId="6" xfId="0" applyNumberFormat="1" applyBorder="1"/>
    <xf numFmtId="164" fontId="0" fillId="0" borderId="0" xfId="0" applyNumberFormat="1" applyBorder="1"/>
    <xf numFmtId="0" fontId="0" fillId="0" borderId="0" xfId="0" pivotButton="1" applyBorder="1"/>
    <xf numFmtId="0" fontId="0" fillId="0" borderId="0" xfId="0" applyBorder="1"/>
    <xf numFmtId="0" fontId="0" fillId="0" borderId="0" xfId="0" applyBorder="1" applyAlignment="1">
      <alignment horizontal="left"/>
    </xf>
    <xf numFmtId="0" fontId="0" fillId="0" borderId="0" xfId="0" applyNumberFormat="1" applyBorder="1"/>
    <xf numFmtId="0" fontId="0" fillId="0" borderId="0" xfId="0" applyBorder="1" applyAlignment="1">
      <alignment horizontal="right"/>
    </xf>
    <xf numFmtId="0" fontId="0" fillId="0" borderId="2" xfId="0" applyNumberFormat="1" applyBorder="1"/>
    <xf numFmtId="1" fontId="0" fillId="0" borderId="0" xfId="0" applyNumberFormat="1" applyBorder="1"/>
    <xf numFmtId="1" fontId="0" fillId="2" borderId="0" xfId="0" applyNumberFormat="1" applyFill="1" applyBorder="1"/>
    <xf numFmtId="0" fontId="0" fillId="0" borderId="23" xfId="0" applyNumberFormat="1" applyBorder="1"/>
    <xf numFmtId="0" fontId="0" fillId="0" borderId="22" xfId="0" applyNumberFormat="1" applyBorder="1"/>
    <xf numFmtId="0" fontId="0" fillId="0" borderId="3" xfId="0" pivotButton="1" applyBorder="1"/>
  </cellXfs>
  <cellStyles count="2">
    <cellStyle name="Normal" xfId="0" builtinId="0"/>
    <cellStyle name="Percent" xfId="1" builtinId="5"/>
  </cellStyles>
  <dxfs count="325">
    <dxf>
      <numFmt numFmtId="13" formatCode="0%"/>
    </dxf>
    <dxf>
      <numFmt numFmtId="1"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alignment horizontal="right"/>
    </dxf>
    <dxf>
      <border>
        <left style="thin">
          <color indexed="64"/>
        </left>
        <right style="thin">
          <color indexed="64"/>
        </right>
        <top style="thin">
          <color indexed="64"/>
        </top>
        <bottom style="thin">
          <color indexed="64"/>
        </bottom>
      </border>
    </dxf>
    <dxf>
      <numFmt numFmtId="164" formatCode="0.0%"/>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right/>
        <top/>
        <bottom/>
        <vertical/>
        <horizontal/>
      </border>
    </dxf>
    <dxf>
      <numFmt numFmtId="13" formatCode="0%"/>
    </dxf>
    <dxf>
      <border>
        <left style="thin">
          <color indexed="64"/>
        </left>
        <right style="thin">
          <color indexed="64"/>
        </right>
        <top style="thin">
          <color indexed="64"/>
        </top>
        <bottom style="thin">
          <color indexed="64"/>
        </bottom>
      </border>
    </dxf>
    <dxf>
      <numFmt numFmtId="164" formatCode="0.0%"/>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numFmt numFmtId="13" formatCode="0%"/>
    </dxf>
    <dxf>
      <alignment horizontal="right"/>
    </dxf>
    <dxf>
      <numFmt numFmtId="13" formatCode="0%"/>
    </dxf>
    <dxf>
      <numFmt numFmtId="1"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alignment horizontal="right"/>
    </dxf>
    <dxf>
      <border>
        <left style="thin">
          <color indexed="64"/>
        </left>
        <right style="thin">
          <color indexed="64"/>
        </right>
        <top style="thin">
          <color indexed="64"/>
        </top>
        <bottom style="thin">
          <color indexed="64"/>
        </bottom>
      </border>
    </dxf>
    <dxf>
      <numFmt numFmtId="164" formatCode="0.0%"/>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right/>
        <top/>
        <bottom/>
        <vertical/>
        <horizontal/>
      </border>
    </dxf>
    <dxf>
      <numFmt numFmtId="13" formatCode="0%"/>
    </dxf>
    <dxf>
      <border>
        <left style="thin">
          <color indexed="64"/>
        </left>
        <right style="thin">
          <color indexed="64"/>
        </right>
        <top style="thin">
          <color indexed="64"/>
        </top>
        <bottom style="thin">
          <color indexed="64"/>
        </bottom>
      </border>
    </dxf>
    <dxf>
      <numFmt numFmtId="164" formatCode="0.0%"/>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numFmt numFmtId="13" formatCode="0%"/>
    </dxf>
    <dxf>
      <alignment horizontal="right"/>
    </dxf>
    <dxf>
      <numFmt numFmtId="13" formatCode="0%"/>
    </dxf>
    <dxf>
      <numFmt numFmtId="13" formatCode="0%"/>
    </dxf>
    <dxf>
      <numFmt numFmtId="13" formatCode="0%"/>
    </dxf>
    <dxf>
      <numFmt numFmtId="13" formatCode="0%"/>
    </dxf>
    <dxf>
      <numFmt numFmtId="13" formatCode="0%"/>
    </dxf>
    <dxf>
      <numFmt numFmtId="13" formatCode="0%"/>
    </dxf>
    <dxf>
      <numFmt numFmtId="1" formatCode="0"/>
    </dxf>
    <dxf>
      <numFmt numFmtId="13" formatCode="0%"/>
    </dxf>
    <dxf>
      <numFmt numFmtId="13" formatCode="0%"/>
    </dxf>
    <dxf>
      <numFmt numFmtId="164" formatCode="0.0%"/>
    </dxf>
    <dxf>
      <border>
        <left style="thin">
          <color indexed="64"/>
        </left>
      </border>
    </dxf>
    <dxf>
      <border>
        <left style="thin">
          <color indexed="64"/>
        </left>
      </border>
    </dxf>
    <dxf>
      <border>
        <left style="thin">
          <color indexed="64"/>
        </left>
      </border>
    </dxf>
    <dxf>
      <numFmt numFmtId="1" formatCode="0"/>
    </dxf>
    <dxf>
      <border>
        <left style="thin">
          <color indexed="64"/>
        </left>
      </border>
    </dxf>
    <dxf>
      <numFmt numFmtId="13" formatCode="0%"/>
    </dxf>
    <dxf>
      <numFmt numFmtId="13" formatCode="0%"/>
    </dxf>
    <dxf>
      <numFmt numFmtId="13" formatCode="0%"/>
    </dxf>
    <dxf>
      <numFmt numFmtId="13" formatCode="0%"/>
    </dxf>
    <dxf>
      <numFmt numFmtId="13" formatCode="0%"/>
    </dxf>
    <dxf>
      <numFmt numFmtId="164" formatCode="0.0%"/>
    </dxf>
    <dxf>
      <numFmt numFmtId="13" formatCode="0%"/>
    </dxf>
    <dxf>
      <numFmt numFmtId="13" formatCode="0%"/>
    </dxf>
    <dxf>
      <numFmt numFmtId="13" formatCode="0%"/>
    </dxf>
    <dxf>
      <numFmt numFmtId="13" formatCode="0%"/>
    </dxf>
    <dxf>
      <numFmt numFmtId="13" formatCode="0%"/>
    </dxf>
    <dxf>
      <numFmt numFmtId="13" formatCode="0%"/>
    </dxf>
    <dxf>
      <alignment horizontal="right"/>
    </dxf>
    <dxf>
      <numFmt numFmtId="13" formatCode="0%"/>
    </dxf>
    <dxf>
      <numFmt numFmtId="13" formatCode="0%"/>
    </dxf>
    <dxf>
      <numFmt numFmtId="13" formatCode="0%"/>
    </dxf>
    <dxf>
      <numFmt numFmtId="13" formatCode="0%"/>
    </dxf>
    <dxf>
      <numFmt numFmtId="13" formatCode="0%"/>
    </dxf>
    <dxf>
      <numFmt numFmtId="164" formatCode="0.0%"/>
    </dxf>
    <dxf>
      <border>
        <bottom/>
      </border>
    </dxf>
    <dxf>
      <numFmt numFmtId="1" formatCode="0"/>
    </dxf>
    <dxf>
      <numFmt numFmtId="164" formatCode="0.0%"/>
    </dxf>
    <dxf>
      <numFmt numFmtId="164" formatCode="0.0%"/>
    </dxf>
    <dxf>
      <numFmt numFmtId="164" formatCode="0.0%"/>
    </dxf>
    <dxf>
      <numFmt numFmtId="13" formatCode="0%"/>
    </dxf>
    <dxf>
      <border>
        <left style="thin">
          <color indexed="64"/>
        </left>
        <right style="thin">
          <color indexed="64"/>
        </right>
        <top style="thin">
          <color indexed="64"/>
        </top>
        <bottom style="thin">
          <color indexed="64"/>
        </bottom>
      </border>
    </dxf>
    <dxf>
      <numFmt numFmtId="164" formatCode="0.0%"/>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numFmt numFmtId="13" formatCode="0%"/>
    </dxf>
    <dxf>
      <numFmt numFmtId="164" formatCode="0.0%"/>
    </dxf>
    <dxf>
      <numFmt numFmtId="164" formatCode="0.0%"/>
    </dxf>
    <dxf>
      <numFmt numFmtId="1" formatCode="0"/>
    </dxf>
    <dxf>
      <numFmt numFmtId="1" formatCode="0"/>
    </dxf>
    <dxf>
      <numFmt numFmtId="13"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border>
        <left/>
        <right/>
        <top/>
        <vertical/>
        <horizontal/>
      </border>
    </dxf>
    <dxf>
      <border>
        <left/>
        <right/>
        <top/>
        <vertical/>
        <horizontal/>
      </border>
    </dxf>
    <dxf>
      <border>
        <left/>
        <right/>
        <top/>
        <vertical/>
        <horizontal/>
      </border>
    </dxf>
    <dxf>
      <border>
        <left/>
        <right/>
        <top/>
        <vertical/>
        <horizontal/>
      </border>
    </dxf>
    <dxf>
      <border>
        <left/>
        <right/>
        <top/>
        <vertical/>
        <horizontal/>
      </border>
    </dxf>
    <dxf>
      <numFmt numFmtId="13" formatCode="0%"/>
    </dxf>
    <dxf>
      <alignment horizontal="right"/>
    </dxf>
    <dxf>
      <border>
        <left style="thin">
          <color indexed="64"/>
        </left>
        <right style="thin">
          <color indexed="64"/>
        </right>
        <top style="thin">
          <color indexed="64"/>
        </top>
        <bottom style="thin">
          <color indexed="64"/>
        </bottom>
      </border>
    </dxf>
    <dxf>
      <numFmt numFmtId="164" formatCode="0.0%"/>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right/>
        <top/>
        <bottom/>
        <vertical/>
        <horizontal/>
      </border>
    </dxf>
    <dxf>
      <numFmt numFmtId="13" formatCode="0%"/>
    </dxf>
    <dxf>
      <numFmt numFmtId="164" formatCode="0.0%"/>
    </dxf>
    <dxf>
      <numFmt numFmtId="13" formatCode="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3" formatCode="0%"/>
    </dxf>
    <dxf>
      <numFmt numFmtId="13"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border>
        <left/>
        <top/>
        <bottom/>
        <vertical/>
        <horizontal/>
      </border>
    </dxf>
    <dxf>
      <border>
        <left/>
        <top/>
        <bottom/>
        <vertical/>
        <horizontal/>
      </border>
    </dxf>
    <dxf>
      <border>
        <left/>
        <top/>
        <bottom/>
        <vertical/>
        <horizontal/>
      </border>
    </dxf>
    <dxf>
      <border>
        <left/>
        <top/>
        <bottom/>
        <vertical/>
        <horizontal/>
      </border>
    </dxf>
    <dxf>
      <border>
        <left/>
        <top/>
        <bottom/>
        <vertical/>
        <horizontal/>
      </border>
    </dxf>
    <dxf>
      <numFmt numFmtId="13" formatCode="0%"/>
    </dxf>
    <dxf>
      <numFmt numFmtId="164" formatCode="0.0%"/>
    </dxf>
    <dxf>
      <numFmt numFmtId="1" formatCode="0"/>
    </dxf>
    <dxf>
      <border>
        <left style="thin">
          <color theme="4"/>
        </left>
        <right style="thin">
          <color theme="4"/>
        </right>
        <top style="thin">
          <color theme="4"/>
        </top>
        <bottom style="thin">
          <color theme="4"/>
        </bottom>
      </border>
    </dxf>
    <dxf>
      <border>
        <left style="thin">
          <color theme="4"/>
        </left>
        <right style="thin">
          <color theme="4"/>
        </right>
        <top style="thin">
          <color theme="4"/>
        </top>
        <bottom style="thin">
          <color theme="4"/>
        </bottom>
      </border>
    </dxf>
    <dxf>
      <numFmt numFmtId="1" formatCode="0"/>
    </dxf>
    <dxf>
      <numFmt numFmtId="1" formatCode="0"/>
    </dxf>
    <dxf>
      <numFmt numFmtId="1" formatCode="0"/>
    </dxf>
    <dxf>
      <numFmt numFmtId="1" formatCode="0"/>
    </dxf>
    <dxf>
      <fill>
        <patternFill patternType="solid">
          <bgColor theme="4" tint="0.79998168889431442"/>
        </patternFill>
      </fill>
    </dxf>
    <dxf>
      <border>
        <left/>
      </border>
    </dxf>
    <dxf>
      <border>
        <left/>
      </border>
    </dxf>
    <dxf>
      <border>
        <left/>
      </border>
    </dxf>
    <dxf>
      <border>
        <left/>
      </border>
    </dxf>
    <dxf>
      <numFmt numFmtId="13" formatCode="0%"/>
    </dxf>
    <dxf>
      <numFmt numFmtId="164" formatCode="0.0%"/>
    </dxf>
    <dxf>
      <numFmt numFmtId="13" formatCode="0%"/>
    </dxf>
    <dxf>
      <numFmt numFmtId="1"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alignment horizontal="right"/>
    </dxf>
    <dxf>
      <border>
        <left style="thin">
          <color indexed="64"/>
        </left>
        <right style="thin">
          <color indexed="64"/>
        </right>
        <top style="thin">
          <color indexed="64"/>
        </top>
        <bottom style="thin">
          <color indexed="64"/>
        </bottom>
      </border>
    </dxf>
    <dxf>
      <numFmt numFmtId="164" formatCode="0.0%"/>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right/>
        <top/>
        <bottom/>
        <vertical/>
        <horizontal/>
      </border>
    </dxf>
    <dxf>
      <numFmt numFmtId="13" formatCode="0%"/>
    </dxf>
    <dxf>
      <border>
        <left style="thin">
          <color indexed="64"/>
        </left>
        <right style="thin">
          <color indexed="64"/>
        </right>
        <top style="thin">
          <color indexed="64"/>
        </top>
        <bottom style="thin">
          <color indexed="64"/>
        </bottom>
      </border>
    </dxf>
    <dxf>
      <numFmt numFmtId="164" formatCode="0.0%"/>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numFmt numFmtId="13" formatCode="0%"/>
    </dxf>
    <dxf>
      <alignment horizontal="right"/>
    </dxf>
    <dxf>
      <numFmt numFmtId="13" formatCode="0%"/>
    </dxf>
    <dxf>
      <numFmt numFmtId="13" formatCode="0%"/>
    </dxf>
    <dxf>
      <numFmt numFmtId="13" formatCode="0%"/>
    </dxf>
    <dxf>
      <numFmt numFmtId="13" formatCode="0%"/>
    </dxf>
    <dxf>
      <numFmt numFmtId="13" formatCode="0%"/>
    </dxf>
    <dxf>
      <numFmt numFmtId="164" formatCode="0.0%"/>
    </dxf>
    <dxf>
      <numFmt numFmtId="13" formatCode="0%"/>
    </dxf>
    <dxf>
      <numFmt numFmtId="13" formatCode="0%"/>
    </dxf>
    <dxf>
      <border>
        <left style="thin">
          <color indexed="64"/>
        </left>
      </border>
    </dxf>
    <dxf>
      <numFmt numFmtId="1" formatCode="0"/>
    </dxf>
    <dxf>
      <border>
        <left style="thin">
          <color indexed="64"/>
        </left>
      </border>
    </dxf>
    <dxf>
      <border>
        <left style="thin">
          <color indexed="64"/>
        </left>
      </border>
    </dxf>
    <dxf>
      <border>
        <left style="thin">
          <color indexed="64"/>
        </left>
      </border>
    </dxf>
    <dxf>
      <numFmt numFmtId="164" formatCode="0.0%"/>
    </dxf>
    <dxf>
      <numFmt numFmtId="13" formatCode="0%"/>
    </dxf>
    <dxf>
      <numFmt numFmtId="13" formatCode="0%"/>
    </dxf>
    <dxf>
      <numFmt numFmtId="13" formatCode="0%"/>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dxf>
    <dxf>
      <numFmt numFmtId="13" formatCode="0%"/>
    </dxf>
    <dxf>
      <border>
        <left/>
      </border>
    </dxf>
    <dxf>
      <border>
        <left/>
      </border>
    </dxf>
    <dxf>
      <border>
        <left/>
      </border>
    </dxf>
    <dxf>
      <border>
        <left/>
      </border>
    </dxf>
    <dxf>
      <fill>
        <patternFill patternType="solid">
          <bgColor theme="4" tint="0.79998168889431442"/>
        </patternFill>
      </fill>
    </dxf>
    <dxf>
      <numFmt numFmtId="1" formatCode="0"/>
    </dxf>
    <dxf>
      <numFmt numFmtId="1" formatCode="0"/>
    </dxf>
    <dxf>
      <numFmt numFmtId="1" formatCode="0"/>
    </dxf>
    <dxf>
      <numFmt numFmtId="1" formatCode="0"/>
    </dxf>
    <dxf>
      <border>
        <left style="thin">
          <color theme="4"/>
        </left>
        <right style="thin">
          <color theme="4"/>
        </right>
        <top style="thin">
          <color theme="4"/>
        </top>
        <bottom style="thin">
          <color theme="4"/>
        </bottom>
      </border>
    </dxf>
    <dxf>
      <border>
        <left style="thin">
          <color theme="4"/>
        </left>
        <right style="thin">
          <color theme="4"/>
        </right>
        <top style="thin">
          <color theme="4"/>
        </top>
        <bottom style="thin">
          <color theme="4"/>
        </bottom>
      </border>
    </dxf>
    <dxf>
      <numFmt numFmtId="1" formatCode="0"/>
    </dxf>
    <dxf>
      <numFmt numFmtId="164" formatCode="0.0%"/>
    </dxf>
    <dxf>
      <numFmt numFmtId="13" formatCode="0%"/>
    </dxf>
    <dxf>
      <border>
        <left/>
        <top/>
        <bottom/>
        <vertical/>
        <horizontal/>
      </border>
    </dxf>
    <dxf>
      <border>
        <left/>
        <top/>
        <bottom/>
        <vertical/>
        <horizontal/>
      </border>
    </dxf>
    <dxf>
      <border>
        <left/>
        <top/>
        <bottom/>
        <vertical/>
        <horizontal/>
      </border>
    </dxf>
    <dxf>
      <border>
        <left/>
        <top/>
        <bottom/>
        <vertical/>
        <horizontal/>
      </border>
    </dxf>
    <dxf>
      <border>
        <left/>
        <top/>
        <bottom/>
        <vertical/>
        <horizontal/>
      </border>
    </dxf>
    <dxf>
      <numFmt numFmtId="164" formatCode="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3" formatCode="0%"/>
    </dxf>
    <dxf>
      <numFmt numFmtId="13" formatCode="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3" formatCode="0%"/>
    </dxf>
    <dxf>
      <numFmt numFmtId="164" formatCode="0.0%"/>
    </dxf>
    <dxf>
      <numFmt numFmtId="13" formatCode="0%"/>
    </dxf>
    <dxf>
      <border>
        <left/>
        <right/>
        <top/>
        <vertical/>
        <horizontal/>
      </border>
    </dxf>
    <dxf>
      <border>
        <left/>
        <right/>
        <top/>
        <vertical/>
        <horizontal/>
      </border>
    </dxf>
    <dxf>
      <border>
        <left/>
        <right/>
        <top/>
        <vertical/>
        <horizontal/>
      </border>
    </dxf>
    <dxf>
      <border>
        <left/>
        <right/>
        <top/>
        <vertical/>
        <horizontal/>
      </border>
    </dxf>
    <dxf>
      <border>
        <left/>
        <right/>
        <top/>
        <vertical/>
        <horizontal/>
      </border>
    </dxf>
    <dxf>
      <numFmt numFmtId="164" formatCode="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3" formatCode="0%"/>
    </dxf>
    <dxf>
      <numFmt numFmtId="1" formatCode="0"/>
    </dxf>
    <dxf>
      <numFmt numFmtId="1" formatCode="0"/>
    </dxf>
    <dxf>
      <numFmt numFmtId="164" formatCode="0.0%"/>
    </dxf>
    <dxf>
      <numFmt numFmtId="164" formatCode="0.0%"/>
    </dxf>
    <dxf>
      <numFmt numFmtId="13" formatCode="0%"/>
    </dxf>
    <dxf>
      <numFmt numFmtId="164" formatCode="0.0%"/>
    </dxf>
    <dxf>
      <numFmt numFmtId="164" formatCode="0.0%"/>
    </dxf>
    <dxf>
      <numFmt numFmtId="164" formatCode="0.0%"/>
    </dxf>
    <dxf>
      <numFmt numFmtId="1" formatCode="0"/>
    </dxf>
    <dxf>
      <border>
        <bottom/>
      </border>
    </dxf>
    <dxf>
      <numFmt numFmtId="164" formatCode="0.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microsoft.com/office/2007/relationships/slicerCache" Target="slicerCaches/slicerCache8.xml"/><Relationship Id="rId10" Type="http://schemas.microsoft.com/office/2007/relationships/slicerCache" Target="slicerCaches/slicerCache3.xml"/><Relationship Id="rId19" Type="http://schemas.openxmlformats.org/officeDocument/2006/relationships/sharedStrings" Target="sharedStrings.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0.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1.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2.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3.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4.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5.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6.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7.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8.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29.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0.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1.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2.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3.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4.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5.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6.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7.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38.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39.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0.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1.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2.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3.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Ex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2.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[HR_Employee_Attrition_Data.xlsx]charts!PivotTable5</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 by Department</a:t>
            </a:r>
          </a:p>
        </c:rich>
      </c:tx>
      <c:layout>
        <c:manualLayout>
          <c:xMode val="edge"/>
          <c:yMode val="edge"/>
          <c:x val="0.23981832891321631"/>
          <c:y val="2.71497789223355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09305582385836"/>
          <c:y val="0.20566165250103674"/>
          <c:w val="0.86369406344282829"/>
          <c:h val="0.61890356252507794"/>
        </c:manualLayout>
      </c:layout>
      <c:barChart>
        <c:barDir val="col"/>
        <c:grouping val="clustered"/>
        <c:varyColors val="0"/>
        <c:ser>
          <c:idx val="0"/>
          <c:order val="0"/>
          <c:tx>
            <c:strRef>
              <c:f>charts!$B$4</c:f>
              <c:strCache>
                <c:ptCount val="1"/>
                <c:pt idx="0">
                  <c:v>Total</c:v>
                </c:pt>
              </c:strCache>
            </c:strRef>
          </c:tx>
          <c:spPr>
            <a:solidFill>
              <a:schemeClr val="accent1"/>
            </a:solidFill>
            <a:ln>
              <a:noFill/>
            </a:ln>
            <a:effectLst/>
          </c:spPr>
          <c:invertIfNegative val="0"/>
          <c:cat>
            <c:strRef>
              <c:f>charts!$A$5:$A$8</c:f>
              <c:strCache>
                <c:ptCount val="3"/>
                <c:pt idx="0">
                  <c:v>Human Resources</c:v>
                </c:pt>
                <c:pt idx="1">
                  <c:v>Research &amp; Development</c:v>
                </c:pt>
                <c:pt idx="2">
                  <c:v>Sales</c:v>
                </c:pt>
              </c:strCache>
            </c:strRef>
          </c:cat>
          <c:val>
            <c:numRef>
              <c:f>charts!$B$5:$B$8</c:f>
              <c:numCache>
                <c:formatCode>0%</c:formatCode>
                <c:ptCount val="3"/>
                <c:pt idx="0">
                  <c:v>0.19047619047619047</c:v>
                </c:pt>
                <c:pt idx="1">
                  <c:v>0.13839750260145681</c:v>
                </c:pt>
                <c:pt idx="2">
                  <c:v>0.20627802690582961</c:v>
                </c:pt>
              </c:numCache>
            </c:numRef>
          </c:val>
          <c:extLst>
            <c:ext xmlns:c16="http://schemas.microsoft.com/office/drawing/2014/chart" uri="{C3380CC4-5D6E-409C-BE32-E72D297353CC}">
              <c16:uniqueId val="{00000000-6991-4650-9E4C-B3EBD1C6E0C0}"/>
            </c:ext>
          </c:extLst>
        </c:ser>
        <c:dLbls>
          <c:showLegendKey val="0"/>
          <c:showVal val="0"/>
          <c:showCatName val="0"/>
          <c:showSerName val="0"/>
          <c:showPercent val="0"/>
          <c:showBubbleSize val="0"/>
        </c:dLbls>
        <c:gapWidth val="219"/>
        <c:overlap val="-27"/>
        <c:axId val="1967665039"/>
        <c:axId val="1967665999"/>
      </c:barChart>
      <c:catAx>
        <c:axId val="19676650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65999"/>
        <c:crosses val="autoZero"/>
        <c:auto val="1"/>
        <c:lblAlgn val="ctr"/>
        <c:lblOffset val="100"/>
        <c:noMultiLvlLbl val="0"/>
      </c:catAx>
      <c:valAx>
        <c:axId val="19676659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650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[HR_Employee_Attrition_Data.xlsx]charts!PivotTable7</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Job Role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580579795840578"/>
          <c:y val="0.20208287383952717"/>
          <c:w val="0.60396795239008172"/>
          <c:h val="0.6293157626130067"/>
        </c:manualLayout>
      </c:layout>
      <c:barChart>
        <c:barDir val="bar"/>
        <c:grouping val="clustered"/>
        <c:varyColors val="0"/>
        <c:ser>
          <c:idx val="0"/>
          <c:order val="0"/>
          <c:tx>
            <c:strRef>
              <c:f>charts!$B$32</c:f>
              <c:strCache>
                <c:ptCount val="1"/>
                <c:pt idx="0">
                  <c:v>Total</c:v>
                </c:pt>
              </c:strCache>
            </c:strRef>
          </c:tx>
          <c:spPr>
            <a:solidFill>
              <a:schemeClr val="accent1"/>
            </a:solidFill>
            <a:ln>
              <a:noFill/>
            </a:ln>
            <a:effectLst/>
          </c:spPr>
          <c:invertIfNegative val="0"/>
          <c:cat>
            <c:strRef>
              <c:f>charts!$A$33:$A$42</c:f>
              <c:strCache>
                <c:ptCount val="9"/>
                <c:pt idx="0">
                  <c:v>Research Director</c:v>
                </c:pt>
                <c:pt idx="1">
                  <c:v>Manager</c:v>
                </c:pt>
                <c:pt idx="2">
                  <c:v>Healthcare Representative</c:v>
                </c:pt>
                <c:pt idx="3">
                  <c:v>Manufacturing Director</c:v>
                </c:pt>
                <c:pt idx="4">
                  <c:v>Research Scientist</c:v>
                </c:pt>
                <c:pt idx="5">
                  <c:v>Sales Executive</c:v>
                </c:pt>
                <c:pt idx="6">
                  <c:v>Human Resources</c:v>
                </c:pt>
                <c:pt idx="7">
                  <c:v>Laboratory Technician</c:v>
                </c:pt>
                <c:pt idx="8">
                  <c:v>Sales Representative</c:v>
                </c:pt>
              </c:strCache>
            </c:strRef>
          </c:cat>
          <c:val>
            <c:numRef>
              <c:f>charts!$B$33:$B$42</c:f>
              <c:numCache>
                <c:formatCode>0%</c:formatCode>
                <c:ptCount val="9"/>
                <c:pt idx="0">
                  <c:v>2.5000000000000001E-2</c:v>
                </c:pt>
                <c:pt idx="1">
                  <c:v>4.9019607843137254E-2</c:v>
                </c:pt>
                <c:pt idx="2">
                  <c:v>6.8702290076335881E-2</c:v>
                </c:pt>
                <c:pt idx="3">
                  <c:v>6.8965517241379309E-2</c:v>
                </c:pt>
                <c:pt idx="4">
                  <c:v>0.16095890410958905</c:v>
                </c:pt>
                <c:pt idx="5">
                  <c:v>0.17484662576687116</c:v>
                </c:pt>
                <c:pt idx="6">
                  <c:v>0.23076923076923078</c:v>
                </c:pt>
                <c:pt idx="7">
                  <c:v>0.23938223938223938</c:v>
                </c:pt>
                <c:pt idx="8">
                  <c:v>0.39759036144578314</c:v>
                </c:pt>
              </c:numCache>
            </c:numRef>
          </c:val>
          <c:extLst>
            <c:ext xmlns:c16="http://schemas.microsoft.com/office/drawing/2014/chart" uri="{C3380CC4-5D6E-409C-BE32-E72D297353CC}">
              <c16:uniqueId val="{00000000-F579-4361-9D55-2CE448DD1104}"/>
            </c:ext>
          </c:extLst>
        </c:ser>
        <c:dLbls>
          <c:showLegendKey val="0"/>
          <c:showVal val="0"/>
          <c:showCatName val="0"/>
          <c:showSerName val="0"/>
          <c:showPercent val="0"/>
          <c:showBubbleSize val="0"/>
        </c:dLbls>
        <c:gapWidth val="182"/>
        <c:axId val="1967685199"/>
        <c:axId val="1967686159"/>
      </c:barChart>
      <c:catAx>
        <c:axId val="1967685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6159"/>
        <c:crosses val="autoZero"/>
        <c:auto val="1"/>
        <c:lblAlgn val="ctr"/>
        <c:lblOffset val="100"/>
        <c:noMultiLvlLbl val="0"/>
      </c:catAx>
      <c:valAx>
        <c:axId val="196768615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5199"/>
        <c:crosses val="autoZero"/>
        <c:crossBetween val="between"/>
        <c:majorUnit val="5.000000000000001E-2"/>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 by Overtime</a:t>
            </a:r>
          </a:p>
        </c:rich>
      </c:tx>
      <c:layout>
        <c:manualLayout>
          <c:xMode val="edge"/>
          <c:yMode val="edge"/>
          <c:x val="0.16508073907980048"/>
          <c:y val="3.18022168915146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07709733778825"/>
          <c:y val="0.20546891011379101"/>
          <c:w val="0.88533701865006076"/>
          <c:h val="0.61818957288218213"/>
        </c:manualLayout>
      </c:layout>
      <c:barChart>
        <c:barDir val="col"/>
        <c:grouping val="clustered"/>
        <c:varyColors val="0"/>
        <c:ser>
          <c:idx val="0"/>
          <c:order val="0"/>
          <c:tx>
            <c:strRef>
              <c:f>charts!$B$19</c:f>
              <c:strCache>
                <c:ptCount val="1"/>
                <c:pt idx="0">
                  <c:v>Total</c:v>
                </c:pt>
              </c:strCache>
            </c:strRef>
          </c:tx>
          <c:spPr>
            <a:solidFill>
              <a:schemeClr val="accent1"/>
            </a:solidFill>
            <a:ln>
              <a:noFill/>
            </a:ln>
            <a:effectLst/>
          </c:spPr>
          <c:invertIfNegative val="0"/>
          <c:cat>
            <c:strRef>
              <c:f>charts!$A$20:$A$21</c:f>
              <c:strCache>
                <c:ptCount val="2"/>
                <c:pt idx="0">
                  <c:v>No</c:v>
                </c:pt>
                <c:pt idx="1">
                  <c:v>Yes</c:v>
                </c:pt>
              </c:strCache>
            </c:strRef>
          </c:cat>
          <c:val>
            <c:numRef>
              <c:f>charts!$B$20:$B$21</c:f>
              <c:numCache>
                <c:formatCode>0%</c:formatCode>
                <c:ptCount val="2"/>
                <c:pt idx="0">
                  <c:v>0.10436432637571158</c:v>
                </c:pt>
                <c:pt idx="1">
                  <c:v>0.30528846153846156</c:v>
                </c:pt>
              </c:numCache>
            </c:numRef>
          </c:val>
          <c:extLst>
            <c:ext xmlns:c16="http://schemas.microsoft.com/office/drawing/2014/chart" uri="{C3380CC4-5D6E-409C-BE32-E72D297353CC}">
              <c16:uniqueId val="{00000000-62CF-458B-A91D-02F97FC31FA5}"/>
            </c:ext>
          </c:extLst>
        </c:ser>
        <c:dLbls>
          <c:showLegendKey val="0"/>
          <c:showVal val="0"/>
          <c:showCatName val="0"/>
          <c:showSerName val="0"/>
          <c:showPercent val="0"/>
          <c:showBubbleSize val="0"/>
        </c:dLbls>
        <c:gapWidth val="219"/>
        <c:overlap val="-27"/>
        <c:axId val="1967682799"/>
        <c:axId val="1967689999"/>
      </c:barChart>
      <c:catAx>
        <c:axId val="196768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9999"/>
        <c:crosses val="autoZero"/>
        <c:auto val="1"/>
        <c:lblAlgn val="ctr"/>
        <c:lblOffset val="100"/>
        <c:noMultiLvlLbl val="0"/>
      </c:catAx>
      <c:valAx>
        <c:axId val="19676899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27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[HR_Employee_Attrition_Data.xlsx]charts!PivotTable8</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15973585351749"/>
          <c:y val="0.20417282737372375"/>
          <c:w val="0.813890908267213"/>
          <c:h val="0.62430935722325875"/>
        </c:manualLayout>
      </c:layout>
      <c:lineChart>
        <c:grouping val="standard"/>
        <c:varyColors val="0"/>
        <c:ser>
          <c:idx val="0"/>
          <c:order val="0"/>
          <c:tx>
            <c:strRef>
              <c:f>charts!$B$54</c:f>
              <c:strCache>
                <c:ptCount val="1"/>
                <c:pt idx="0">
                  <c:v>Total</c:v>
                </c:pt>
              </c:strCache>
            </c:strRef>
          </c:tx>
          <c:spPr>
            <a:ln w="28575" cap="rnd">
              <a:solidFill>
                <a:schemeClr val="accent1"/>
              </a:solidFill>
              <a:round/>
            </a:ln>
            <a:effectLst/>
          </c:spPr>
          <c:marker>
            <c:symbol val="none"/>
          </c:marker>
          <c:cat>
            <c:strRef>
              <c:f>charts!$A$55:$A$60</c:f>
              <c:strCache>
                <c:ptCount val="5"/>
                <c:pt idx="0">
                  <c:v>25-34</c:v>
                </c:pt>
                <c:pt idx="1">
                  <c:v>35-44</c:v>
                </c:pt>
                <c:pt idx="2">
                  <c:v>45-54</c:v>
                </c:pt>
                <c:pt idx="3">
                  <c:v>55-60</c:v>
                </c:pt>
                <c:pt idx="4">
                  <c:v>&lt;25</c:v>
                </c:pt>
              </c:strCache>
            </c:strRef>
          </c:cat>
          <c:val>
            <c:numRef>
              <c:f>charts!$B$55:$B$60</c:f>
              <c:numCache>
                <c:formatCode>0%</c:formatCode>
                <c:ptCount val="5"/>
                <c:pt idx="0">
                  <c:v>0.20216606498194944</c:v>
                </c:pt>
                <c:pt idx="1">
                  <c:v>0.100990099009901</c:v>
                </c:pt>
                <c:pt idx="2">
                  <c:v>0.10204081632653061</c:v>
                </c:pt>
                <c:pt idx="3">
                  <c:v>0.15942028985507245</c:v>
                </c:pt>
                <c:pt idx="4">
                  <c:v>0.39175257731958762</c:v>
                </c:pt>
              </c:numCache>
            </c:numRef>
          </c:val>
          <c:smooth val="0"/>
          <c:extLst>
            <c:ext xmlns:c16="http://schemas.microsoft.com/office/drawing/2014/chart" uri="{C3380CC4-5D6E-409C-BE32-E72D297353CC}">
              <c16:uniqueId val="{00000000-BA75-4AC7-99C0-6189810440B4}"/>
            </c:ext>
          </c:extLst>
        </c:ser>
        <c:dLbls>
          <c:showLegendKey val="0"/>
          <c:showVal val="0"/>
          <c:showCatName val="0"/>
          <c:showSerName val="0"/>
          <c:showPercent val="0"/>
          <c:showBubbleSize val="0"/>
        </c:dLbls>
        <c:smooth val="0"/>
        <c:axId val="1967683279"/>
        <c:axId val="1967684719"/>
      </c:lineChart>
      <c:catAx>
        <c:axId val="1967683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4719"/>
        <c:crosses val="autoZero"/>
        <c:auto val="1"/>
        <c:lblAlgn val="ctr"/>
        <c:lblOffset val="100"/>
        <c:noMultiLvlLbl val="0"/>
      </c:catAx>
      <c:valAx>
        <c:axId val="19676847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32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[HR_Employee_Attrition_Data.xlsx]charts!PivotTable9</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Employment Stage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752684983645465E-2"/>
          <c:y val="0.20301147421636845"/>
          <c:w val="0.86837567095902957"/>
          <c:h val="0.62110540848616336"/>
        </c:manualLayout>
      </c:layout>
      <c:barChart>
        <c:barDir val="col"/>
        <c:grouping val="clustered"/>
        <c:varyColors val="0"/>
        <c:ser>
          <c:idx val="0"/>
          <c:order val="0"/>
          <c:tx>
            <c:strRef>
              <c:f>charts!$B$71</c:f>
              <c:strCache>
                <c:ptCount val="1"/>
                <c:pt idx="0">
                  <c:v>Total</c:v>
                </c:pt>
              </c:strCache>
            </c:strRef>
          </c:tx>
          <c:spPr>
            <a:solidFill>
              <a:schemeClr val="accent1"/>
            </a:solidFill>
            <a:ln>
              <a:noFill/>
            </a:ln>
            <a:effectLst/>
          </c:spPr>
          <c:invertIfNegative val="0"/>
          <c:cat>
            <c:strRef>
              <c:f>charts!$A$72:$A$77</c:f>
              <c:strCache>
                <c:ptCount val="5"/>
                <c:pt idx="0">
                  <c:v>New Hires</c:v>
                </c:pt>
                <c:pt idx="1">
                  <c:v>Early Career</c:v>
                </c:pt>
                <c:pt idx="2">
                  <c:v>Established</c:v>
                </c:pt>
                <c:pt idx="3">
                  <c:v>Experienced</c:v>
                </c:pt>
                <c:pt idx="4">
                  <c:v>Veterans</c:v>
                </c:pt>
              </c:strCache>
            </c:strRef>
          </c:cat>
          <c:val>
            <c:numRef>
              <c:f>charts!$B$72:$B$77</c:f>
              <c:numCache>
                <c:formatCode>0%</c:formatCode>
                <c:ptCount val="5"/>
                <c:pt idx="0">
                  <c:v>0.34883720930232559</c:v>
                </c:pt>
                <c:pt idx="1">
                  <c:v>0.15508021390374332</c:v>
                </c:pt>
                <c:pt idx="2">
                  <c:v>0.12276785714285714</c:v>
                </c:pt>
                <c:pt idx="3">
                  <c:v>6.6666666666666666E-2</c:v>
                </c:pt>
                <c:pt idx="4">
                  <c:v>0.12121212121212122</c:v>
                </c:pt>
              </c:numCache>
            </c:numRef>
          </c:val>
          <c:extLst>
            <c:ext xmlns:c16="http://schemas.microsoft.com/office/drawing/2014/chart" uri="{C3380CC4-5D6E-409C-BE32-E72D297353CC}">
              <c16:uniqueId val="{00000000-336B-4E57-9391-575D0EC9E389}"/>
            </c:ext>
          </c:extLst>
        </c:ser>
        <c:dLbls>
          <c:showLegendKey val="0"/>
          <c:showVal val="0"/>
          <c:showCatName val="0"/>
          <c:showSerName val="0"/>
          <c:showPercent val="0"/>
          <c:showBubbleSize val="0"/>
        </c:dLbls>
        <c:gapWidth val="219"/>
        <c:overlap val="-27"/>
        <c:axId val="1967715919"/>
        <c:axId val="1967714959"/>
      </c:barChart>
      <c:catAx>
        <c:axId val="1967715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714959"/>
        <c:crosses val="autoZero"/>
        <c:auto val="1"/>
        <c:lblAlgn val="ctr"/>
        <c:lblOffset val="100"/>
        <c:noMultiLvlLbl val="0"/>
      </c:catAx>
      <c:valAx>
        <c:axId val="19677149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7159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[HR_Employee_Attrition_Data.xlsx]charts!PivotTable10</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Income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292399398953122E-2"/>
          <c:y val="0.20304958816374299"/>
          <c:w val="0.870669196714424"/>
          <c:h val="0.62063243161624293"/>
        </c:manualLayout>
      </c:layout>
      <c:barChart>
        <c:barDir val="col"/>
        <c:grouping val="clustered"/>
        <c:varyColors val="0"/>
        <c:ser>
          <c:idx val="0"/>
          <c:order val="0"/>
          <c:tx>
            <c:strRef>
              <c:f>charts!$B$88</c:f>
              <c:strCache>
                <c:ptCount val="1"/>
                <c:pt idx="0">
                  <c:v>Total</c:v>
                </c:pt>
              </c:strCache>
            </c:strRef>
          </c:tx>
          <c:spPr>
            <a:solidFill>
              <a:schemeClr val="accent1"/>
            </a:solidFill>
            <a:ln>
              <a:noFill/>
            </a:ln>
            <a:effectLst/>
          </c:spPr>
          <c:invertIfNegative val="0"/>
          <c:cat>
            <c:strRef>
              <c:f>charts!$A$89:$A$93</c:f>
              <c:strCache>
                <c:ptCount val="4"/>
                <c:pt idx="0">
                  <c:v>High Income</c:v>
                </c:pt>
                <c:pt idx="1">
                  <c:v>Low Income</c:v>
                </c:pt>
                <c:pt idx="2">
                  <c:v>Lower-Middle</c:v>
                </c:pt>
                <c:pt idx="3">
                  <c:v>Upper-Middle</c:v>
                </c:pt>
              </c:strCache>
            </c:strRef>
          </c:cat>
          <c:val>
            <c:numRef>
              <c:f>charts!$B$89:$B$93</c:f>
              <c:numCache>
                <c:formatCode>0%</c:formatCode>
                <c:ptCount val="4"/>
                <c:pt idx="0">
                  <c:v>3.7593984962406013E-2</c:v>
                </c:pt>
                <c:pt idx="1">
                  <c:v>0.21762349799732977</c:v>
                </c:pt>
                <c:pt idx="2">
                  <c:v>0.11136363636363636</c:v>
                </c:pt>
                <c:pt idx="3">
                  <c:v>0.13513513513513514</c:v>
                </c:pt>
              </c:numCache>
            </c:numRef>
          </c:val>
          <c:extLst>
            <c:ext xmlns:c16="http://schemas.microsoft.com/office/drawing/2014/chart" uri="{C3380CC4-5D6E-409C-BE32-E72D297353CC}">
              <c16:uniqueId val="{00000000-337A-4B86-A2C2-5C98D059365A}"/>
            </c:ext>
          </c:extLst>
        </c:ser>
        <c:dLbls>
          <c:showLegendKey val="0"/>
          <c:showVal val="0"/>
          <c:showCatName val="0"/>
          <c:showSerName val="0"/>
          <c:showPercent val="0"/>
          <c:showBubbleSize val="0"/>
        </c:dLbls>
        <c:gapWidth val="219"/>
        <c:overlap val="-27"/>
        <c:axId val="12977775"/>
        <c:axId val="12968655"/>
      </c:barChart>
      <c:catAx>
        <c:axId val="12977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8655"/>
        <c:crosses val="autoZero"/>
        <c:auto val="1"/>
        <c:lblAlgn val="ctr"/>
        <c:lblOffset val="100"/>
        <c:noMultiLvlLbl val="0"/>
      </c:catAx>
      <c:valAx>
        <c:axId val="129686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777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[HR_Employee_Attrition_Data.xlsx]charts!PivotTable11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Commute Range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10399123348633"/>
          <c:y val="0.20118050367372389"/>
          <c:w val="0.86788989438440478"/>
          <c:h val="0.62535516586172213"/>
        </c:manualLayout>
      </c:layout>
      <c:barChart>
        <c:barDir val="col"/>
        <c:grouping val="clustered"/>
        <c:varyColors val="0"/>
        <c:ser>
          <c:idx val="0"/>
          <c:order val="0"/>
          <c:tx>
            <c:strRef>
              <c:f>charts!$B$104</c:f>
              <c:strCache>
                <c:ptCount val="1"/>
                <c:pt idx="0">
                  <c:v>Total</c:v>
                </c:pt>
              </c:strCache>
            </c:strRef>
          </c:tx>
          <c:spPr>
            <a:solidFill>
              <a:schemeClr val="accent1"/>
            </a:solidFill>
            <a:ln>
              <a:noFill/>
            </a:ln>
            <a:effectLst/>
          </c:spPr>
          <c:invertIfNegative val="0"/>
          <c:cat>
            <c:strRef>
              <c:f>charts!$A$105:$A$110</c:f>
              <c:strCache>
                <c:ptCount val="5"/>
                <c:pt idx="0">
                  <c:v>upto 5 km</c:v>
                </c:pt>
                <c:pt idx="1">
                  <c:v>6-10 km</c:v>
                </c:pt>
                <c:pt idx="2">
                  <c:v>11-15 km</c:v>
                </c:pt>
                <c:pt idx="3">
                  <c:v>16-20 km</c:v>
                </c:pt>
                <c:pt idx="4">
                  <c:v>20+ km</c:v>
                </c:pt>
              </c:strCache>
            </c:strRef>
          </c:cat>
          <c:val>
            <c:numRef>
              <c:f>charts!$B$105:$B$110</c:f>
              <c:numCache>
                <c:formatCode>0%</c:formatCode>
                <c:ptCount val="5"/>
                <c:pt idx="0">
                  <c:v>0.13765822784810128</c:v>
                </c:pt>
                <c:pt idx="1">
                  <c:v>0.14467005076142131</c:v>
                </c:pt>
                <c:pt idx="2">
                  <c:v>0.21739130434782608</c:v>
                </c:pt>
                <c:pt idx="3">
                  <c:v>0.184</c:v>
                </c:pt>
                <c:pt idx="4">
                  <c:v>0.22058823529411764</c:v>
                </c:pt>
              </c:numCache>
            </c:numRef>
          </c:val>
          <c:extLst>
            <c:ext xmlns:c16="http://schemas.microsoft.com/office/drawing/2014/chart" uri="{C3380CC4-5D6E-409C-BE32-E72D297353CC}">
              <c16:uniqueId val="{00000000-0A1D-4AA2-AC60-3DB693615F2D}"/>
            </c:ext>
          </c:extLst>
        </c:ser>
        <c:dLbls>
          <c:showLegendKey val="0"/>
          <c:showVal val="0"/>
          <c:showCatName val="0"/>
          <c:showSerName val="0"/>
          <c:showPercent val="0"/>
          <c:showBubbleSize val="0"/>
        </c:dLbls>
        <c:gapWidth val="219"/>
        <c:overlap val="-27"/>
        <c:axId val="12966255"/>
        <c:axId val="12966735"/>
      </c:barChart>
      <c:catAx>
        <c:axId val="12966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6735"/>
        <c:crosses val="autoZero"/>
        <c:auto val="1"/>
        <c:lblAlgn val="ctr"/>
        <c:lblOffset val="100"/>
        <c:noMultiLvlLbl val="0"/>
      </c:catAx>
      <c:valAx>
        <c:axId val="129667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625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[HR_Employee_Attrition_Data.xlsx]charts!PivotTable14</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0" i="0" u="none" strike="noStrike" kern="1200" spc="0" baseline="0">
                <a:solidFill>
                  <a:sysClr val="windowText" lastClr="000000">
                    <a:lumMod val="65000"/>
                    <a:lumOff val="35000"/>
                  </a:sysClr>
                </a:solidFill>
              </a:rPr>
              <a:t>Attrition % by Manager Stability</a:t>
            </a:r>
            <a:endParaRPr lang="en-US" sz="1400" b="0" i="0" u="none" strike="noStrike" kern="1200" spc="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330926480716812E-2"/>
          <c:y val="0.20062852864177694"/>
          <c:w val="0.87061798265799673"/>
          <c:h val="0.61258587614159932"/>
        </c:manualLayout>
      </c:layout>
      <c:barChart>
        <c:barDir val="col"/>
        <c:grouping val="clustered"/>
        <c:varyColors val="0"/>
        <c:ser>
          <c:idx val="0"/>
          <c:order val="0"/>
          <c:tx>
            <c:strRef>
              <c:f>charts!$B$122</c:f>
              <c:strCache>
                <c:ptCount val="1"/>
                <c:pt idx="0">
                  <c:v>Total</c:v>
                </c:pt>
              </c:strCache>
            </c:strRef>
          </c:tx>
          <c:spPr>
            <a:solidFill>
              <a:schemeClr val="accent1"/>
            </a:solidFill>
            <a:ln>
              <a:noFill/>
            </a:ln>
            <a:effectLst/>
          </c:spPr>
          <c:invertIfNegative val="0"/>
          <c:cat>
            <c:strRef>
              <c:f>charts!$A$123:$A$125</c:f>
              <c:strCache>
                <c:ptCount val="2"/>
                <c:pt idx="0">
                  <c:v>Unstable</c:v>
                </c:pt>
                <c:pt idx="1">
                  <c:v>Stable</c:v>
                </c:pt>
              </c:strCache>
            </c:strRef>
          </c:cat>
          <c:val>
            <c:numRef>
              <c:f>charts!$B$123:$B$125</c:f>
              <c:numCache>
                <c:formatCode>0%</c:formatCode>
                <c:ptCount val="2"/>
                <c:pt idx="0">
                  <c:v>0.32319391634980987</c:v>
                </c:pt>
                <c:pt idx="1">
                  <c:v>0.12593206296603149</c:v>
                </c:pt>
              </c:numCache>
            </c:numRef>
          </c:val>
          <c:extLst>
            <c:ext xmlns:c16="http://schemas.microsoft.com/office/drawing/2014/chart" uri="{C3380CC4-5D6E-409C-BE32-E72D297353CC}">
              <c16:uniqueId val="{00000000-1919-4D3E-9B87-ED7F3AAC8F5A}"/>
            </c:ext>
          </c:extLst>
        </c:ser>
        <c:dLbls>
          <c:showLegendKey val="0"/>
          <c:showVal val="0"/>
          <c:showCatName val="0"/>
          <c:showSerName val="0"/>
          <c:showPercent val="0"/>
          <c:showBubbleSize val="0"/>
        </c:dLbls>
        <c:gapWidth val="219"/>
        <c:overlap val="-27"/>
        <c:axId val="12986415"/>
        <c:axId val="12992175"/>
      </c:barChart>
      <c:catAx>
        <c:axId val="12986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2175"/>
        <c:crosses val="autoZero"/>
        <c:auto val="1"/>
        <c:lblAlgn val="ctr"/>
        <c:lblOffset val="100"/>
        <c:noMultiLvlLbl val="0"/>
      </c:catAx>
      <c:valAx>
        <c:axId val="129921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64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[HR_Employee_Attrition_Data.xlsx]charts!PivotTable19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by Satisfaction Level (Rate &amp; Count)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charts!$M$4</c:f>
              <c:strCache>
                <c:ptCount val="1"/>
                <c:pt idx="0">
                  <c:v>Attrition Rate</c:v>
                </c:pt>
              </c:strCache>
            </c:strRef>
          </c:tx>
          <c:spPr>
            <a:solidFill>
              <a:schemeClr val="accent1"/>
            </a:solidFill>
            <a:ln>
              <a:noFill/>
            </a:ln>
            <a:effectLst/>
          </c:spPr>
          <c:invertIfNegative val="0"/>
          <c:dPt>
            <c:idx val="4"/>
            <c:invertIfNegative val="0"/>
            <c:bubble3D val="0"/>
            <c:spPr>
              <a:solidFill>
                <a:schemeClr val="accent1"/>
              </a:solidFill>
              <a:ln>
                <a:noFill/>
              </a:ln>
              <a:effectLst/>
            </c:spPr>
            <c:extLst>
              <c:ext xmlns:c16="http://schemas.microsoft.com/office/drawing/2014/chart" uri="{C3380CC4-5D6E-409C-BE32-E72D297353CC}">
                <c16:uniqueId val="{00000001-02C5-480D-AD16-D205B593A0E6}"/>
              </c:ext>
            </c:extLst>
          </c:dPt>
          <c:dLbls>
            <c:dLbl>
              <c:idx val="4"/>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1-02C5-480D-AD16-D205B593A0E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charts!$L$5:$L$9</c:f>
              <c:strCache>
                <c:ptCount val="5"/>
                <c:pt idx="0">
                  <c:v>Very Low</c:v>
                </c:pt>
                <c:pt idx="1">
                  <c:v>Low</c:v>
                </c:pt>
                <c:pt idx="2">
                  <c:v>Medium</c:v>
                </c:pt>
                <c:pt idx="3">
                  <c:v>High</c:v>
                </c:pt>
                <c:pt idx="4">
                  <c:v>Very High</c:v>
                </c:pt>
              </c:strCache>
            </c:strRef>
          </c:cat>
          <c:val>
            <c:numRef>
              <c:f>charts!$M$5:$M$9</c:f>
              <c:numCache>
                <c:formatCode>0%</c:formatCode>
                <c:ptCount val="5"/>
                <c:pt idx="0">
                  <c:v>0.36666666666666664</c:v>
                </c:pt>
                <c:pt idx="1">
                  <c:v>0.3014705882352941</c:v>
                </c:pt>
                <c:pt idx="2">
                  <c:v>0.1793103448275862</c:v>
                </c:pt>
                <c:pt idx="3">
                  <c:v>0.13594040968342644</c:v>
                </c:pt>
                <c:pt idx="4">
                  <c:v>0.10240963855421686</c:v>
                </c:pt>
              </c:numCache>
            </c:numRef>
          </c:val>
          <c:extLst>
            <c:ext xmlns:c16="http://schemas.microsoft.com/office/drawing/2014/chart" uri="{C3380CC4-5D6E-409C-BE32-E72D297353CC}">
              <c16:uniqueId val="{00000002-B4E1-4CFA-B093-BB725EC83346}"/>
            </c:ext>
          </c:extLst>
        </c:ser>
        <c:ser>
          <c:idx val="1"/>
          <c:order val="1"/>
          <c:tx>
            <c:strRef>
              <c:f>charts!$N$4</c:f>
              <c:strCache>
                <c:ptCount val="1"/>
                <c:pt idx="0">
                  <c:v>Attritions</c:v>
                </c:pt>
              </c:strCache>
            </c:strRef>
          </c:tx>
          <c:spPr>
            <a:solidFill>
              <a:schemeClr val="accent2"/>
            </a:solidFill>
            <a:ln w="25400">
              <a:noFill/>
            </a:ln>
            <a:effectLst/>
          </c:spPr>
          <c:invertIfNegative val="0"/>
          <c:cat>
            <c:strRef>
              <c:f>charts!$L$5:$L$9</c:f>
              <c:strCache>
                <c:ptCount val="5"/>
                <c:pt idx="0">
                  <c:v>Very Low</c:v>
                </c:pt>
                <c:pt idx="1">
                  <c:v>Low</c:v>
                </c:pt>
                <c:pt idx="2">
                  <c:v>Medium</c:v>
                </c:pt>
                <c:pt idx="3">
                  <c:v>High</c:v>
                </c:pt>
                <c:pt idx="4">
                  <c:v>Very High</c:v>
                </c:pt>
              </c:strCache>
            </c:strRef>
          </c:cat>
          <c:val>
            <c:numRef>
              <c:f>charts!$N$5:$N$9</c:f>
              <c:numCache>
                <c:formatCode>General</c:formatCode>
                <c:ptCount val="5"/>
                <c:pt idx="0">
                  <c:v>11</c:v>
                </c:pt>
                <c:pt idx="1">
                  <c:v>41</c:v>
                </c:pt>
                <c:pt idx="2">
                  <c:v>78</c:v>
                </c:pt>
                <c:pt idx="3">
                  <c:v>73</c:v>
                </c:pt>
                <c:pt idx="4">
                  <c:v>34</c:v>
                </c:pt>
              </c:numCache>
            </c:numRef>
          </c:val>
          <c:extLst>
            <c:ext xmlns:c16="http://schemas.microsoft.com/office/drawing/2014/chart" uri="{C3380CC4-5D6E-409C-BE32-E72D297353CC}">
              <c16:uniqueId val="{00000003-B4E1-4CFA-B093-BB725EC83346}"/>
            </c:ext>
          </c:extLst>
        </c:ser>
        <c:dLbls>
          <c:showLegendKey val="0"/>
          <c:showVal val="0"/>
          <c:showCatName val="0"/>
          <c:showSerName val="0"/>
          <c:showPercent val="0"/>
          <c:showBubbleSize val="0"/>
        </c:dLbls>
        <c:gapWidth val="219"/>
        <c:overlap val="-27"/>
        <c:axId val="1953632880"/>
        <c:axId val="1953634320"/>
      </c:barChart>
      <c:catAx>
        <c:axId val="1953632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634320"/>
        <c:crosses val="autoZero"/>
        <c:auto val="1"/>
        <c:lblAlgn val="ctr"/>
        <c:lblOffset val="100"/>
        <c:noMultiLvlLbl val="0"/>
      </c:catAx>
      <c:valAx>
        <c:axId val="19536343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6328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[HR_Employee_Attrition_Data.xlsx]charts!PivotTable22</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charts!$M$19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charts!$L$20:$L$21</c:f>
              <c:strCache>
                <c:ptCount val="2"/>
                <c:pt idx="0">
                  <c:v>No</c:v>
                </c:pt>
                <c:pt idx="1">
                  <c:v>Yes</c:v>
                </c:pt>
              </c:strCache>
            </c:strRef>
          </c:cat>
          <c:val>
            <c:numRef>
              <c:f>charts!$M$20:$M$21</c:f>
              <c:numCache>
                <c:formatCode>0%</c:formatCode>
                <c:ptCount val="2"/>
                <c:pt idx="0">
                  <c:v>0.14661654135338345</c:v>
                </c:pt>
                <c:pt idx="1">
                  <c:v>0.16950959488272921</c:v>
                </c:pt>
              </c:numCache>
            </c:numRef>
          </c:val>
          <c:extLst>
            <c:ext xmlns:c16="http://schemas.microsoft.com/office/drawing/2014/chart" uri="{C3380CC4-5D6E-409C-BE32-E72D297353CC}">
              <c16:uniqueId val="{00000000-8233-4455-AF76-E06168FF9432}"/>
            </c:ext>
          </c:extLst>
        </c:ser>
        <c:dLbls>
          <c:dLblPos val="outEnd"/>
          <c:showLegendKey val="0"/>
          <c:showVal val="1"/>
          <c:showCatName val="0"/>
          <c:showSerName val="0"/>
          <c:showPercent val="0"/>
          <c:showBubbleSize val="0"/>
        </c:dLbls>
        <c:gapWidth val="219"/>
        <c:overlap val="-27"/>
        <c:axId val="2049803296"/>
        <c:axId val="2049798976"/>
      </c:barChart>
      <c:catAx>
        <c:axId val="2049803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798976"/>
        <c:crosses val="autoZero"/>
        <c:auto val="1"/>
        <c:lblAlgn val="ctr"/>
        <c:lblOffset val="100"/>
        <c:noMultiLvlLbl val="0"/>
      </c:catAx>
      <c:valAx>
        <c:axId val="20497989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803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[HR_Employee_Attrition_Data.xlsx]charts!PivotTable26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Cost by Department (Pareto)</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charts!$M$32</c:f>
              <c:strCache>
                <c:ptCount val="1"/>
                <c:pt idx="0">
                  <c:v>Cost</c:v>
                </c:pt>
              </c:strCache>
            </c:strRef>
          </c:tx>
          <c:spPr>
            <a:solidFill>
              <a:schemeClr val="accent1"/>
            </a:solidFill>
            <a:ln>
              <a:noFill/>
            </a:ln>
            <a:effectLst/>
          </c:spPr>
          <c:invertIfNegative val="0"/>
          <c:cat>
            <c:strRef>
              <c:f>charts!$L$33:$L$35</c:f>
              <c:strCache>
                <c:ptCount val="3"/>
                <c:pt idx="0">
                  <c:v>Research &amp; Development</c:v>
                </c:pt>
                <c:pt idx="1">
                  <c:v>Sales</c:v>
                </c:pt>
                <c:pt idx="2">
                  <c:v>Human Resources</c:v>
                </c:pt>
              </c:strCache>
            </c:strRef>
          </c:cat>
          <c:val>
            <c:numRef>
              <c:f>charts!$M$33:$M$35</c:f>
              <c:numCache>
                <c:formatCode>0</c:formatCode>
                <c:ptCount val="3"/>
                <c:pt idx="0">
                  <c:v>1966946.3999999994</c:v>
                </c:pt>
                <c:pt idx="1">
                  <c:v>1956880.7999999996</c:v>
                </c:pt>
                <c:pt idx="2">
                  <c:v>160520.4</c:v>
                </c:pt>
              </c:numCache>
            </c:numRef>
          </c:val>
          <c:extLst>
            <c:ext xmlns:c16="http://schemas.microsoft.com/office/drawing/2014/chart" uri="{C3380CC4-5D6E-409C-BE32-E72D297353CC}">
              <c16:uniqueId val="{00000000-C2BE-4B4E-9A40-F70E219F6FE1}"/>
            </c:ext>
          </c:extLst>
        </c:ser>
        <c:ser>
          <c:idx val="1"/>
          <c:order val="1"/>
          <c:tx>
            <c:strRef>
              <c:f>charts!$N$32</c:f>
              <c:strCache>
                <c:ptCount val="1"/>
                <c:pt idx="0">
                  <c:v>Cum%</c:v>
                </c:pt>
              </c:strCache>
            </c:strRef>
          </c:tx>
          <c:spPr>
            <a:solidFill>
              <a:schemeClr val="accent2"/>
            </a:solidFill>
            <a:ln w="25400">
              <a:noFill/>
            </a:ln>
            <a:effectLst/>
          </c:spPr>
          <c:invertIfNegative val="0"/>
          <c:cat>
            <c:strRef>
              <c:f>charts!$L$33:$L$35</c:f>
              <c:strCache>
                <c:ptCount val="3"/>
                <c:pt idx="0">
                  <c:v>Research &amp; Development</c:v>
                </c:pt>
                <c:pt idx="1">
                  <c:v>Sales</c:v>
                </c:pt>
                <c:pt idx="2">
                  <c:v>Human Resources</c:v>
                </c:pt>
              </c:strCache>
            </c:strRef>
          </c:cat>
          <c:val>
            <c:numRef>
              <c:f>charts!$N$33:$N$35</c:f>
              <c:numCache>
                <c:formatCode>0%</c:formatCode>
                <c:ptCount val="3"/>
                <c:pt idx="0">
                  <c:v>0.48158153826084737</c:v>
                </c:pt>
                <c:pt idx="1">
                  <c:v>0.96069864376871361</c:v>
                </c:pt>
                <c:pt idx="2">
                  <c:v>1.0000000000000002</c:v>
                </c:pt>
              </c:numCache>
            </c:numRef>
          </c:val>
          <c:extLst>
            <c:ext xmlns:c16="http://schemas.microsoft.com/office/drawing/2014/chart" uri="{C3380CC4-5D6E-409C-BE32-E72D297353CC}">
              <c16:uniqueId val="{00000001-C2BE-4B4E-9A40-F70E219F6FE1}"/>
            </c:ext>
          </c:extLst>
        </c:ser>
        <c:dLbls>
          <c:showLegendKey val="0"/>
          <c:showVal val="0"/>
          <c:showCatName val="0"/>
          <c:showSerName val="0"/>
          <c:showPercent val="0"/>
          <c:showBubbleSize val="0"/>
        </c:dLbls>
        <c:gapWidth val="219"/>
        <c:overlap val="-27"/>
        <c:axId val="638544304"/>
        <c:axId val="638541904"/>
      </c:barChart>
      <c:catAx>
        <c:axId val="63854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541904"/>
        <c:crosses val="autoZero"/>
        <c:auto val="1"/>
        <c:lblAlgn val="ctr"/>
        <c:lblOffset val="100"/>
        <c:noMultiLvlLbl val="0"/>
      </c:catAx>
      <c:valAx>
        <c:axId val="638541904"/>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544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[HR_Employee_Attrition_Data.xlsx]charts!PivotTable32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by RiskScore (Rate &amp; Count)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09492563429571"/>
          <c:y val="0.19949074074074077"/>
          <c:w val="0.6087679352580927"/>
          <c:h val="0.69310987168270621"/>
        </c:manualLayout>
      </c:layout>
      <c:barChart>
        <c:barDir val="col"/>
        <c:grouping val="clustered"/>
        <c:varyColors val="0"/>
        <c:ser>
          <c:idx val="0"/>
          <c:order val="0"/>
          <c:tx>
            <c:strRef>
              <c:f>charts!$M$122</c:f>
              <c:strCache>
                <c:ptCount val="1"/>
                <c:pt idx="0">
                  <c:v>Attritions</c:v>
                </c:pt>
              </c:strCache>
            </c:strRef>
          </c:tx>
          <c:spPr>
            <a:solidFill>
              <a:schemeClr val="accent1"/>
            </a:solidFill>
            <a:ln>
              <a:noFill/>
            </a:ln>
            <a:effectLst/>
          </c:spPr>
          <c:invertIfNegative val="0"/>
          <c:cat>
            <c:strRef>
              <c:f>charts!$L$123:$L$127</c:f>
              <c:strCache>
                <c:ptCount val="5"/>
                <c:pt idx="0">
                  <c:v>0</c:v>
                </c:pt>
                <c:pt idx="1">
                  <c:v>1</c:v>
                </c:pt>
                <c:pt idx="2">
                  <c:v>2</c:v>
                </c:pt>
                <c:pt idx="3">
                  <c:v>3</c:v>
                </c:pt>
                <c:pt idx="4">
                  <c:v>4</c:v>
                </c:pt>
              </c:strCache>
            </c:strRef>
          </c:cat>
          <c:val>
            <c:numRef>
              <c:f>charts!$M$123:$M$127</c:f>
              <c:numCache>
                <c:formatCode>General</c:formatCode>
                <c:ptCount val="5"/>
                <c:pt idx="0">
                  <c:v>20</c:v>
                </c:pt>
                <c:pt idx="1">
                  <c:v>86</c:v>
                </c:pt>
                <c:pt idx="2">
                  <c:v>101</c:v>
                </c:pt>
                <c:pt idx="3">
                  <c:v>27</c:v>
                </c:pt>
                <c:pt idx="4">
                  <c:v>3</c:v>
                </c:pt>
              </c:numCache>
            </c:numRef>
          </c:val>
          <c:extLst>
            <c:ext xmlns:c16="http://schemas.microsoft.com/office/drawing/2014/chart" uri="{C3380CC4-5D6E-409C-BE32-E72D297353CC}">
              <c16:uniqueId val="{00000000-6AAF-4BD1-9487-14DDEC3970A1}"/>
            </c:ext>
          </c:extLst>
        </c:ser>
        <c:ser>
          <c:idx val="1"/>
          <c:order val="1"/>
          <c:tx>
            <c:strRef>
              <c:f>charts!$N$122</c:f>
              <c:strCache>
                <c:ptCount val="1"/>
                <c:pt idx="0">
                  <c:v>Rate</c:v>
                </c:pt>
              </c:strCache>
            </c:strRef>
          </c:tx>
          <c:spPr>
            <a:solidFill>
              <a:schemeClr val="accent2"/>
            </a:solidFill>
            <a:ln>
              <a:noFill/>
            </a:ln>
            <a:effectLst/>
          </c:spPr>
          <c:invertIfNegative val="0"/>
          <c:cat>
            <c:strRef>
              <c:f>charts!$L$123:$L$127</c:f>
              <c:strCache>
                <c:ptCount val="5"/>
                <c:pt idx="0">
                  <c:v>0</c:v>
                </c:pt>
                <c:pt idx="1">
                  <c:v>1</c:v>
                </c:pt>
                <c:pt idx="2">
                  <c:v>2</c:v>
                </c:pt>
                <c:pt idx="3">
                  <c:v>3</c:v>
                </c:pt>
                <c:pt idx="4">
                  <c:v>4</c:v>
                </c:pt>
              </c:strCache>
            </c:strRef>
          </c:cat>
          <c:val>
            <c:numRef>
              <c:f>charts!$N$123:$N$127</c:f>
              <c:numCache>
                <c:formatCode>0%</c:formatCode>
                <c:ptCount val="5"/>
                <c:pt idx="0">
                  <c:v>5.0505050505050504E-2</c:v>
                </c:pt>
                <c:pt idx="1">
                  <c:v>0.1239193083573487</c:v>
                </c:pt>
                <c:pt idx="2">
                  <c:v>0.32371794871794873</c:v>
                </c:pt>
                <c:pt idx="3">
                  <c:v>0.421875</c:v>
                </c:pt>
                <c:pt idx="4">
                  <c:v>0.75</c:v>
                </c:pt>
              </c:numCache>
            </c:numRef>
          </c:val>
          <c:extLst>
            <c:ext xmlns:c16="http://schemas.microsoft.com/office/drawing/2014/chart" uri="{C3380CC4-5D6E-409C-BE32-E72D297353CC}">
              <c16:uniqueId val="{00000001-6AAF-4BD1-9487-14DDEC3970A1}"/>
            </c:ext>
          </c:extLst>
        </c:ser>
        <c:dLbls>
          <c:showLegendKey val="0"/>
          <c:showVal val="0"/>
          <c:showCatName val="0"/>
          <c:showSerName val="0"/>
          <c:showPercent val="0"/>
          <c:showBubbleSize val="0"/>
        </c:dLbls>
        <c:gapWidth val="219"/>
        <c:axId val="1807063504"/>
        <c:axId val="1856509920"/>
      </c:barChart>
      <c:catAx>
        <c:axId val="18070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509920"/>
        <c:crosses val="autoZero"/>
        <c:auto val="1"/>
        <c:lblAlgn val="ctr"/>
        <c:lblOffset val="100"/>
        <c:noMultiLvlLbl val="0"/>
      </c:catAx>
      <c:valAx>
        <c:axId val="1856509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70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[HR_Employee_Attrition_Data.xlsx]charts!PivotTable36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Income vs Satisfaction — Attrition %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charts!$M$87:$M$88</c:f>
              <c:strCache>
                <c:ptCount val="1"/>
                <c:pt idx="0">
                  <c:v>High</c:v>
                </c:pt>
              </c:strCache>
            </c:strRef>
          </c:tx>
          <c:spPr>
            <a:solidFill>
              <a:schemeClr val="accent1"/>
            </a:solidFill>
            <a:ln>
              <a:noFill/>
            </a:ln>
            <a:effectLst/>
          </c:spPr>
          <c:invertIfNegative val="0"/>
          <c:cat>
            <c:strRef>
              <c:f>charts!$L$89:$L$93</c:f>
              <c:strCache>
                <c:ptCount val="4"/>
                <c:pt idx="0">
                  <c:v>Low Income</c:v>
                </c:pt>
                <c:pt idx="1">
                  <c:v>Lower-Middle</c:v>
                </c:pt>
                <c:pt idx="2">
                  <c:v>Upper-Middle</c:v>
                </c:pt>
                <c:pt idx="3">
                  <c:v>High Income</c:v>
                </c:pt>
              </c:strCache>
            </c:strRef>
          </c:cat>
          <c:val>
            <c:numRef>
              <c:f>charts!$M$89:$M$93</c:f>
              <c:numCache>
                <c:formatCode>0%</c:formatCode>
                <c:ptCount val="4"/>
                <c:pt idx="0">
                  <c:v>0.18978102189781021</c:v>
                </c:pt>
                <c:pt idx="1">
                  <c:v>8.2802547770700632E-2</c:v>
                </c:pt>
                <c:pt idx="2">
                  <c:v>8.1967213114754092E-2</c:v>
                </c:pt>
                <c:pt idx="3">
                  <c:v>6.6666666666666666E-2</c:v>
                </c:pt>
              </c:numCache>
            </c:numRef>
          </c:val>
          <c:extLst>
            <c:ext xmlns:c16="http://schemas.microsoft.com/office/drawing/2014/chart" uri="{C3380CC4-5D6E-409C-BE32-E72D297353CC}">
              <c16:uniqueId val="{00000000-7397-4F48-8C04-FB03A169C29E}"/>
            </c:ext>
          </c:extLst>
        </c:ser>
        <c:ser>
          <c:idx val="1"/>
          <c:order val="1"/>
          <c:tx>
            <c:strRef>
              <c:f>charts!$N$87:$N$88</c:f>
              <c:strCache>
                <c:ptCount val="1"/>
                <c:pt idx="0">
                  <c:v>Low</c:v>
                </c:pt>
              </c:strCache>
            </c:strRef>
          </c:tx>
          <c:spPr>
            <a:solidFill>
              <a:schemeClr val="accent2"/>
            </a:solidFill>
            <a:ln>
              <a:noFill/>
            </a:ln>
            <a:effectLst/>
          </c:spPr>
          <c:invertIfNegative val="0"/>
          <c:cat>
            <c:strRef>
              <c:f>charts!$L$89:$L$93</c:f>
              <c:strCache>
                <c:ptCount val="4"/>
                <c:pt idx="0">
                  <c:v>Low Income</c:v>
                </c:pt>
                <c:pt idx="1">
                  <c:v>Lower-Middle</c:v>
                </c:pt>
                <c:pt idx="2">
                  <c:v>Upper-Middle</c:v>
                </c:pt>
                <c:pt idx="3">
                  <c:v>High Income</c:v>
                </c:pt>
              </c:strCache>
            </c:strRef>
          </c:cat>
          <c:val>
            <c:numRef>
              <c:f>charts!$N$89:$N$93</c:f>
              <c:numCache>
                <c:formatCode>0%</c:formatCode>
                <c:ptCount val="4"/>
                <c:pt idx="0">
                  <c:v>0.4</c:v>
                </c:pt>
                <c:pt idx="1">
                  <c:v>0.21739130434782608</c:v>
                </c:pt>
                <c:pt idx="2">
                  <c:v>0.22222222222222221</c:v>
                </c:pt>
                <c:pt idx="3">
                  <c:v>9.0909090909090912E-2</c:v>
                </c:pt>
              </c:numCache>
            </c:numRef>
          </c:val>
          <c:extLst>
            <c:ext xmlns:c16="http://schemas.microsoft.com/office/drawing/2014/chart" uri="{C3380CC4-5D6E-409C-BE32-E72D297353CC}">
              <c16:uniqueId val="{00000001-7397-4F48-8C04-FB03A169C29E}"/>
            </c:ext>
          </c:extLst>
        </c:ser>
        <c:ser>
          <c:idx val="2"/>
          <c:order val="2"/>
          <c:tx>
            <c:strRef>
              <c:f>charts!$O$87:$O$88</c:f>
              <c:strCache>
                <c:ptCount val="1"/>
                <c:pt idx="0">
                  <c:v>Medium</c:v>
                </c:pt>
              </c:strCache>
            </c:strRef>
          </c:tx>
          <c:spPr>
            <a:solidFill>
              <a:schemeClr val="accent3"/>
            </a:solidFill>
            <a:ln>
              <a:noFill/>
            </a:ln>
            <a:effectLst/>
          </c:spPr>
          <c:invertIfNegative val="0"/>
          <c:cat>
            <c:strRef>
              <c:f>charts!$L$89:$L$93</c:f>
              <c:strCache>
                <c:ptCount val="4"/>
                <c:pt idx="0">
                  <c:v>Low Income</c:v>
                </c:pt>
                <c:pt idx="1">
                  <c:v>Lower-Middle</c:v>
                </c:pt>
                <c:pt idx="2">
                  <c:v>Upper-Middle</c:v>
                </c:pt>
                <c:pt idx="3">
                  <c:v>High Income</c:v>
                </c:pt>
              </c:strCache>
            </c:strRef>
          </c:cat>
          <c:val>
            <c:numRef>
              <c:f>charts!$O$89:$O$93</c:f>
              <c:numCache>
                <c:formatCode>0%</c:formatCode>
                <c:ptCount val="4"/>
                <c:pt idx="0">
                  <c:v>0.23981900452488689</c:v>
                </c:pt>
                <c:pt idx="1">
                  <c:v>0.125</c:v>
                </c:pt>
                <c:pt idx="2">
                  <c:v>0.2</c:v>
                </c:pt>
                <c:pt idx="3">
                  <c:v>0</c:v>
                </c:pt>
              </c:numCache>
            </c:numRef>
          </c:val>
          <c:extLst>
            <c:ext xmlns:c16="http://schemas.microsoft.com/office/drawing/2014/chart" uri="{C3380CC4-5D6E-409C-BE32-E72D297353CC}">
              <c16:uniqueId val="{00000002-7397-4F48-8C04-FB03A169C29E}"/>
            </c:ext>
          </c:extLst>
        </c:ser>
        <c:ser>
          <c:idx val="3"/>
          <c:order val="3"/>
          <c:tx>
            <c:strRef>
              <c:f>charts!$P$87:$P$88</c:f>
              <c:strCache>
                <c:ptCount val="1"/>
                <c:pt idx="0">
                  <c:v>Very High</c:v>
                </c:pt>
              </c:strCache>
            </c:strRef>
          </c:tx>
          <c:spPr>
            <a:solidFill>
              <a:schemeClr val="accent4"/>
            </a:solidFill>
            <a:ln>
              <a:noFill/>
            </a:ln>
            <a:effectLst/>
          </c:spPr>
          <c:invertIfNegative val="0"/>
          <c:cat>
            <c:strRef>
              <c:f>charts!$L$89:$L$93</c:f>
              <c:strCache>
                <c:ptCount val="4"/>
                <c:pt idx="0">
                  <c:v>Low Income</c:v>
                </c:pt>
                <c:pt idx="1">
                  <c:v>Lower-Middle</c:v>
                </c:pt>
                <c:pt idx="2">
                  <c:v>Upper-Middle</c:v>
                </c:pt>
                <c:pt idx="3">
                  <c:v>High Income</c:v>
                </c:pt>
              </c:strCache>
            </c:strRef>
          </c:cat>
          <c:val>
            <c:numRef>
              <c:f>charts!$P$89:$P$93</c:f>
              <c:numCache>
                <c:formatCode>0%</c:formatCode>
                <c:ptCount val="4"/>
                <c:pt idx="0">
                  <c:v>0.1377245508982036</c:v>
                </c:pt>
                <c:pt idx="1">
                  <c:v>6.8627450980392163E-2</c:v>
                </c:pt>
                <c:pt idx="2">
                  <c:v>0.1</c:v>
                </c:pt>
                <c:pt idx="3">
                  <c:v>3.0303030303030304E-2</c:v>
                </c:pt>
              </c:numCache>
            </c:numRef>
          </c:val>
          <c:extLst>
            <c:ext xmlns:c16="http://schemas.microsoft.com/office/drawing/2014/chart" uri="{C3380CC4-5D6E-409C-BE32-E72D297353CC}">
              <c16:uniqueId val="{00000003-7397-4F48-8C04-FB03A169C29E}"/>
            </c:ext>
          </c:extLst>
        </c:ser>
        <c:ser>
          <c:idx val="4"/>
          <c:order val="4"/>
          <c:tx>
            <c:strRef>
              <c:f>charts!$Q$87:$Q$88</c:f>
              <c:strCache>
                <c:ptCount val="1"/>
                <c:pt idx="0">
                  <c:v>Very Low</c:v>
                </c:pt>
              </c:strCache>
            </c:strRef>
          </c:tx>
          <c:spPr>
            <a:solidFill>
              <a:schemeClr val="accent5"/>
            </a:solidFill>
            <a:ln>
              <a:noFill/>
            </a:ln>
            <a:effectLst/>
          </c:spPr>
          <c:invertIfNegative val="0"/>
          <c:cat>
            <c:strRef>
              <c:f>charts!$L$89:$L$93</c:f>
              <c:strCache>
                <c:ptCount val="4"/>
                <c:pt idx="0">
                  <c:v>Low Income</c:v>
                </c:pt>
                <c:pt idx="1">
                  <c:v>Lower-Middle</c:v>
                </c:pt>
                <c:pt idx="2">
                  <c:v>Upper-Middle</c:v>
                </c:pt>
                <c:pt idx="3">
                  <c:v>High Income</c:v>
                </c:pt>
              </c:strCache>
            </c:strRef>
          </c:cat>
          <c:val>
            <c:numRef>
              <c:f>charts!$Q$89:$Q$93</c:f>
              <c:numCache>
                <c:formatCode>0%</c:formatCode>
                <c:ptCount val="4"/>
                <c:pt idx="0">
                  <c:v>0.41176470588235292</c:v>
                </c:pt>
                <c:pt idx="1">
                  <c:v>0.42857142857142855</c:v>
                </c:pt>
                <c:pt idx="2">
                  <c:v>0.33333333333333331</c:v>
                </c:pt>
                <c:pt idx="3">
                  <c:v>0</c:v>
                </c:pt>
              </c:numCache>
            </c:numRef>
          </c:val>
          <c:extLst>
            <c:ext xmlns:c16="http://schemas.microsoft.com/office/drawing/2014/chart" uri="{C3380CC4-5D6E-409C-BE32-E72D297353CC}">
              <c16:uniqueId val="{00000004-7397-4F48-8C04-FB03A169C29E}"/>
            </c:ext>
          </c:extLst>
        </c:ser>
        <c:dLbls>
          <c:showLegendKey val="0"/>
          <c:showVal val="0"/>
          <c:showCatName val="0"/>
          <c:showSerName val="0"/>
          <c:showPercent val="0"/>
          <c:showBubbleSize val="0"/>
        </c:dLbls>
        <c:gapWidth val="150"/>
        <c:overlap val="100"/>
        <c:axId val="2065532912"/>
        <c:axId val="2065533872"/>
      </c:barChart>
      <c:catAx>
        <c:axId val="206553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533872"/>
        <c:crosses val="autoZero"/>
        <c:auto val="1"/>
        <c:lblAlgn val="ctr"/>
        <c:lblOffset val="100"/>
        <c:noMultiLvlLbl val="0"/>
      </c:catAx>
      <c:valAx>
        <c:axId val="2065533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532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[HR_Employee_Attrition_Data.xlsx]charts!PivotTable34</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Department × Overtime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charts!$M$73:$M$74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charts!$L$75:$L$77</c:f>
              <c:strCache>
                <c:ptCount val="3"/>
                <c:pt idx="0">
                  <c:v>Human Resources</c:v>
                </c:pt>
                <c:pt idx="1">
                  <c:v>Research &amp; Development</c:v>
                </c:pt>
                <c:pt idx="2">
                  <c:v>Sales</c:v>
                </c:pt>
              </c:strCache>
            </c:strRef>
          </c:cat>
          <c:val>
            <c:numRef>
              <c:f>charts!$M$75:$M$77</c:f>
              <c:numCache>
                <c:formatCode>0%</c:formatCode>
                <c:ptCount val="3"/>
                <c:pt idx="0">
                  <c:v>0.15217391304347827</c:v>
                </c:pt>
                <c:pt idx="1">
                  <c:v>8.5507246376811591E-2</c:v>
                </c:pt>
                <c:pt idx="2">
                  <c:v>0.13836477987421383</c:v>
                </c:pt>
              </c:numCache>
            </c:numRef>
          </c:val>
          <c:extLst>
            <c:ext xmlns:c16="http://schemas.microsoft.com/office/drawing/2014/chart" uri="{C3380CC4-5D6E-409C-BE32-E72D297353CC}">
              <c16:uniqueId val="{00000000-83F6-4BEB-995E-DD879E67F2AD}"/>
            </c:ext>
          </c:extLst>
        </c:ser>
        <c:ser>
          <c:idx val="1"/>
          <c:order val="1"/>
          <c:tx>
            <c:strRef>
              <c:f>charts!$N$73:$N$74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charts!$L$75:$L$77</c:f>
              <c:strCache>
                <c:ptCount val="3"/>
                <c:pt idx="0">
                  <c:v>Human Resources</c:v>
                </c:pt>
                <c:pt idx="1">
                  <c:v>Research &amp; Development</c:v>
                </c:pt>
                <c:pt idx="2">
                  <c:v>Sales</c:v>
                </c:pt>
              </c:strCache>
            </c:strRef>
          </c:cat>
          <c:val>
            <c:numRef>
              <c:f>charts!$N$75:$N$77</c:f>
              <c:numCache>
                <c:formatCode>0%</c:formatCode>
                <c:ptCount val="3"/>
                <c:pt idx="0">
                  <c:v>0.29411764705882354</c:v>
                </c:pt>
                <c:pt idx="1">
                  <c:v>0.27306273062730629</c:v>
                </c:pt>
                <c:pt idx="2">
                  <c:v>0.375</c:v>
                </c:pt>
              </c:numCache>
            </c:numRef>
          </c:val>
          <c:extLst>
            <c:ext xmlns:c16="http://schemas.microsoft.com/office/drawing/2014/chart" uri="{C3380CC4-5D6E-409C-BE32-E72D297353CC}">
              <c16:uniqueId val="{00000001-83F6-4BEB-995E-DD879E67F2AD}"/>
            </c:ext>
          </c:extLst>
        </c:ser>
        <c:dLbls>
          <c:showLegendKey val="0"/>
          <c:showVal val="0"/>
          <c:showCatName val="0"/>
          <c:showSerName val="0"/>
          <c:showPercent val="0"/>
          <c:showBubbleSize val="0"/>
        </c:dLbls>
        <c:gapWidth val="219"/>
        <c:overlap val="-27"/>
        <c:axId val="2094398592"/>
        <c:axId val="2094393312"/>
      </c:barChart>
      <c:catAx>
        <c:axId val="2094398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393312"/>
        <c:crosses val="autoZero"/>
        <c:auto val="1"/>
        <c:lblAlgn val="ctr"/>
        <c:lblOffset val="100"/>
        <c:noMultiLvlLbl val="0"/>
      </c:catAx>
      <c:valAx>
        <c:axId val="20943933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398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[HR_Employee_Attrition_Data.xlsx]charts!PivotTable37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Career Stage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charts!$B$137</c:f>
              <c:strCache>
                <c:ptCount val="1"/>
                <c:pt idx="0">
                  <c:v>Total</c:v>
                </c:pt>
              </c:strCache>
            </c:strRef>
          </c:tx>
          <c:spPr>
            <a:solidFill>
              <a:schemeClr val="accent1"/>
            </a:solidFill>
            <a:ln>
              <a:noFill/>
            </a:ln>
            <a:effectLst/>
          </c:spPr>
          <c:invertIfNegative val="0"/>
          <c:cat>
            <c:strRef>
              <c:f>charts!$A$138:$A$142</c:f>
              <c:strCache>
                <c:ptCount val="5"/>
                <c:pt idx="0">
                  <c:v>Early Career</c:v>
                </c:pt>
                <c:pt idx="1">
                  <c:v>Early-Mid Career</c:v>
                </c:pt>
                <c:pt idx="2">
                  <c:v>Mid Career</c:v>
                </c:pt>
                <c:pt idx="3">
                  <c:v>Experienced</c:v>
                </c:pt>
                <c:pt idx="4">
                  <c:v>Senior</c:v>
                </c:pt>
              </c:strCache>
            </c:strRef>
          </c:cat>
          <c:val>
            <c:numRef>
              <c:f>charts!$B$138:$B$142</c:f>
              <c:numCache>
                <c:formatCode>0%</c:formatCode>
                <c:ptCount val="5"/>
                <c:pt idx="0">
                  <c:v>0.38181818181818183</c:v>
                </c:pt>
                <c:pt idx="1">
                  <c:v>0.18260869565217391</c:v>
                </c:pt>
                <c:pt idx="2">
                  <c:v>0.12065439672801637</c:v>
                </c:pt>
                <c:pt idx="3">
                  <c:v>9.3023255813953487E-2</c:v>
                </c:pt>
                <c:pt idx="4">
                  <c:v>7.1428571428571425E-2</c:v>
                </c:pt>
              </c:numCache>
            </c:numRef>
          </c:val>
          <c:extLst>
            <c:ext xmlns:c16="http://schemas.microsoft.com/office/drawing/2014/chart" uri="{C3380CC4-5D6E-409C-BE32-E72D297353CC}">
              <c16:uniqueId val="{00000000-BB7A-44CA-B059-2C43237DB1A1}"/>
            </c:ext>
          </c:extLst>
        </c:ser>
        <c:dLbls>
          <c:showLegendKey val="0"/>
          <c:showVal val="0"/>
          <c:showCatName val="0"/>
          <c:showSerName val="0"/>
          <c:showPercent val="0"/>
          <c:showBubbleSize val="0"/>
        </c:dLbls>
        <c:gapWidth val="219"/>
        <c:overlap val="-27"/>
        <c:axId val="465902720"/>
        <c:axId val="465900800"/>
      </c:barChart>
      <c:catAx>
        <c:axId val="46590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900800"/>
        <c:crosses val="autoZero"/>
        <c:auto val="1"/>
        <c:lblAlgn val="ctr"/>
        <c:lblOffset val="100"/>
        <c:noMultiLvlLbl val="0"/>
      </c:catAx>
      <c:valAx>
        <c:axId val="4659008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90272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Replacement Exposure by Job Role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653690506922628E-2"/>
          <c:y val="0.15973060972527531"/>
          <c:w val="0.88184876658871703"/>
          <c:h val="0.51844591398886219"/>
        </c:manualLayout>
      </c:layout>
      <c:barChart>
        <c:barDir val="col"/>
        <c:grouping val="clustered"/>
        <c:varyColors val="0"/>
        <c:ser>
          <c:idx val="0"/>
          <c:order val="0"/>
          <c:tx>
            <c:strRef>
              <c:f>charts!$M$139</c:f>
              <c:strCache>
                <c:ptCount val="1"/>
                <c:pt idx="0">
                  <c:v>Total</c:v>
                </c:pt>
              </c:strCache>
            </c:strRef>
          </c:tx>
          <c:spPr>
            <a:solidFill>
              <a:schemeClr val="accent1"/>
            </a:solidFill>
            <a:ln>
              <a:noFill/>
            </a:ln>
            <a:effectLst/>
          </c:spPr>
          <c:invertIfNegative val="0"/>
          <c:cat>
            <c:strRef>
              <c:f>charts!$L$140:$L$148</c:f>
              <c:strCache>
                <c:ptCount val="9"/>
                <c:pt idx="0">
                  <c:v>Sales Executive</c:v>
                </c:pt>
                <c:pt idx="1">
                  <c:v>Laboratory Technician</c:v>
                </c:pt>
                <c:pt idx="2">
                  <c:v>Research Scientist</c:v>
                </c:pt>
                <c:pt idx="3">
                  <c:v>Manager</c:v>
                </c:pt>
                <c:pt idx="4">
                  <c:v>Sales Representative</c:v>
                </c:pt>
                <c:pt idx="5">
                  <c:v>Healthcare Representative</c:v>
                </c:pt>
                <c:pt idx="6">
                  <c:v>Manufacturing Director</c:v>
                </c:pt>
                <c:pt idx="7">
                  <c:v>Human Resources</c:v>
                </c:pt>
                <c:pt idx="8">
                  <c:v>Research Director</c:v>
                </c:pt>
              </c:strCache>
            </c:strRef>
          </c:cat>
          <c:val>
            <c:numRef>
              <c:f>charts!$M$140:$M$148</c:f>
              <c:numCache>
                <c:formatCode>0</c:formatCode>
                <c:ptCount val="9"/>
                <c:pt idx="0">
                  <c:v>1536742.7999999998</c:v>
                </c:pt>
                <c:pt idx="1">
                  <c:v>651578.39999999991</c:v>
                </c:pt>
                <c:pt idx="2">
                  <c:v>470455.19999999995</c:v>
                </c:pt>
                <c:pt idx="3">
                  <c:v>302353.2</c:v>
                </c:pt>
                <c:pt idx="4">
                  <c:v>280929.59999999998</c:v>
                </c:pt>
                <c:pt idx="5">
                  <c:v>276962.40000000002</c:v>
                </c:pt>
                <c:pt idx="6">
                  <c:v>265158</c:v>
                </c:pt>
                <c:pt idx="7">
                  <c:v>160520.4</c:v>
                </c:pt>
                <c:pt idx="8">
                  <c:v>139647.59999999998</c:v>
                </c:pt>
              </c:numCache>
            </c:numRef>
          </c:val>
          <c:extLst>
            <c:ext xmlns:c16="http://schemas.microsoft.com/office/drawing/2014/chart" uri="{C3380CC4-5D6E-409C-BE32-E72D297353CC}">
              <c16:uniqueId val="{00000000-9AE7-4056-AB3C-EA0B3FACB50E}"/>
            </c:ext>
          </c:extLst>
        </c:ser>
        <c:dLbls>
          <c:showLegendKey val="0"/>
          <c:showVal val="0"/>
          <c:showCatName val="0"/>
          <c:showSerName val="0"/>
          <c:showPercent val="0"/>
          <c:showBubbleSize val="0"/>
        </c:dLbls>
        <c:gapWidth val="219"/>
        <c:overlap val="-27"/>
        <c:axId val="964129376"/>
        <c:axId val="964129856"/>
      </c:barChart>
      <c:catAx>
        <c:axId val="96412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129856"/>
        <c:crosses val="autoZero"/>
        <c:auto val="1"/>
        <c:lblAlgn val="ctr"/>
        <c:lblOffset val="100"/>
        <c:noMultiLvlLbl val="0"/>
      </c:catAx>
      <c:valAx>
        <c:axId val="9641298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1293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[HR_Employee_Attrition_Data.xlsx]charts!PivotTable5</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charts!$A$5:$A$8</c:f>
              <c:strCache>
                <c:ptCount val="3"/>
                <c:pt idx="0">
                  <c:v>Human Resources</c:v>
                </c:pt>
                <c:pt idx="1">
                  <c:v>Research &amp; Development</c:v>
                </c:pt>
                <c:pt idx="2">
                  <c:v>Sales</c:v>
                </c:pt>
              </c:strCache>
            </c:strRef>
          </c:cat>
          <c:val>
            <c:numRef>
              <c:f>charts!$B$5:$B$8</c:f>
              <c:numCache>
                <c:formatCode>0%</c:formatCode>
                <c:ptCount val="3"/>
                <c:pt idx="0">
                  <c:v>0.19047619047619047</c:v>
                </c:pt>
                <c:pt idx="1">
                  <c:v>0.13839750260145681</c:v>
                </c:pt>
                <c:pt idx="2">
                  <c:v>0.20627802690582961</c:v>
                </c:pt>
              </c:numCache>
            </c:numRef>
          </c:val>
          <c:extLst>
            <c:ext xmlns:c16="http://schemas.microsoft.com/office/drawing/2014/chart" uri="{C3380CC4-5D6E-409C-BE32-E72D297353CC}">
              <c16:uniqueId val="{00000002-E9B0-43AA-BBE3-654DEF93DCE5}"/>
            </c:ext>
          </c:extLst>
        </c:ser>
        <c:dLbls>
          <c:dLblPos val="outEnd"/>
          <c:showLegendKey val="0"/>
          <c:showVal val="1"/>
          <c:showCatName val="0"/>
          <c:showSerName val="0"/>
          <c:showPercent val="0"/>
          <c:showBubbleSize val="0"/>
        </c:dLbls>
        <c:gapWidth val="219"/>
        <c:overlap val="-27"/>
        <c:axId val="1967665039"/>
        <c:axId val="1967665999"/>
      </c:barChart>
      <c:catAx>
        <c:axId val="1967665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65999"/>
        <c:crosses val="autoZero"/>
        <c:auto val="1"/>
        <c:lblAlgn val="ctr"/>
        <c:lblOffset val="100"/>
        <c:noMultiLvlLbl val="0"/>
      </c:catAx>
      <c:valAx>
        <c:axId val="19676659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65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charts!$B$19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charts!$A$20:$A$21</c:f>
              <c:strCache>
                <c:ptCount val="2"/>
                <c:pt idx="0">
                  <c:v>No</c:v>
                </c:pt>
                <c:pt idx="1">
                  <c:v>Yes</c:v>
                </c:pt>
              </c:strCache>
            </c:strRef>
          </c:cat>
          <c:val>
            <c:numRef>
              <c:f>charts!$B$20:$B$21</c:f>
              <c:numCache>
                <c:formatCode>0%</c:formatCode>
                <c:ptCount val="2"/>
                <c:pt idx="0">
                  <c:v>0.10436432637571158</c:v>
                </c:pt>
                <c:pt idx="1">
                  <c:v>0.30528846153846156</c:v>
                </c:pt>
              </c:numCache>
            </c:numRef>
          </c:val>
          <c:extLst>
            <c:ext xmlns:c16="http://schemas.microsoft.com/office/drawing/2014/chart" uri="{C3380CC4-5D6E-409C-BE32-E72D297353CC}">
              <c16:uniqueId val="{00000000-F3E7-4CB1-B0C8-A6601D54053B}"/>
            </c:ext>
          </c:extLst>
        </c:ser>
        <c:dLbls>
          <c:dLblPos val="outEnd"/>
          <c:showLegendKey val="0"/>
          <c:showVal val="1"/>
          <c:showCatName val="0"/>
          <c:showSerName val="0"/>
          <c:showPercent val="0"/>
          <c:showBubbleSize val="0"/>
        </c:dLbls>
        <c:gapWidth val="219"/>
        <c:overlap val="-27"/>
        <c:axId val="1967682799"/>
        <c:axId val="1967689999"/>
      </c:barChart>
      <c:catAx>
        <c:axId val="196768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9999"/>
        <c:crosses val="autoZero"/>
        <c:auto val="1"/>
        <c:lblAlgn val="ctr"/>
        <c:lblOffset val="100"/>
        <c:noMultiLvlLbl val="0"/>
      </c:catAx>
      <c:valAx>
        <c:axId val="19676899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27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charts!$B$32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charts!$A$33:$A$42</c:f>
              <c:strCache>
                <c:ptCount val="9"/>
                <c:pt idx="0">
                  <c:v>Research Director</c:v>
                </c:pt>
                <c:pt idx="1">
                  <c:v>Manager</c:v>
                </c:pt>
                <c:pt idx="2">
                  <c:v>Healthcare Representative</c:v>
                </c:pt>
                <c:pt idx="3">
                  <c:v>Manufacturing Director</c:v>
                </c:pt>
                <c:pt idx="4">
                  <c:v>Research Scientist</c:v>
                </c:pt>
                <c:pt idx="5">
                  <c:v>Sales Executive</c:v>
                </c:pt>
                <c:pt idx="6">
                  <c:v>Human Resources</c:v>
                </c:pt>
                <c:pt idx="7">
                  <c:v>Laboratory Technician</c:v>
                </c:pt>
                <c:pt idx="8">
                  <c:v>Sales Representative</c:v>
                </c:pt>
              </c:strCache>
            </c:strRef>
          </c:cat>
          <c:val>
            <c:numRef>
              <c:f>charts!$B$33:$B$42</c:f>
              <c:numCache>
                <c:formatCode>0%</c:formatCode>
                <c:ptCount val="9"/>
                <c:pt idx="0">
                  <c:v>2.5000000000000001E-2</c:v>
                </c:pt>
                <c:pt idx="1">
                  <c:v>4.9019607843137254E-2</c:v>
                </c:pt>
                <c:pt idx="2">
                  <c:v>6.8702290076335881E-2</c:v>
                </c:pt>
                <c:pt idx="3">
                  <c:v>6.8965517241379309E-2</c:v>
                </c:pt>
                <c:pt idx="4">
                  <c:v>0.16095890410958905</c:v>
                </c:pt>
                <c:pt idx="5">
                  <c:v>0.17484662576687116</c:v>
                </c:pt>
                <c:pt idx="6">
                  <c:v>0.23076923076923078</c:v>
                </c:pt>
                <c:pt idx="7">
                  <c:v>0.23938223938223938</c:v>
                </c:pt>
                <c:pt idx="8">
                  <c:v>0.39759036144578314</c:v>
                </c:pt>
              </c:numCache>
            </c:numRef>
          </c:val>
          <c:extLst>
            <c:ext xmlns:c16="http://schemas.microsoft.com/office/drawing/2014/chart" uri="{C3380CC4-5D6E-409C-BE32-E72D297353CC}">
              <c16:uniqueId val="{00000000-200C-45FF-B4BA-7697973AF08C}"/>
            </c:ext>
          </c:extLst>
        </c:ser>
        <c:dLbls>
          <c:dLblPos val="outEnd"/>
          <c:showLegendKey val="0"/>
          <c:showVal val="1"/>
          <c:showCatName val="0"/>
          <c:showSerName val="0"/>
          <c:showPercent val="0"/>
          <c:showBubbleSize val="0"/>
        </c:dLbls>
        <c:gapWidth val="182"/>
        <c:axId val="1967685199"/>
        <c:axId val="1967686159"/>
      </c:barChart>
      <c:catAx>
        <c:axId val="1967685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6159"/>
        <c:crosses val="autoZero"/>
        <c:auto val="1"/>
        <c:lblAlgn val="ctr"/>
        <c:lblOffset val="100"/>
        <c:noMultiLvlLbl val="0"/>
      </c:catAx>
      <c:valAx>
        <c:axId val="196768615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51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charts!$B$54</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charts!$A$55:$A$60</c:f>
              <c:strCache>
                <c:ptCount val="5"/>
                <c:pt idx="0">
                  <c:v>25-34</c:v>
                </c:pt>
                <c:pt idx="1">
                  <c:v>35-44</c:v>
                </c:pt>
                <c:pt idx="2">
                  <c:v>45-54</c:v>
                </c:pt>
                <c:pt idx="3">
                  <c:v>55-60</c:v>
                </c:pt>
                <c:pt idx="4">
                  <c:v>&lt;25</c:v>
                </c:pt>
              </c:strCache>
            </c:strRef>
          </c:cat>
          <c:val>
            <c:numRef>
              <c:f>charts!$B$55:$B$60</c:f>
              <c:numCache>
                <c:formatCode>0%</c:formatCode>
                <c:ptCount val="5"/>
                <c:pt idx="0">
                  <c:v>0.20216606498194944</c:v>
                </c:pt>
                <c:pt idx="1">
                  <c:v>0.100990099009901</c:v>
                </c:pt>
                <c:pt idx="2">
                  <c:v>0.10204081632653061</c:v>
                </c:pt>
                <c:pt idx="3">
                  <c:v>0.15942028985507245</c:v>
                </c:pt>
                <c:pt idx="4">
                  <c:v>0.39175257731958762</c:v>
                </c:pt>
              </c:numCache>
            </c:numRef>
          </c:val>
          <c:smooth val="0"/>
          <c:extLst>
            <c:ext xmlns:c16="http://schemas.microsoft.com/office/drawing/2014/chart" uri="{C3380CC4-5D6E-409C-BE32-E72D297353CC}">
              <c16:uniqueId val="{00000000-C5B3-461C-B9C7-9EAFA4CDA36B}"/>
            </c:ext>
          </c:extLst>
        </c:ser>
        <c:dLbls>
          <c:dLblPos val="t"/>
          <c:showLegendKey val="0"/>
          <c:showVal val="1"/>
          <c:showCatName val="0"/>
          <c:showSerName val="0"/>
          <c:showPercent val="0"/>
          <c:showBubbleSize val="0"/>
        </c:dLbls>
        <c:smooth val="0"/>
        <c:axId val="1967683279"/>
        <c:axId val="1967684719"/>
      </c:lineChart>
      <c:catAx>
        <c:axId val="1967683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4719"/>
        <c:crosses val="autoZero"/>
        <c:auto val="1"/>
        <c:lblAlgn val="ctr"/>
        <c:lblOffset val="100"/>
        <c:noMultiLvlLbl val="0"/>
      </c:catAx>
      <c:valAx>
        <c:axId val="19676847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32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charts!$B$71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charts!$A$72:$A$77</c:f>
              <c:strCache>
                <c:ptCount val="5"/>
                <c:pt idx="0">
                  <c:v>New Hires</c:v>
                </c:pt>
                <c:pt idx="1">
                  <c:v>Early Career</c:v>
                </c:pt>
                <c:pt idx="2">
                  <c:v>Established</c:v>
                </c:pt>
                <c:pt idx="3">
                  <c:v>Experienced</c:v>
                </c:pt>
                <c:pt idx="4">
                  <c:v>Veterans</c:v>
                </c:pt>
              </c:strCache>
            </c:strRef>
          </c:cat>
          <c:val>
            <c:numRef>
              <c:f>charts!$B$72:$B$77</c:f>
              <c:numCache>
                <c:formatCode>0%</c:formatCode>
                <c:ptCount val="5"/>
                <c:pt idx="0">
                  <c:v>0.34883720930232559</c:v>
                </c:pt>
                <c:pt idx="1">
                  <c:v>0.15508021390374332</c:v>
                </c:pt>
                <c:pt idx="2">
                  <c:v>0.12276785714285714</c:v>
                </c:pt>
                <c:pt idx="3">
                  <c:v>6.6666666666666666E-2</c:v>
                </c:pt>
                <c:pt idx="4">
                  <c:v>0.12121212121212122</c:v>
                </c:pt>
              </c:numCache>
            </c:numRef>
          </c:val>
          <c:extLst>
            <c:ext xmlns:c16="http://schemas.microsoft.com/office/drawing/2014/chart" uri="{C3380CC4-5D6E-409C-BE32-E72D297353CC}">
              <c16:uniqueId val="{00000000-2E0B-49E1-B55B-1BF316D7D814}"/>
            </c:ext>
          </c:extLst>
        </c:ser>
        <c:dLbls>
          <c:dLblPos val="outEnd"/>
          <c:showLegendKey val="0"/>
          <c:showVal val="1"/>
          <c:showCatName val="0"/>
          <c:showSerName val="0"/>
          <c:showPercent val="0"/>
          <c:showBubbleSize val="0"/>
        </c:dLbls>
        <c:gapWidth val="219"/>
        <c:overlap val="-27"/>
        <c:axId val="1967715919"/>
        <c:axId val="1967714959"/>
      </c:barChart>
      <c:catAx>
        <c:axId val="1967715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714959"/>
        <c:crosses val="autoZero"/>
        <c:auto val="1"/>
        <c:lblAlgn val="ctr"/>
        <c:lblOffset val="100"/>
        <c:noMultiLvlLbl val="0"/>
      </c:catAx>
      <c:valAx>
        <c:axId val="19677149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7159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charts!$B$88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charts!$A$89:$A$93</c:f>
              <c:strCache>
                <c:ptCount val="4"/>
                <c:pt idx="0">
                  <c:v>High Income</c:v>
                </c:pt>
                <c:pt idx="1">
                  <c:v>Low Income</c:v>
                </c:pt>
                <c:pt idx="2">
                  <c:v>Lower-Middle</c:v>
                </c:pt>
                <c:pt idx="3">
                  <c:v>Upper-Middle</c:v>
                </c:pt>
              </c:strCache>
            </c:strRef>
          </c:cat>
          <c:val>
            <c:numRef>
              <c:f>charts!$B$89:$B$93</c:f>
              <c:numCache>
                <c:formatCode>0%</c:formatCode>
                <c:ptCount val="4"/>
                <c:pt idx="0">
                  <c:v>3.7593984962406013E-2</c:v>
                </c:pt>
                <c:pt idx="1">
                  <c:v>0.21762349799732977</c:v>
                </c:pt>
                <c:pt idx="2">
                  <c:v>0.11136363636363636</c:v>
                </c:pt>
                <c:pt idx="3">
                  <c:v>0.13513513513513514</c:v>
                </c:pt>
              </c:numCache>
            </c:numRef>
          </c:val>
          <c:extLst>
            <c:ext xmlns:c16="http://schemas.microsoft.com/office/drawing/2014/chart" uri="{C3380CC4-5D6E-409C-BE32-E72D297353CC}">
              <c16:uniqueId val="{00000000-62D4-4F17-B79D-B3ABAEE1F565}"/>
            </c:ext>
          </c:extLst>
        </c:ser>
        <c:dLbls>
          <c:dLblPos val="outEnd"/>
          <c:showLegendKey val="0"/>
          <c:showVal val="1"/>
          <c:showCatName val="0"/>
          <c:showSerName val="0"/>
          <c:showPercent val="0"/>
          <c:showBubbleSize val="0"/>
        </c:dLbls>
        <c:gapWidth val="219"/>
        <c:overlap val="-27"/>
        <c:axId val="12977775"/>
        <c:axId val="12968655"/>
      </c:barChart>
      <c:catAx>
        <c:axId val="12977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8655"/>
        <c:crosses val="autoZero"/>
        <c:auto val="1"/>
        <c:lblAlgn val="ctr"/>
        <c:lblOffset val="100"/>
        <c:noMultiLvlLbl val="0"/>
      </c:catAx>
      <c:valAx>
        <c:axId val="129686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777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charts!$B$104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charts!$A$105:$A$110</c:f>
              <c:strCache>
                <c:ptCount val="5"/>
                <c:pt idx="0">
                  <c:v>upto 5 km</c:v>
                </c:pt>
                <c:pt idx="1">
                  <c:v>6-10 km</c:v>
                </c:pt>
                <c:pt idx="2">
                  <c:v>11-15 km</c:v>
                </c:pt>
                <c:pt idx="3">
                  <c:v>16-20 km</c:v>
                </c:pt>
                <c:pt idx="4">
                  <c:v>20+ km</c:v>
                </c:pt>
              </c:strCache>
            </c:strRef>
          </c:cat>
          <c:val>
            <c:numRef>
              <c:f>charts!$B$105:$B$110</c:f>
              <c:numCache>
                <c:formatCode>0%</c:formatCode>
                <c:ptCount val="5"/>
                <c:pt idx="0">
                  <c:v>0.13765822784810128</c:v>
                </c:pt>
                <c:pt idx="1">
                  <c:v>0.14467005076142131</c:v>
                </c:pt>
                <c:pt idx="2">
                  <c:v>0.21739130434782608</c:v>
                </c:pt>
                <c:pt idx="3">
                  <c:v>0.184</c:v>
                </c:pt>
                <c:pt idx="4">
                  <c:v>0.22058823529411764</c:v>
                </c:pt>
              </c:numCache>
            </c:numRef>
          </c:val>
          <c:extLst>
            <c:ext xmlns:c16="http://schemas.microsoft.com/office/drawing/2014/chart" uri="{C3380CC4-5D6E-409C-BE32-E72D297353CC}">
              <c16:uniqueId val="{00000000-DF50-488F-8D75-7CF347190A6D}"/>
            </c:ext>
          </c:extLst>
        </c:ser>
        <c:dLbls>
          <c:dLblPos val="outEnd"/>
          <c:showLegendKey val="0"/>
          <c:showVal val="1"/>
          <c:showCatName val="0"/>
          <c:showSerName val="0"/>
          <c:showPercent val="0"/>
          <c:showBubbleSize val="0"/>
        </c:dLbls>
        <c:gapWidth val="219"/>
        <c:overlap val="-27"/>
        <c:axId val="12966255"/>
        <c:axId val="12966735"/>
      </c:barChart>
      <c:catAx>
        <c:axId val="12966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6735"/>
        <c:crosses val="autoZero"/>
        <c:auto val="1"/>
        <c:lblAlgn val="ctr"/>
        <c:lblOffset val="100"/>
        <c:noMultiLvlLbl val="0"/>
      </c:catAx>
      <c:valAx>
        <c:axId val="129667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625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[HR_Employee_Attrition_Data.xlsx]charts!PivotTable14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charts!$B$122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charts!$A$123:$A$125</c:f>
              <c:strCache>
                <c:ptCount val="2"/>
                <c:pt idx="0">
                  <c:v>Unstable</c:v>
                </c:pt>
                <c:pt idx="1">
                  <c:v>Stable</c:v>
                </c:pt>
              </c:strCache>
            </c:strRef>
          </c:cat>
          <c:val>
            <c:numRef>
              <c:f>charts!$B$123:$B$125</c:f>
              <c:numCache>
                <c:formatCode>0%</c:formatCode>
                <c:ptCount val="2"/>
                <c:pt idx="0">
                  <c:v>0.32319391634980987</c:v>
                </c:pt>
                <c:pt idx="1">
                  <c:v>0.12593206296603149</c:v>
                </c:pt>
              </c:numCache>
            </c:numRef>
          </c:val>
          <c:extLst>
            <c:ext xmlns:c16="http://schemas.microsoft.com/office/drawing/2014/chart" uri="{C3380CC4-5D6E-409C-BE32-E72D297353CC}">
              <c16:uniqueId val="{00000000-2037-42B9-A0BC-B635598882B7}"/>
            </c:ext>
          </c:extLst>
        </c:ser>
        <c:dLbls>
          <c:dLblPos val="outEnd"/>
          <c:showLegendKey val="0"/>
          <c:showVal val="1"/>
          <c:showCatName val="0"/>
          <c:showSerName val="0"/>
          <c:showPercent val="0"/>
          <c:showBubbleSize val="0"/>
        </c:dLbls>
        <c:gapWidth val="219"/>
        <c:overlap val="-27"/>
        <c:axId val="12986415"/>
        <c:axId val="12992175"/>
      </c:barChart>
      <c:catAx>
        <c:axId val="12986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2175"/>
        <c:crosses val="autoZero"/>
        <c:auto val="1"/>
        <c:lblAlgn val="ctr"/>
        <c:lblOffset val="100"/>
        <c:noMultiLvlLbl val="0"/>
      </c:catAx>
      <c:valAx>
        <c:axId val="129921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64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[HR_Employee_Attrition_Data.xlsx]charts!PivotTable19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s>
    <c:plotArea>
      <c:layout/>
      <c:barChart>
        <c:barDir val="col"/>
        <c:grouping val="clustered"/>
        <c:varyColors val="0"/>
        <c:ser>
          <c:idx val="0"/>
          <c:order val="0"/>
          <c:tx>
            <c:strRef>
              <c:f>charts!$M$4</c:f>
              <c:strCache>
                <c:ptCount val="1"/>
                <c:pt idx="0">
                  <c:v>Attrition Rate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charts!$L$5:$L$9</c:f>
              <c:strCache>
                <c:ptCount val="5"/>
                <c:pt idx="0">
                  <c:v>Very Low</c:v>
                </c:pt>
                <c:pt idx="1">
                  <c:v>Low</c:v>
                </c:pt>
                <c:pt idx="2">
                  <c:v>Medium</c:v>
                </c:pt>
                <c:pt idx="3">
                  <c:v>High</c:v>
                </c:pt>
                <c:pt idx="4">
                  <c:v>Very High</c:v>
                </c:pt>
              </c:strCache>
            </c:strRef>
          </c:cat>
          <c:val>
            <c:numRef>
              <c:f>charts!$M$5:$M$9</c:f>
              <c:numCache>
                <c:formatCode>0%</c:formatCode>
                <c:ptCount val="5"/>
                <c:pt idx="0">
                  <c:v>0.36666666666666664</c:v>
                </c:pt>
                <c:pt idx="1">
                  <c:v>0.3014705882352941</c:v>
                </c:pt>
                <c:pt idx="2">
                  <c:v>0.1793103448275862</c:v>
                </c:pt>
                <c:pt idx="3">
                  <c:v>0.13594040968342644</c:v>
                </c:pt>
                <c:pt idx="4">
                  <c:v>0.10240963855421686</c:v>
                </c:pt>
              </c:numCache>
            </c:numRef>
          </c:val>
          <c:extLst>
            <c:ext xmlns:c16="http://schemas.microsoft.com/office/drawing/2014/chart" uri="{C3380CC4-5D6E-409C-BE32-E72D297353CC}">
              <c16:uniqueId val="{00000000-311E-43D2-B056-D57728E08C81}"/>
            </c:ext>
          </c:extLst>
        </c:ser>
        <c:ser>
          <c:idx val="1"/>
          <c:order val="1"/>
          <c:tx>
            <c:strRef>
              <c:f>charts!$N$4</c:f>
              <c:strCache>
                <c:ptCount val="1"/>
                <c:pt idx="0">
                  <c:v>Attritions</c:v>
                </c:pt>
              </c:strCache>
            </c:strRef>
          </c:tx>
          <c:spPr>
            <a:solidFill>
              <a:schemeClr val="accent2"/>
            </a:solidFill>
            <a:ln w="25400">
              <a:noFill/>
            </a:ln>
            <a:effectLst/>
          </c:spPr>
          <c:invertIfNegative val="0"/>
          <c:cat>
            <c:strRef>
              <c:f>charts!$L$5:$L$9</c:f>
              <c:strCache>
                <c:ptCount val="5"/>
                <c:pt idx="0">
                  <c:v>Very Low</c:v>
                </c:pt>
                <c:pt idx="1">
                  <c:v>Low</c:v>
                </c:pt>
                <c:pt idx="2">
                  <c:v>Medium</c:v>
                </c:pt>
                <c:pt idx="3">
                  <c:v>High</c:v>
                </c:pt>
                <c:pt idx="4">
                  <c:v>Very High</c:v>
                </c:pt>
              </c:strCache>
            </c:strRef>
          </c:cat>
          <c:val>
            <c:numRef>
              <c:f>charts!$N$5:$N$9</c:f>
              <c:numCache>
                <c:formatCode>General</c:formatCode>
                <c:ptCount val="5"/>
                <c:pt idx="0">
                  <c:v>11</c:v>
                </c:pt>
                <c:pt idx="1">
                  <c:v>41</c:v>
                </c:pt>
                <c:pt idx="2">
                  <c:v>78</c:v>
                </c:pt>
                <c:pt idx="3">
                  <c:v>73</c:v>
                </c:pt>
                <c:pt idx="4">
                  <c:v>34</c:v>
                </c:pt>
              </c:numCache>
            </c:numRef>
          </c:val>
          <c:extLst>
            <c:ext xmlns:c16="http://schemas.microsoft.com/office/drawing/2014/chart" uri="{C3380CC4-5D6E-409C-BE32-E72D297353CC}">
              <c16:uniqueId val="{00000001-311E-43D2-B056-D57728E08C81}"/>
            </c:ext>
          </c:extLst>
        </c:ser>
        <c:dLbls>
          <c:showLegendKey val="0"/>
          <c:showVal val="0"/>
          <c:showCatName val="0"/>
          <c:showSerName val="0"/>
          <c:showPercent val="0"/>
          <c:showBubbleSize val="0"/>
        </c:dLbls>
        <c:gapWidth val="219"/>
        <c:overlap val="-27"/>
        <c:axId val="1953632880"/>
        <c:axId val="1953634320"/>
      </c:barChart>
      <c:catAx>
        <c:axId val="1953632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634320"/>
        <c:crosses val="autoZero"/>
        <c:auto val="1"/>
        <c:lblAlgn val="ctr"/>
        <c:lblOffset val="100"/>
        <c:noMultiLvlLbl val="0"/>
      </c:catAx>
      <c:valAx>
        <c:axId val="1953634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6328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[HR_Employee_Attrition_Data.xlsx]charts!PivotTable22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charts!$M$19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charts!$L$20:$L$21</c:f>
              <c:strCache>
                <c:ptCount val="2"/>
                <c:pt idx="0">
                  <c:v>No</c:v>
                </c:pt>
                <c:pt idx="1">
                  <c:v>Yes</c:v>
                </c:pt>
              </c:strCache>
            </c:strRef>
          </c:cat>
          <c:val>
            <c:numRef>
              <c:f>charts!$M$20:$M$21</c:f>
              <c:numCache>
                <c:formatCode>0%</c:formatCode>
                <c:ptCount val="2"/>
                <c:pt idx="0">
                  <c:v>0.14661654135338345</c:v>
                </c:pt>
                <c:pt idx="1">
                  <c:v>0.16950959488272921</c:v>
                </c:pt>
              </c:numCache>
            </c:numRef>
          </c:val>
          <c:extLst>
            <c:ext xmlns:c16="http://schemas.microsoft.com/office/drawing/2014/chart" uri="{C3380CC4-5D6E-409C-BE32-E72D297353CC}">
              <c16:uniqueId val="{00000000-E476-4805-AEAA-EC1C8FE33EC6}"/>
            </c:ext>
          </c:extLst>
        </c:ser>
        <c:dLbls>
          <c:dLblPos val="outEnd"/>
          <c:showLegendKey val="0"/>
          <c:showVal val="1"/>
          <c:showCatName val="0"/>
          <c:showSerName val="0"/>
          <c:showPercent val="0"/>
          <c:showBubbleSize val="0"/>
        </c:dLbls>
        <c:gapWidth val="219"/>
        <c:overlap val="-27"/>
        <c:axId val="2049803296"/>
        <c:axId val="2049798976"/>
      </c:barChart>
      <c:catAx>
        <c:axId val="2049803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798976"/>
        <c:crosses val="autoZero"/>
        <c:auto val="1"/>
        <c:lblAlgn val="ctr"/>
        <c:lblOffset val="100"/>
        <c:noMultiLvlLbl val="0"/>
      </c:catAx>
      <c:valAx>
        <c:axId val="20497989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8032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[HR_Employee_Attrition_Data.xlsx]charts!PivotTable26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Cost by Department (Pareto)</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charts!$M$32</c:f>
              <c:strCache>
                <c:ptCount val="1"/>
                <c:pt idx="0">
                  <c:v>Cost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charts!$L$33:$L$35</c:f>
              <c:strCache>
                <c:ptCount val="3"/>
                <c:pt idx="0">
                  <c:v>Research &amp; Development</c:v>
                </c:pt>
                <c:pt idx="1">
                  <c:v>Sales</c:v>
                </c:pt>
                <c:pt idx="2">
                  <c:v>Human Resources</c:v>
                </c:pt>
              </c:strCache>
            </c:strRef>
          </c:cat>
          <c:val>
            <c:numRef>
              <c:f>charts!$M$33:$M$35</c:f>
              <c:numCache>
                <c:formatCode>0</c:formatCode>
                <c:ptCount val="3"/>
                <c:pt idx="0">
                  <c:v>1966946.3999999994</c:v>
                </c:pt>
                <c:pt idx="1">
                  <c:v>1956880.7999999996</c:v>
                </c:pt>
                <c:pt idx="2">
                  <c:v>160520.4</c:v>
                </c:pt>
              </c:numCache>
            </c:numRef>
          </c:val>
          <c:extLst>
            <c:ext xmlns:c16="http://schemas.microsoft.com/office/drawing/2014/chart" uri="{C3380CC4-5D6E-409C-BE32-E72D297353CC}">
              <c16:uniqueId val="{00000000-A25A-4CE3-8EA6-20244A0E5BFF}"/>
            </c:ext>
          </c:extLst>
        </c:ser>
        <c:ser>
          <c:idx val="1"/>
          <c:order val="1"/>
          <c:tx>
            <c:strRef>
              <c:f>charts!$N$32</c:f>
              <c:strCache>
                <c:ptCount val="1"/>
                <c:pt idx="0">
                  <c:v>Cum%</c:v>
                </c:pt>
              </c:strCache>
            </c:strRef>
          </c:tx>
          <c:spPr>
            <a:solidFill>
              <a:schemeClr val="accent2"/>
            </a:solidFill>
            <a:ln w="25400">
              <a:noFill/>
            </a:ln>
            <a:effectLst/>
          </c:spPr>
          <c:invertIfNegative val="0"/>
          <c:cat>
            <c:strRef>
              <c:f>charts!$L$33:$L$35</c:f>
              <c:strCache>
                <c:ptCount val="3"/>
                <c:pt idx="0">
                  <c:v>Research &amp; Development</c:v>
                </c:pt>
                <c:pt idx="1">
                  <c:v>Sales</c:v>
                </c:pt>
                <c:pt idx="2">
                  <c:v>Human Resources</c:v>
                </c:pt>
              </c:strCache>
            </c:strRef>
          </c:cat>
          <c:val>
            <c:numRef>
              <c:f>charts!$N$33:$N$35</c:f>
              <c:numCache>
                <c:formatCode>0%</c:formatCode>
                <c:ptCount val="3"/>
                <c:pt idx="0">
                  <c:v>0.48158153826084737</c:v>
                </c:pt>
                <c:pt idx="1">
                  <c:v>0.96069864376871361</c:v>
                </c:pt>
                <c:pt idx="2">
                  <c:v>1.0000000000000002</c:v>
                </c:pt>
              </c:numCache>
            </c:numRef>
          </c:val>
          <c:extLst>
            <c:ext xmlns:c16="http://schemas.microsoft.com/office/drawing/2014/chart" uri="{C3380CC4-5D6E-409C-BE32-E72D297353CC}">
              <c16:uniqueId val="{00000001-A25A-4CE3-8EA6-20244A0E5BFF}"/>
            </c:ext>
          </c:extLst>
        </c:ser>
        <c:dLbls>
          <c:showLegendKey val="0"/>
          <c:showVal val="0"/>
          <c:showCatName val="0"/>
          <c:showSerName val="0"/>
          <c:showPercent val="0"/>
          <c:showBubbleSize val="0"/>
        </c:dLbls>
        <c:gapWidth val="219"/>
        <c:overlap val="-27"/>
        <c:axId val="638544304"/>
        <c:axId val="638541904"/>
      </c:barChart>
      <c:catAx>
        <c:axId val="63854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541904"/>
        <c:crosses val="autoZero"/>
        <c:auto val="1"/>
        <c:lblAlgn val="ctr"/>
        <c:lblOffset val="100"/>
        <c:noMultiLvlLbl val="0"/>
      </c:catAx>
      <c:valAx>
        <c:axId val="638541904"/>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544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[HR_Employee_Attrition_Data.xlsx]charts!PivotTable32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by RiskScore (Rate &amp; Count)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09492563429571"/>
          <c:y val="0.19949074074074077"/>
          <c:w val="0.6087679352580927"/>
          <c:h val="0.69310987168270621"/>
        </c:manualLayout>
      </c:layout>
      <c:barChart>
        <c:barDir val="col"/>
        <c:grouping val="clustered"/>
        <c:varyColors val="0"/>
        <c:ser>
          <c:idx val="0"/>
          <c:order val="0"/>
          <c:tx>
            <c:strRef>
              <c:f>charts!$M$122</c:f>
              <c:strCache>
                <c:ptCount val="1"/>
                <c:pt idx="0">
                  <c:v>Attritions</c:v>
                </c:pt>
              </c:strCache>
            </c:strRef>
          </c:tx>
          <c:spPr>
            <a:solidFill>
              <a:schemeClr val="accent1"/>
            </a:solidFill>
            <a:ln>
              <a:noFill/>
            </a:ln>
            <a:effectLst/>
          </c:spPr>
          <c:invertIfNegative val="0"/>
          <c:cat>
            <c:strRef>
              <c:f>charts!$L$123:$L$127</c:f>
              <c:strCache>
                <c:ptCount val="5"/>
                <c:pt idx="0">
                  <c:v>0</c:v>
                </c:pt>
                <c:pt idx="1">
                  <c:v>1</c:v>
                </c:pt>
                <c:pt idx="2">
                  <c:v>2</c:v>
                </c:pt>
                <c:pt idx="3">
                  <c:v>3</c:v>
                </c:pt>
                <c:pt idx="4">
                  <c:v>4</c:v>
                </c:pt>
              </c:strCache>
            </c:strRef>
          </c:cat>
          <c:val>
            <c:numRef>
              <c:f>charts!$M$123:$M$127</c:f>
              <c:numCache>
                <c:formatCode>General</c:formatCode>
                <c:ptCount val="5"/>
                <c:pt idx="0">
                  <c:v>20</c:v>
                </c:pt>
                <c:pt idx="1">
                  <c:v>86</c:v>
                </c:pt>
                <c:pt idx="2">
                  <c:v>101</c:v>
                </c:pt>
                <c:pt idx="3">
                  <c:v>27</c:v>
                </c:pt>
                <c:pt idx="4">
                  <c:v>3</c:v>
                </c:pt>
              </c:numCache>
            </c:numRef>
          </c:val>
          <c:extLst>
            <c:ext xmlns:c16="http://schemas.microsoft.com/office/drawing/2014/chart" uri="{C3380CC4-5D6E-409C-BE32-E72D297353CC}">
              <c16:uniqueId val="{00000000-446E-43E2-939F-DF85DE134B40}"/>
            </c:ext>
          </c:extLst>
        </c:ser>
        <c:ser>
          <c:idx val="1"/>
          <c:order val="1"/>
          <c:tx>
            <c:strRef>
              <c:f>charts!$N$122</c:f>
              <c:strCache>
                <c:ptCount val="1"/>
                <c:pt idx="0">
                  <c:v>Rate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charts!$L$123:$L$127</c:f>
              <c:strCache>
                <c:ptCount val="5"/>
                <c:pt idx="0">
                  <c:v>0</c:v>
                </c:pt>
                <c:pt idx="1">
                  <c:v>1</c:v>
                </c:pt>
                <c:pt idx="2">
                  <c:v>2</c:v>
                </c:pt>
                <c:pt idx="3">
                  <c:v>3</c:v>
                </c:pt>
                <c:pt idx="4">
                  <c:v>4</c:v>
                </c:pt>
              </c:strCache>
            </c:strRef>
          </c:cat>
          <c:val>
            <c:numRef>
              <c:f>charts!$N$123:$N$127</c:f>
              <c:numCache>
                <c:formatCode>0%</c:formatCode>
                <c:ptCount val="5"/>
                <c:pt idx="0">
                  <c:v>5.0505050505050504E-2</c:v>
                </c:pt>
                <c:pt idx="1">
                  <c:v>0.1239193083573487</c:v>
                </c:pt>
                <c:pt idx="2">
                  <c:v>0.32371794871794873</c:v>
                </c:pt>
                <c:pt idx="3">
                  <c:v>0.421875</c:v>
                </c:pt>
                <c:pt idx="4">
                  <c:v>0.75</c:v>
                </c:pt>
              </c:numCache>
            </c:numRef>
          </c:val>
          <c:extLst>
            <c:ext xmlns:c16="http://schemas.microsoft.com/office/drawing/2014/chart" uri="{C3380CC4-5D6E-409C-BE32-E72D297353CC}">
              <c16:uniqueId val="{00000001-446E-43E2-939F-DF85DE134B40}"/>
            </c:ext>
          </c:extLst>
        </c:ser>
        <c:dLbls>
          <c:showLegendKey val="0"/>
          <c:showVal val="0"/>
          <c:showCatName val="0"/>
          <c:showSerName val="0"/>
          <c:showPercent val="0"/>
          <c:showBubbleSize val="0"/>
        </c:dLbls>
        <c:gapWidth val="219"/>
        <c:axId val="1807063504"/>
        <c:axId val="1856509920"/>
      </c:barChart>
      <c:catAx>
        <c:axId val="18070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509920"/>
        <c:crosses val="autoZero"/>
        <c:auto val="1"/>
        <c:lblAlgn val="ctr"/>
        <c:lblOffset val="100"/>
        <c:noMultiLvlLbl val="0"/>
      </c:catAx>
      <c:valAx>
        <c:axId val="1856509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706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[HR_Employee_Attrition_Data.xlsx]charts!PivotTable34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Department × Overtime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charts!$M$73:$M$74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charts!$L$75:$L$77</c:f>
              <c:strCache>
                <c:ptCount val="3"/>
                <c:pt idx="0">
                  <c:v>Human Resources</c:v>
                </c:pt>
                <c:pt idx="1">
                  <c:v>Research &amp; Development</c:v>
                </c:pt>
                <c:pt idx="2">
                  <c:v>Sales</c:v>
                </c:pt>
              </c:strCache>
            </c:strRef>
          </c:cat>
          <c:val>
            <c:numRef>
              <c:f>charts!$M$75:$M$77</c:f>
              <c:numCache>
                <c:formatCode>0%</c:formatCode>
                <c:ptCount val="3"/>
                <c:pt idx="0">
                  <c:v>0.15217391304347827</c:v>
                </c:pt>
                <c:pt idx="1">
                  <c:v>8.5507246376811591E-2</c:v>
                </c:pt>
                <c:pt idx="2">
                  <c:v>0.13836477987421383</c:v>
                </c:pt>
              </c:numCache>
            </c:numRef>
          </c:val>
          <c:extLst>
            <c:ext xmlns:c16="http://schemas.microsoft.com/office/drawing/2014/chart" uri="{C3380CC4-5D6E-409C-BE32-E72D297353CC}">
              <c16:uniqueId val="{00000000-D6CB-487C-9226-F0C72631D8EC}"/>
            </c:ext>
          </c:extLst>
        </c:ser>
        <c:ser>
          <c:idx val="1"/>
          <c:order val="1"/>
          <c:tx>
            <c:strRef>
              <c:f>charts!$N$73:$N$74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charts!$L$75:$L$77</c:f>
              <c:strCache>
                <c:ptCount val="3"/>
                <c:pt idx="0">
                  <c:v>Human Resources</c:v>
                </c:pt>
                <c:pt idx="1">
                  <c:v>Research &amp; Development</c:v>
                </c:pt>
                <c:pt idx="2">
                  <c:v>Sales</c:v>
                </c:pt>
              </c:strCache>
            </c:strRef>
          </c:cat>
          <c:val>
            <c:numRef>
              <c:f>charts!$N$75:$N$77</c:f>
              <c:numCache>
                <c:formatCode>0%</c:formatCode>
                <c:ptCount val="3"/>
                <c:pt idx="0">
                  <c:v>0.29411764705882354</c:v>
                </c:pt>
                <c:pt idx="1">
                  <c:v>0.27306273062730629</c:v>
                </c:pt>
                <c:pt idx="2">
                  <c:v>0.375</c:v>
                </c:pt>
              </c:numCache>
            </c:numRef>
          </c:val>
          <c:extLst>
            <c:ext xmlns:c16="http://schemas.microsoft.com/office/drawing/2014/chart" uri="{C3380CC4-5D6E-409C-BE32-E72D297353CC}">
              <c16:uniqueId val="{00000001-D6CB-487C-9226-F0C72631D8EC}"/>
            </c:ext>
          </c:extLst>
        </c:ser>
        <c:dLbls>
          <c:dLblPos val="outEnd"/>
          <c:showLegendKey val="0"/>
          <c:showVal val="1"/>
          <c:showCatName val="0"/>
          <c:showSerName val="0"/>
          <c:showPercent val="0"/>
          <c:showBubbleSize val="0"/>
        </c:dLbls>
        <c:gapWidth val="219"/>
        <c:overlap val="-27"/>
        <c:axId val="2094398592"/>
        <c:axId val="2094393312"/>
      </c:barChart>
      <c:catAx>
        <c:axId val="2094398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393312"/>
        <c:crosses val="autoZero"/>
        <c:auto val="1"/>
        <c:lblAlgn val="ctr"/>
        <c:lblOffset val="100"/>
        <c:noMultiLvlLbl val="0"/>
      </c:catAx>
      <c:valAx>
        <c:axId val="20943933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398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[HR_Employee_Attrition_Data.xlsx]charts!PivotTable36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Income vs Satisfaction — Attrition %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charts!$M$87:$M$88</c:f>
              <c:strCache>
                <c:ptCount val="1"/>
                <c:pt idx="0">
                  <c:v>High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charts!$L$89:$L$93</c:f>
              <c:strCache>
                <c:ptCount val="4"/>
                <c:pt idx="0">
                  <c:v>Low Income</c:v>
                </c:pt>
                <c:pt idx="1">
                  <c:v>Lower-Middle</c:v>
                </c:pt>
                <c:pt idx="2">
                  <c:v>Upper-Middle</c:v>
                </c:pt>
                <c:pt idx="3">
                  <c:v>High Income</c:v>
                </c:pt>
              </c:strCache>
            </c:strRef>
          </c:cat>
          <c:val>
            <c:numRef>
              <c:f>charts!$M$89:$M$93</c:f>
              <c:numCache>
                <c:formatCode>0%</c:formatCode>
                <c:ptCount val="4"/>
                <c:pt idx="0">
                  <c:v>0.18978102189781021</c:v>
                </c:pt>
                <c:pt idx="1">
                  <c:v>8.2802547770700632E-2</c:v>
                </c:pt>
                <c:pt idx="2">
                  <c:v>8.1967213114754092E-2</c:v>
                </c:pt>
                <c:pt idx="3">
                  <c:v>6.6666666666666666E-2</c:v>
                </c:pt>
              </c:numCache>
            </c:numRef>
          </c:val>
          <c:extLst>
            <c:ext xmlns:c16="http://schemas.microsoft.com/office/drawing/2014/chart" uri="{C3380CC4-5D6E-409C-BE32-E72D297353CC}">
              <c16:uniqueId val="{00000000-2052-4456-83A9-C9C322646178}"/>
            </c:ext>
          </c:extLst>
        </c:ser>
        <c:ser>
          <c:idx val="1"/>
          <c:order val="1"/>
          <c:tx>
            <c:strRef>
              <c:f>charts!$N$87:$N$88</c:f>
              <c:strCache>
                <c:ptCount val="1"/>
                <c:pt idx="0">
                  <c:v>Low</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charts!$L$89:$L$93</c:f>
              <c:strCache>
                <c:ptCount val="4"/>
                <c:pt idx="0">
                  <c:v>Low Income</c:v>
                </c:pt>
                <c:pt idx="1">
                  <c:v>Lower-Middle</c:v>
                </c:pt>
                <c:pt idx="2">
                  <c:v>Upper-Middle</c:v>
                </c:pt>
                <c:pt idx="3">
                  <c:v>High Income</c:v>
                </c:pt>
              </c:strCache>
            </c:strRef>
          </c:cat>
          <c:val>
            <c:numRef>
              <c:f>charts!$N$89:$N$93</c:f>
              <c:numCache>
                <c:formatCode>0%</c:formatCode>
                <c:ptCount val="4"/>
                <c:pt idx="0">
                  <c:v>0.4</c:v>
                </c:pt>
                <c:pt idx="1">
                  <c:v>0.21739130434782608</c:v>
                </c:pt>
                <c:pt idx="2">
                  <c:v>0.22222222222222221</c:v>
                </c:pt>
                <c:pt idx="3">
                  <c:v>9.0909090909090912E-2</c:v>
                </c:pt>
              </c:numCache>
            </c:numRef>
          </c:val>
          <c:extLst>
            <c:ext xmlns:c16="http://schemas.microsoft.com/office/drawing/2014/chart" uri="{C3380CC4-5D6E-409C-BE32-E72D297353CC}">
              <c16:uniqueId val="{00000001-2052-4456-83A9-C9C322646178}"/>
            </c:ext>
          </c:extLst>
        </c:ser>
        <c:ser>
          <c:idx val="2"/>
          <c:order val="2"/>
          <c:tx>
            <c:strRef>
              <c:f>charts!$O$87:$O$88</c:f>
              <c:strCache>
                <c:ptCount val="1"/>
                <c:pt idx="0">
                  <c:v>Medium</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charts!$L$89:$L$93</c:f>
              <c:strCache>
                <c:ptCount val="4"/>
                <c:pt idx="0">
                  <c:v>Low Income</c:v>
                </c:pt>
                <c:pt idx="1">
                  <c:v>Lower-Middle</c:v>
                </c:pt>
                <c:pt idx="2">
                  <c:v>Upper-Middle</c:v>
                </c:pt>
                <c:pt idx="3">
                  <c:v>High Income</c:v>
                </c:pt>
              </c:strCache>
            </c:strRef>
          </c:cat>
          <c:val>
            <c:numRef>
              <c:f>charts!$O$89:$O$93</c:f>
              <c:numCache>
                <c:formatCode>0%</c:formatCode>
                <c:ptCount val="4"/>
                <c:pt idx="0">
                  <c:v>0.23981900452488689</c:v>
                </c:pt>
                <c:pt idx="1">
                  <c:v>0.125</c:v>
                </c:pt>
                <c:pt idx="2">
                  <c:v>0.2</c:v>
                </c:pt>
                <c:pt idx="3">
                  <c:v>0</c:v>
                </c:pt>
              </c:numCache>
            </c:numRef>
          </c:val>
          <c:extLst>
            <c:ext xmlns:c16="http://schemas.microsoft.com/office/drawing/2014/chart" uri="{C3380CC4-5D6E-409C-BE32-E72D297353CC}">
              <c16:uniqueId val="{00000002-2052-4456-83A9-C9C322646178}"/>
            </c:ext>
          </c:extLst>
        </c:ser>
        <c:ser>
          <c:idx val="3"/>
          <c:order val="3"/>
          <c:tx>
            <c:strRef>
              <c:f>charts!$P$87:$P$88</c:f>
              <c:strCache>
                <c:ptCount val="1"/>
                <c:pt idx="0">
                  <c:v>Very High</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charts!$L$89:$L$93</c:f>
              <c:strCache>
                <c:ptCount val="4"/>
                <c:pt idx="0">
                  <c:v>Low Income</c:v>
                </c:pt>
                <c:pt idx="1">
                  <c:v>Lower-Middle</c:v>
                </c:pt>
                <c:pt idx="2">
                  <c:v>Upper-Middle</c:v>
                </c:pt>
                <c:pt idx="3">
                  <c:v>High Income</c:v>
                </c:pt>
              </c:strCache>
            </c:strRef>
          </c:cat>
          <c:val>
            <c:numRef>
              <c:f>charts!$P$89:$P$93</c:f>
              <c:numCache>
                <c:formatCode>0%</c:formatCode>
                <c:ptCount val="4"/>
                <c:pt idx="0">
                  <c:v>0.1377245508982036</c:v>
                </c:pt>
                <c:pt idx="1">
                  <c:v>6.8627450980392163E-2</c:v>
                </c:pt>
                <c:pt idx="2">
                  <c:v>0.1</c:v>
                </c:pt>
                <c:pt idx="3">
                  <c:v>3.0303030303030304E-2</c:v>
                </c:pt>
              </c:numCache>
            </c:numRef>
          </c:val>
          <c:extLst>
            <c:ext xmlns:c16="http://schemas.microsoft.com/office/drawing/2014/chart" uri="{C3380CC4-5D6E-409C-BE32-E72D297353CC}">
              <c16:uniqueId val="{00000003-2052-4456-83A9-C9C322646178}"/>
            </c:ext>
          </c:extLst>
        </c:ser>
        <c:ser>
          <c:idx val="4"/>
          <c:order val="4"/>
          <c:tx>
            <c:strRef>
              <c:f>charts!$Q$87:$Q$88</c:f>
              <c:strCache>
                <c:ptCount val="1"/>
                <c:pt idx="0">
                  <c:v>Very Low</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charts!$L$89:$L$93</c:f>
              <c:strCache>
                <c:ptCount val="4"/>
                <c:pt idx="0">
                  <c:v>Low Income</c:v>
                </c:pt>
                <c:pt idx="1">
                  <c:v>Lower-Middle</c:v>
                </c:pt>
                <c:pt idx="2">
                  <c:v>Upper-Middle</c:v>
                </c:pt>
                <c:pt idx="3">
                  <c:v>High Income</c:v>
                </c:pt>
              </c:strCache>
            </c:strRef>
          </c:cat>
          <c:val>
            <c:numRef>
              <c:f>charts!$Q$89:$Q$93</c:f>
              <c:numCache>
                <c:formatCode>0%</c:formatCode>
                <c:ptCount val="4"/>
                <c:pt idx="0">
                  <c:v>0.41176470588235292</c:v>
                </c:pt>
                <c:pt idx="1">
                  <c:v>0.42857142857142855</c:v>
                </c:pt>
                <c:pt idx="2">
                  <c:v>0.33333333333333331</c:v>
                </c:pt>
                <c:pt idx="3">
                  <c:v>0</c:v>
                </c:pt>
              </c:numCache>
            </c:numRef>
          </c:val>
          <c:extLst>
            <c:ext xmlns:c16="http://schemas.microsoft.com/office/drawing/2014/chart" uri="{C3380CC4-5D6E-409C-BE32-E72D297353CC}">
              <c16:uniqueId val="{00000004-2052-4456-83A9-C9C322646178}"/>
            </c:ext>
          </c:extLst>
        </c:ser>
        <c:dLbls>
          <c:dLblPos val="ctr"/>
          <c:showLegendKey val="0"/>
          <c:showVal val="1"/>
          <c:showCatName val="0"/>
          <c:showSerName val="0"/>
          <c:showPercent val="0"/>
          <c:showBubbleSize val="0"/>
        </c:dLbls>
        <c:gapWidth val="150"/>
        <c:overlap val="100"/>
        <c:axId val="2065532912"/>
        <c:axId val="2065533872"/>
      </c:barChart>
      <c:catAx>
        <c:axId val="206553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533872"/>
        <c:crosses val="autoZero"/>
        <c:auto val="1"/>
        <c:lblAlgn val="ctr"/>
        <c:lblOffset val="100"/>
        <c:noMultiLvlLbl val="0"/>
      </c:catAx>
      <c:valAx>
        <c:axId val="2065533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532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[HR_Employee_Attrition_Data.xlsx]charts!PivotTable37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Career Stage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charts!$B$137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charts!$A$138:$A$142</c:f>
              <c:strCache>
                <c:ptCount val="5"/>
                <c:pt idx="0">
                  <c:v>Early Career</c:v>
                </c:pt>
                <c:pt idx="1">
                  <c:v>Early-Mid Career</c:v>
                </c:pt>
                <c:pt idx="2">
                  <c:v>Mid Career</c:v>
                </c:pt>
                <c:pt idx="3">
                  <c:v>Experienced</c:v>
                </c:pt>
                <c:pt idx="4">
                  <c:v>Senior</c:v>
                </c:pt>
              </c:strCache>
            </c:strRef>
          </c:cat>
          <c:val>
            <c:numRef>
              <c:f>charts!$B$138:$B$142</c:f>
              <c:numCache>
                <c:formatCode>0%</c:formatCode>
                <c:ptCount val="5"/>
                <c:pt idx="0">
                  <c:v>0.38181818181818183</c:v>
                </c:pt>
                <c:pt idx="1">
                  <c:v>0.18260869565217391</c:v>
                </c:pt>
                <c:pt idx="2">
                  <c:v>0.12065439672801637</c:v>
                </c:pt>
                <c:pt idx="3">
                  <c:v>9.3023255813953487E-2</c:v>
                </c:pt>
                <c:pt idx="4">
                  <c:v>7.1428571428571425E-2</c:v>
                </c:pt>
              </c:numCache>
            </c:numRef>
          </c:val>
          <c:extLst>
            <c:ext xmlns:c16="http://schemas.microsoft.com/office/drawing/2014/chart" uri="{C3380CC4-5D6E-409C-BE32-E72D297353CC}">
              <c16:uniqueId val="{00000000-2530-44AD-8C39-8D824B341840}"/>
            </c:ext>
          </c:extLst>
        </c:ser>
        <c:dLbls>
          <c:dLblPos val="outEnd"/>
          <c:showLegendKey val="0"/>
          <c:showVal val="1"/>
          <c:showCatName val="0"/>
          <c:showSerName val="0"/>
          <c:showPercent val="0"/>
          <c:showBubbleSize val="0"/>
        </c:dLbls>
        <c:gapWidth val="219"/>
        <c:overlap val="-27"/>
        <c:axId val="465902720"/>
        <c:axId val="465900800"/>
      </c:barChart>
      <c:catAx>
        <c:axId val="46590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900800"/>
        <c:crosses val="autoZero"/>
        <c:auto val="1"/>
        <c:lblAlgn val="ctr"/>
        <c:lblOffset val="100"/>
        <c:noMultiLvlLbl val="0"/>
      </c:catAx>
      <c:valAx>
        <c:axId val="4659008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90272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Replacement Exposure by Job Role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charts!$M$139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charts!$L$140:$L$148</c:f>
              <c:strCache>
                <c:ptCount val="9"/>
                <c:pt idx="0">
                  <c:v>Sales Executive</c:v>
                </c:pt>
                <c:pt idx="1">
                  <c:v>Laboratory Technician</c:v>
                </c:pt>
                <c:pt idx="2">
                  <c:v>Research Scientist</c:v>
                </c:pt>
                <c:pt idx="3">
                  <c:v>Manager</c:v>
                </c:pt>
                <c:pt idx="4">
                  <c:v>Sales Representative</c:v>
                </c:pt>
                <c:pt idx="5">
                  <c:v>Healthcare Representative</c:v>
                </c:pt>
                <c:pt idx="6">
                  <c:v>Manufacturing Director</c:v>
                </c:pt>
                <c:pt idx="7">
                  <c:v>Human Resources</c:v>
                </c:pt>
                <c:pt idx="8">
                  <c:v>Research Director</c:v>
                </c:pt>
              </c:strCache>
            </c:strRef>
          </c:cat>
          <c:val>
            <c:numRef>
              <c:f>charts!$M$140:$M$148</c:f>
              <c:numCache>
                <c:formatCode>0</c:formatCode>
                <c:ptCount val="9"/>
                <c:pt idx="0">
                  <c:v>1536742.7999999998</c:v>
                </c:pt>
                <c:pt idx="1">
                  <c:v>651578.39999999991</c:v>
                </c:pt>
                <c:pt idx="2">
                  <c:v>470455.19999999995</c:v>
                </c:pt>
                <c:pt idx="3">
                  <c:v>302353.2</c:v>
                </c:pt>
                <c:pt idx="4">
                  <c:v>280929.59999999998</c:v>
                </c:pt>
                <c:pt idx="5">
                  <c:v>276962.40000000002</c:v>
                </c:pt>
                <c:pt idx="6">
                  <c:v>265158</c:v>
                </c:pt>
                <c:pt idx="7">
                  <c:v>160520.4</c:v>
                </c:pt>
                <c:pt idx="8">
                  <c:v>139647.59999999998</c:v>
                </c:pt>
              </c:numCache>
            </c:numRef>
          </c:val>
          <c:extLst>
            <c:ext xmlns:c16="http://schemas.microsoft.com/office/drawing/2014/chart" uri="{C3380CC4-5D6E-409C-BE32-E72D297353CC}">
              <c16:uniqueId val="{00000000-B370-478D-8990-35EDC258B62A}"/>
            </c:ext>
          </c:extLst>
        </c:ser>
        <c:dLbls>
          <c:dLblPos val="outEnd"/>
          <c:showLegendKey val="0"/>
          <c:showVal val="1"/>
          <c:showCatName val="0"/>
          <c:showSerName val="0"/>
          <c:showPercent val="0"/>
          <c:showBubbleSize val="0"/>
        </c:dLbls>
        <c:gapWidth val="219"/>
        <c:overlap val="-27"/>
        <c:axId val="964129376"/>
        <c:axId val="964129856"/>
      </c:barChart>
      <c:catAx>
        <c:axId val="96412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129856"/>
        <c:crosses val="autoZero"/>
        <c:auto val="1"/>
        <c:lblAlgn val="ctr"/>
        <c:lblOffset val="100"/>
        <c:noMultiLvlLbl val="0"/>
      </c:catAx>
      <c:valAx>
        <c:axId val="9641298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1293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Risk tiers (RiskScore) vs Attrition rate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charts!$M$152</c:f>
              <c:strCache>
                <c:ptCount val="1"/>
                <c:pt idx="0">
                  <c:v>Total</c:v>
                </c:pt>
              </c:strCache>
            </c:strRef>
          </c:tx>
          <c:spPr>
            <a:solidFill>
              <a:schemeClr val="accent1"/>
            </a:solidFill>
            <a:ln>
              <a:noFill/>
            </a:ln>
            <a:effectLst/>
          </c:spPr>
          <c:invertIfNegative val="0"/>
          <c:cat>
            <c:strRef>
              <c:f>charts!$L$153:$L$157</c:f>
              <c:strCache>
                <c:ptCount val="4"/>
                <c:pt idx="0">
                  <c:v>Q1 (Lowest)</c:v>
                </c:pt>
                <c:pt idx="1">
                  <c:v>Q2</c:v>
                </c:pt>
                <c:pt idx="2">
                  <c:v>Q3</c:v>
                </c:pt>
                <c:pt idx="3">
                  <c:v>Q4 (Highest)</c:v>
                </c:pt>
              </c:strCache>
            </c:strRef>
          </c:cat>
          <c:val>
            <c:numRef>
              <c:f>charts!$M$153:$M$157</c:f>
              <c:numCache>
                <c:formatCode>0.0%</c:formatCode>
                <c:ptCount val="4"/>
                <c:pt idx="0">
                  <c:v>5.0505050505050504E-2</c:v>
                </c:pt>
                <c:pt idx="1">
                  <c:v>0.1239193083573487</c:v>
                </c:pt>
                <c:pt idx="2">
                  <c:v>0.32371794871794873</c:v>
                </c:pt>
                <c:pt idx="3">
                  <c:v>0.44117647058823528</c:v>
                </c:pt>
              </c:numCache>
            </c:numRef>
          </c:val>
          <c:extLst>
            <c:ext xmlns:c16="http://schemas.microsoft.com/office/drawing/2014/chart" uri="{C3380CC4-5D6E-409C-BE32-E72D297353CC}">
              <c16:uniqueId val="{00000000-C019-4205-BB2C-D9567410D703}"/>
            </c:ext>
          </c:extLst>
        </c:ser>
        <c:dLbls>
          <c:showLegendKey val="0"/>
          <c:showVal val="0"/>
          <c:showCatName val="0"/>
          <c:showSerName val="0"/>
          <c:showPercent val="0"/>
          <c:showBubbleSize val="0"/>
        </c:dLbls>
        <c:gapWidth val="219"/>
        <c:overlap val="-27"/>
        <c:axId val="1044056096"/>
        <c:axId val="1054748992"/>
      </c:barChart>
      <c:catAx>
        <c:axId val="104405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748992"/>
        <c:crosses val="autoZero"/>
        <c:auto val="1"/>
        <c:lblAlgn val="ctr"/>
        <c:lblOffset val="100"/>
        <c:noMultiLvlLbl val="0"/>
      </c:catAx>
      <c:valAx>
        <c:axId val="10547489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0560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[HR_Employee_Attrition_Data.xlsx]charts!PivotTable5</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 by Department</a:t>
            </a:r>
          </a:p>
        </c:rich>
      </c:tx>
      <c:layout>
        <c:manualLayout>
          <c:xMode val="edge"/>
          <c:yMode val="edge"/>
          <c:x val="0.23981832891321631"/>
          <c:y val="2.71497789223355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79026472478943"/>
          <c:y val="0.23918459566798289"/>
          <c:w val="0.86369406344282829"/>
          <c:h val="0.57417387326743308"/>
        </c:manualLayout>
      </c:layout>
      <c:barChart>
        <c:barDir val="col"/>
        <c:grouping val="clustered"/>
        <c:varyColors val="0"/>
        <c:ser>
          <c:idx val="0"/>
          <c:order val="0"/>
          <c:tx>
            <c:strRef>
              <c:f>charts!$B$4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charts!$A$5:$A$8</c:f>
              <c:strCache>
                <c:ptCount val="3"/>
                <c:pt idx="0">
                  <c:v>Human Resources</c:v>
                </c:pt>
                <c:pt idx="1">
                  <c:v>Research &amp; Development</c:v>
                </c:pt>
                <c:pt idx="2">
                  <c:v>Sales</c:v>
                </c:pt>
              </c:strCache>
            </c:strRef>
          </c:cat>
          <c:val>
            <c:numRef>
              <c:f>charts!$B$5:$B$8</c:f>
              <c:numCache>
                <c:formatCode>0%</c:formatCode>
                <c:ptCount val="3"/>
                <c:pt idx="0">
                  <c:v>0.19047619047619047</c:v>
                </c:pt>
                <c:pt idx="1">
                  <c:v>0.13839750260145681</c:v>
                </c:pt>
                <c:pt idx="2">
                  <c:v>0.20627802690582961</c:v>
                </c:pt>
              </c:numCache>
            </c:numRef>
          </c:val>
          <c:extLst>
            <c:ext xmlns:c16="http://schemas.microsoft.com/office/drawing/2014/chart" uri="{C3380CC4-5D6E-409C-BE32-E72D297353CC}">
              <c16:uniqueId val="{00000000-1A24-430E-B356-960572B78F2A}"/>
            </c:ext>
          </c:extLst>
        </c:ser>
        <c:dLbls>
          <c:dLblPos val="outEnd"/>
          <c:showLegendKey val="0"/>
          <c:showVal val="1"/>
          <c:showCatName val="0"/>
          <c:showSerName val="0"/>
          <c:showPercent val="0"/>
          <c:showBubbleSize val="0"/>
        </c:dLbls>
        <c:gapWidth val="219"/>
        <c:overlap val="-27"/>
        <c:axId val="1967665039"/>
        <c:axId val="1967665999"/>
      </c:barChart>
      <c:catAx>
        <c:axId val="19676650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65999"/>
        <c:crosses val="autoZero"/>
        <c:auto val="1"/>
        <c:lblAlgn val="ctr"/>
        <c:lblOffset val="100"/>
        <c:noMultiLvlLbl val="0"/>
      </c:catAx>
      <c:valAx>
        <c:axId val="19676659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650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[HR_Employee_Attrition_Data.xlsx]charts!PivotTable26</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Cost by Department (Pareto)</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600695834183397"/>
          <c:y val="0.32728751563696556"/>
          <c:w val="0.3250960388919768"/>
          <c:h val="0.37464124163452073"/>
        </c:manualLayout>
      </c:layout>
      <c:barChart>
        <c:barDir val="col"/>
        <c:grouping val="clustered"/>
        <c:varyColors val="0"/>
        <c:ser>
          <c:idx val="0"/>
          <c:order val="0"/>
          <c:tx>
            <c:strRef>
              <c:f>charts!$M$32</c:f>
              <c:strCache>
                <c:ptCount val="1"/>
                <c:pt idx="0">
                  <c:v>Cost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charts!$L$33:$L$35</c:f>
              <c:strCache>
                <c:ptCount val="3"/>
                <c:pt idx="0">
                  <c:v>Research &amp; Development</c:v>
                </c:pt>
                <c:pt idx="1">
                  <c:v>Sales</c:v>
                </c:pt>
                <c:pt idx="2">
                  <c:v>Human Resources</c:v>
                </c:pt>
              </c:strCache>
            </c:strRef>
          </c:cat>
          <c:val>
            <c:numRef>
              <c:f>charts!$M$33:$M$35</c:f>
              <c:numCache>
                <c:formatCode>0</c:formatCode>
                <c:ptCount val="3"/>
                <c:pt idx="0">
                  <c:v>1966946.3999999994</c:v>
                </c:pt>
                <c:pt idx="1">
                  <c:v>1956880.7999999996</c:v>
                </c:pt>
                <c:pt idx="2">
                  <c:v>160520.4</c:v>
                </c:pt>
              </c:numCache>
            </c:numRef>
          </c:val>
          <c:extLst>
            <c:ext xmlns:c16="http://schemas.microsoft.com/office/drawing/2014/chart" uri="{C3380CC4-5D6E-409C-BE32-E72D297353CC}">
              <c16:uniqueId val="{00000000-B9BC-423B-BBA6-50C3081A5323}"/>
            </c:ext>
          </c:extLst>
        </c:ser>
        <c:dLbls>
          <c:showLegendKey val="0"/>
          <c:showVal val="0"/>
          <c:showCatName val="0"/>
          <c:showSerName val="0"/>
          <c:showPercent val="0"/>
          <c:showBubbleSize val="0"/>
        </c:dLbls>
        <c:gapWidth val="219"/>
        <c:overlap val="-27"/>
        <c:axId val="638544304"/>
        <c:axId val="638541904"/>
      </c:barChart>
      <c:lineChart>
        <c:grouping val="standard"/>
        <c:varyColors val="0"/>
        <c:ser>
          <c:idx val="1"/>
          <c:order val="1"/>
          <c:tx>
            <c:strRef>
              <c:f>charts!$N$32</c:f>
              <c:strCache>
                <c:ptCount val="1"/>
                <c:pt idx="0">
                  <c:v>Cum%</c:v>
                </c:pt>
              </c:strCache>
            </c:strRef>
          </c:tx>
          <c:spPr>
            <a:ln w="28575" cap="rnd">
              <a:solidFill>
                <a:schemeClr val="accent2"/>
              </a:solidFill>
              <a:round/>
            </a:ln>
            <a:effectLst/>
          </c:spPr>
          <c:marker>
            <c:symbol val="none"/>
          </c:marker>
          <c:cat>
            <c:strRef>
              <c:f>charts!$L$33:$L$35</c:f>
              <c:strCache>
                <c:ptCount val="3"/>
                <c:pt idx="0">
                  <c:v>Research &amp; Development</c:v>
                </c:pt>
                <c:pt idx="1">
                  <c:v>Sales</c:v>
                </c:pt>
                <c:pt idx="2">
                  <c:v>Human Resources</c:v>
                </c:pt>
              </c:strCache>
            </c:strRef>
          </c:cat>
          <c:val>
            <c:numRef>
              <c:f>charts!$N$33:$N$35</c:f>
              <c:numCache>
                <c:formatCode>0%</c:formatCode>
                <c:ptCount val="3"/>
                <c:pt idx="0">
                  <c:v>0.48158153826084737</c:v>
                </c:pt>
                <c:pt idx="1">
                  <c:v>0.96069864376871361</c:v>
                </c:pt>
                <c:pt idx="2">
                  <c:v>1.0000000000000002</c:v>
                </c:pt>
              </c:numCache>
            </c:numRef>
          </c:val>
          <c:smooth val="0"/>
          <c:extLst>
            <c:ext xmlns:c16="http://schemas.microsoft.com/office/drawing/2014/chart" uri="{C3380CC4-5D6E-409C-BE32-E72D297353CC}">
              <c16:uniqueId val="{00000001-B9BC-423B-BBA6-50C3081A5323}"/>
            </c:ext>
          </c:extLst>
        </c:ser>
        <c:dLbls>
          <c:showLegendKey val="0"/>
          <c:showVal val="0"/>
          <c:showCatName val="0"/>
          <c:showSerName val="0"/>
          <c:showPercent val="0"/>
          <c:showBubbleSize val="0"/>
        </c:dLbls>
        <c:marker val="1"/>
        <c:smooth val="0"/>
        <c:axId val="2050754656"/>
        <c:axId val="2050753696"/>
      </c:lineChart>
      <c:catAx>
        <c:axId val="63854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541904"/>
        <c:crosses val="autoZero"/>
        <c:auto val="1"/>
        <c:lblAlgn val="ctr"/>
        <c:lblOffset val="100"/>
        <c:noMultiLvlLbl val="0"/>
      </c:catAx>
      <c:valAx>
        <c:axId val="638541904"/>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544304"/>
        <c:crosses val="autoZero"/>
        <c:crossBetween val="between"/>
      </c:valAx>
      <c:valAx>
        <c:axId val="2050753696"/>
        <c:scaling>
          <c:orientation val="minMax"/>
          <c:max val="1"/>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754656"/>
        <c:crosses val="max"/>
        <c:crossBetween val="between"/>
        <c:majorUnit val="0.2"/>
      </c:valAx>
      <c:catAx>
        <c:axId val="2050754656"/>
        <c:scaling>
          <c:orientation val="minMax"/>
        </c:scaling>
        <c:delete val="1"/>
        <c:axPos val="b"/>
        <c:numFmt formatCode="General" sourceLinked="1"/>
        <c:majorTickMark val="out"/>
        <c:minorTickMark val="none"/>
        <c:tickLblPos val="nextTo"/>
        <c:crossAx val="2050753696"/>
        <c:crosses val="autoZero"/>
        <c:auto val="1"/>
        <c:lblAlgn val="ctr"/>
        <c:lblOffset val="100"/>
        <c:noMultiLvlLbl val="0"/>
      </c:catAx>
      <c:spPr>
        <a:noFill/>
        <a:ln>
          <a:noFill/>
        </a:ln>
        <a:effectLst/>
      </c:spPr>
    </c:plotArea>
    <c:legend>
      <c:legendPos val="r"/>
      <c:layout>
        <c:manualLayout>
          <c:xMode val="edge"/>
          <c:yMode val="edge"/>
          <c:x val="0.72727715162737672"/>
          <c:y val="0.52848139498380431"/>
          <c:w val="0.24799955459136871"/>
          <c:h val="0.203876540508659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[HR_Employee_Attrition_Data.xlsx]charts!PivotTable9</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Employment Stage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752684983645465E-2"/>
          <c:y val="0.20301147421636845"/>
          <c:w val="0.86837567095902957"/>
          <c:h val="0.62110540848616336"/>
        </c:manualLayout>
      </c:layout>
      <c:barChart>
        <c:barDir val="col"/>
        <c:grouping val="clustered"/>
        <c:varyColors val="0"/>
        <c:ser>
          <c:idx val="0"/>
          <c:order val="0"/>
          <c:tx>
            <c:strRef>
              <c:f>charts!$B$71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charts!$A$72:$A$77</c:f>
              <c:strCache>
                <c:ptCount val="5"/>
                <c:pt idx="0">
                  <c:v>New Hires</c:v>
                </c:pt>
                <c:pt idx="1">
                  <c:v>Early Career</c:v>
                </c:pt>
                <c:pt idx="2">
                  <c:v>Established</c:v>
                </c:pt>
                <c:pt idx="3">
                  <c:v>Experienced</c:v>
                </c:pt>
                <c:pt idx="4">
                  <c:v>Veterans</c:v>
                </c:pt>
              </c:strCache>
            </c:strRef>
          </c:cat>
          <c:val>
            <c:numRef>
              <c:f>charts!$B$72:$B$77</c:f>
              <c:numCache>
                <c:formatCode>0%</c:formatCode>
                <c:ptCount val="5"/>
                <c:pt idx="0">
                  <c:v>0.34883720930232559</c:v>
                </c:pt>
                <c:pt idx="1">
                  <c:v>0.15508021390374332</c:v>
                </c:pt>
                <c:pt idx="2">
                  <c:v>0.12276785714285714</c:v>
                </c:pt>
                <c:pt idx="3">
                  <c:v>6.6666666666666666E-2</c:v>
                </c:pt>
                <c:pt idx="4">
                  <c:v>0.12121212121212122</c:v>
                </c:pt>
              </c:numCache>
            </c:numRef>
          </c:val>
          <c:extLst>
            <c:ext xmlns:c16="http://schemas.microsoft.com/office/drawing/2014/chart" uri="{C3380CC4-5D6E-409C-BE32-E72D297353CC}">
              <c16:uniqueId val="{00000000-8A6A-4895-87B2-23FF3197A296}"/>
            </c:ext>
          </c:extLst>
        </c:ser>
        <c:dLbls>
          <c:dLblPos val="outEnd"/>
          <c:showLegendKey val="0"/>
          <c:showVal val="1"/>
          <c:showCatName val="0"/>
          <c:showSerName val="0"/>
          <c:showPercent val="0"/>
          <c:showBubbleSize val="0"/>
        </c:dLbls>
        <c:gapWidth val="219"/>
        <c:overlap val="-27"/>
        <c:axId val="1967715919"/>
        <c:axId val="1967714959"/>
      </c:barChart>
      <c:catAx>
        <c:axId val="1967715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714959"/>
        <c:crosses val="autoZero"/>
        <c:auto val="1"/>
        <c:lblAlgn val="ctr"/>
        <c:lblOffset val="100"/>
        <c:noMultiLvlLbl val="0"/>
      </c:catAx>
      <c:valAx>
        <c:axId val="19677149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7159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[HR_Employee_Attrition_Data.xlsx]charts!PivotTable7</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Job Role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580579795840578"/>
          <c:y val="0.20208287383952717"/>
          <c:w val="0.60396795239008172"/>
          <c:h val="0.6293157626130067"/>
        </c:manualLayout>
      </c:layout>
      <c:barChart>
        <c:barDir val="bar"/>
        <c:grouping val="clustered"/>
        <c:varyColors val="0"/>
        <c:ser>
          <c:idx val="0"/>
          <c:order val="0"/>
          <c:tx>
            <c:strRef>
              <c:f>charts!$B$32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charts!$A$33:$A$42</c:f>
              <c:strCache>
                <c:ptCount val="9"/>
                <c:pt idx="0">
                  <c:v>Research Director</c:v>
                </c:pt>
                <c:pt idx="1">
                  <c:v>Manager</c:v>
                </c:pt>
                <c:pt idx="2">
                  <c:v>Healthcare Representative</c:v>
                </c:pt>
                <c:pt idx="3">
                  <c:v>Manufacturing Director</c:v>
                </c:pt>
                <c:pt idx="4">
                  <c:v>Research Scientist</c:v>
                </c:pt>
                <c:pt idx="5">
                  <c:v>Sales Executive</c:v>
                </c:pt>
                <c:pt idx="6">
                  <c:v>Human Resources</c:v>
                </c:pt>
                <c:pt idx="7">
                  <c:v>Laboratory Technician</c:v>
                </c:pt>
                <c:pt idx="8">
                  <c:v>Sales Representative</c:v>
                </c:pt>
              </c:strCache>
            </c:strRef>
          </c:cat>
          <c:val>
            <c:numRef>
              <c:f>charts!$B$33:$B$42</c:f>
              <c:numCache>
                <c:formatCode>0%</c:formatCode>
                <c:ptCount val="9"/>
                <c:pt idx="0">
                  <c:v>2.5000000000000001E-2</c:v>
                </c:pt>
                <c:pt idx="1">
                  <c:v>4.9019607843137254E-2</c:v>
                </c:pt>
                <c:pt idx="2">
                  <c:v>6.8702290076335881E-2</c:v>
                </c:pt>
                <c:pt idx="3">
                  <c:v>6.8965517241379309E-2</c:v>
                </c:pt>
                <c:pt idx="4">
                  <c:v>0.16095890410958905</c:v>
                </c:pt>
                <c:pt idx="5">
                  <c:v>0.17484662576687116</c:v>
                </c:pt>
                <c:pt idx="6">
                  <c:v>0.23076923076923078</c:v>
                </c:pt>
                <c:pt idx="7">
                  <c:v>0.23938223938223938</c:v>
                </c:pt>
                <c:pt idx="8">
                  <c:v>0.39759036144578314</c:v>
                </c:pt>
              </c:numCache>
            </c:numRef>
          </c:val>
          <c:extLst>
            <c:ext xmlns:c16="http://schemas.microsoft.com/office/drawing/2014/chart" uri="{C3380CC4-5D6E-409C-BE32-E72D297353CC}">
              <c16:uniqueId val="{00000000-19BA-427D-B2D5-F4788A312EFD}"/>
            </c:ext>
          </c:extLst>
        </c:ser>
        <c:dLbls>
          <c:dLblPos val="outEnd"/>
          <c:showLegendKey val="0"/>
          <c:showVal val="1"/>
          <c:showCatName val="0"/>
          <c:showSerName val="0"/>
          <c:showPercent val="0"/>
          <c:showBubbleSize val="0"/>
        </c:dLbls>
        <c:gapWidth val="182"/>
        <c:axId val="1967685199"/>
        <c:axId val="1967686159"/>
      </c:barChart>
      <c:catAx>
        <c:axId val="1967685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6159"/>
        <c:crosses val="autoZero"/>
        <c:auto val="1"/>
        <c:lblAlgn val="ctr"/>
        <c:lblOffset val="100"/>
        <c:noMultiLvlLbl val="0"/>
      </c:catAx>
      <c:valAx>
        <c:axId val="196768615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5199"/>
        <c:crosses val="autoZero"/>
        <c:crossBetween val="between"/>
        <c:majorUnit val="5.000000000000001E-2"/>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[HR_Employee_Attrition_Data.xlsx]charts!PivotTable19</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by Satisfaction Level (Rate &amp; Count)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charts!$M$4</c:f>
              <c:strCache>
                <c:ptCount val="1"/>
                <c:pt idx="0">
                  <c:v>Attrition Rate</c:v>
                </c:pt>
              </c:strCache>
            </c:strRef>
          </c:tx>
          <c:spPr>
            <a:solidFill>
              <a:schemeClr val="accent1"/>
            </a:solidFill>
            <a:ln>
              <a:noFill/>
            </a:ln>
            <a:effectLst/>
          </c:spPr>
          <c:invertIfNegative val="0"/>
          <c:dPt>
            <c:idx val="4"/>
            <c:invertIfNegative val="0"/>
            <c:bubble3D val="0"/>
            <c:spPr>
              <a:solidFill>
                <a:schemeClr val="accent1"/>
              </a:solidFill>
              <a:ln>
                <a:noFill/>
              </a:ln>
              <a:effectLst/>
            </c:spPr>
            <c:extLst>
              <c:ext xmlns:c16="http://schemas.microsoft.com/office/drawing/2014/chart" uri="{C3380CC4-5D6E-409C-BE32-E72D297353CC}">
                <c16:uniqueId val="{00000001-B79C-4675-9302-2276304F6FF7}"/>
              </c:ext>
            </c:extLst>
          </c:dPt>
          <c:dLbls>
            <c:dLbl>
              <c:idx val="4"/>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1-B79C-4675-9302-2276304F6FF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charts!$L$5:$L$9</c:f>
              <c:strCache>
                <c:ptCount val="5"/>
                <c:pt idx="0">
                  <c:v>Very Low</c:v>
                </c:pt>
                <c:pt idx="1">
                  <c:v>Low</c:v>
                </c:pt>
                <c:pt idx="2">
                  <c:v>Medium</c:v>
                </c:pt>
                <c:pt idx="3">
                  <c:v>High</c:v>
                </c:pt>
                <c:pt idx="4">
                  <c:v>Very High</c:v>
                </c:pt>
              </c:strCache>
            </c:strRef>
          </c:cat>
          <c:val>
            <c:numRef>
              <c:f>charts!$M$5:$M$9</c:f>
              <c:numCache>
                <c:formatCode>0%</c:formatCode>
                <c:ptCount val="5"/>
                <c:pt idx="0">
                  <c:v>0.36666666666666664</c:v>
                </c:pt>
                <c:pt idx="1">
                  <c:v>0.3014705882352941</c:v>
                </c:pt>
                <c:pt idx="2">
                  <c:v>0.1793103448275862</c:v>
                </c:pt>
                <c:pt idx="3">
                  <c:v>0.13594040968342644</c:v>
                </c:pt>
                <c:pt idx="4">
                  <c:v>0.10240963855421686</c:v>
                </c:pt>
              </c:numCache>
            </c:numRef>
          </c:val>
          <c:extLst>
            <c:ext xmlns:c16="http://schemas.microsoft.com/office/drawing/2014/chart" uri="{C3380CC4-5D6E-409C-BE32-E72D297353CC}">
              <c16:uniqueId val="{00000002-B79C-4675-9302-2276304F6FF7}"/>
            </c:ext>
          </c:extLst>
        </c:ser>
        <c:dLbls>
          <c:showLegendKey val="0"/>
          <c:showVal val="0"/>
          <c:showCatName val="0"/>
          <c:showSerName val="0"/>
          <c:showPercent val="0"/>
          <c:showBubbleSize val="0"/>
        </c:dLbls>
        <c:gapWidth val="219"/>
        <c:overlap val="-27"/>
        <c:axId val="1953632880"/>
        <c:axId val="1953634320"/>
      </c:barChart>
      <c:lineChart>
        <c:grouping val="standard"/>
        <c:varyColors val="0"/>
        <c:ser>
          <c:idx val="1"/>
          <c:order val="1"/>
          <c:tx>
            <c:strRef>
              <c:f>charts!$N$4</c:f>
              <c:strCache>
                <c:ptCount val="1"/>
                <c:pt idx="0">
                  <c:v>Attritions</c:v>
                </c:pt>
              </c:strCache>
            </c:strRef>
          </c:tx>
          <c:spPr>
            <a:ln w="28575" cap="rnd">
              <a:solidFill>
                <a:schemeClr val="accent2"/>
              </a:solidFill>
              <a:round/>
            </a:ln>
            <a:effectLst/>
          </c:spPr>
          <c:marker>
            <c:symbol val="none"/>
          </c:marker>
          <c:cat>
            <c:strRef>
              <c:f>charts!$L$5:$L$9</c:f>
              <c:strCache>
                <c:ptCount val="5"/>
                <c:pt idx="0">
                  <c:v>Very Low</c:v>
                </c:pt>
                <c:pt idx="1">
                  <c:v>Low</c:v>
                </c:pt>
                <c:pt idx="2">
                  <c:v>Medium</c:v>
                </c:pt>
                <c:pt idx="3">
                  <c:v>High</c:v>
                </c:pt>
                <c:pt idx="4">
                  <c:v>Very High</c:v>
                </c:pt>
              </c:strCache>
            </c:strRef>
          </c:cat>
          <c:val>
            <c:numRef>
              <c:f>charts!$N$5:$N$9</c:f>
              <c:numCache>
                <c:formatCode>General</c:formatCode>
                <c:ptCount val="5"/>
                <c:pt idx="0">
                  <c:v>11</c:v>
                </c:pt>
                <c:pt idx="1">
                  <c:v>41</c:v>
                </c:pt>
                <c:pt idx="2">
                  <c:v>78</c:v>
                </c:pt>
                <c:pt idx="3">
                  <c:v>73</c:v>
                </c:pt>
                <c:pt idx="4">
                  <c:v>34</c:v>
                </c:pt>
              </c:numCache>
            </c:numRef>
          </c:val>
          <c:smooth val="0"/>
          <c:extLst>
            <c:ext xmlns:c16="http://schemas.microsoft.com/office/drawing/2014/chart" uri="{C3380CC4-5D6E-409C-BE32-E72D297353CC}">
              <c16:uniqueId val="{00000003-B79C-4675-9302-2276304F6FF7}"/>
            </c:ext>
          </c:extLst>
        </c:ser>
        <c:dLbls>
          <c:showLegendKey val="0"/>
          <c:showVal val="0"/>
          <c:showCatName val="0"/>
          <c:showSerName val="0"/>
          <c:showPercent val="0"/>
          <c:showBubbleSize val="0"/>
        </c:dLbls>
        <c:marker val="1"/>
        <c:smooth val="0"/>
        <c:axId val="1807063984"/>
        <c:axId val="1807064464"/>
      </c:lineChart>
      <c:catAx>
        <c:axId val="1953632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634320"/>
        <c:crosses val="autoZero"/>
        <c:auto val="1"/>
        <c:lblAlgn val="ctr"/>
        <c:lblOffset val="100"/>
        <c:noMultiLvlLbl val="0"/>
      </c:catAx>
      <c:valAx>
        <c:axId val="19536343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632880"/>
        <c:crosses val="autoZero"/>
        <c:crossBetween val="between"/>
      </c:valAx>
      <c:valAx>
        <c:axId val="1807064464"/>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7063984"/>
        <c:crosses val="max"/>
        <c:crossBetween val="between"/>
      </c:valAx>
      <c:catAx>
        <c:axId val="1807063984"/>
        <c:scaling>
          <c:orientation val="minMax"/>
        </c:scaling>
        <c:delete val="1"/>
        <c:axPos val="b"/>
        <c:numFmt formatCode="General" sourceLinked="1"/>
        <c:majorTickMark val="out"/>
        <c:minorTickMark val="none"/>
        <c:tickLblPos val="nextTo"/>
        <c:crossAx val="180706446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[HR_Employee_Attrition_Data.xlsx]charts!PivotTable34</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Department × Overtime</a:t>
            </a:r>
            <a:endParaRPr lang="en-IN"/>
          </a:p>
        </c:rich>
      </c:tx>
      <c:layout>
        <c:manualLayout>
          <c:xMode val="edge"/>
          <c:yMode val="edge"/>
          <c:x val="0.13227334979572511"/>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11234228020708"/>
          <c:y val="0.19746011743666911"/>
          <c:w val="0.78658737246852262"/>
          <c:h val="0.59892745547384973"/>
        </c:manualLayout>
      </c:layout>
      <c:barChart>
        <c:barDir val="col"/>
        <c:grouping val="clustered"/>
        <c:varyColors val="0"/>
        <c:ser>
          <c:idx val="0"/>
          <c:order val="0"/>
          <c:tx>
            <c:strRef>
              <c:f>charts!$M$73:$M$74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charts!$L$75:$L$77</c:f>
              <c:strCache>
                <c:ptCount val="3"/>
                <c:pt idx="0">
                  <c:v>Human Resources</c:v>
                </c:pt>
                <c:pt idx="1">
                  <c:v>Research &amp; Development</c:v>
                </c:pt>
                <c:pt idx="2">
                  <c:v>Sales</c:v>
                </c:pt>
              </c:strCache>
            </c:strRef>
          </c:cat>
          <c:val>
            <c:numRef>
              <c:f>charts!$M$75:$M$77</c:f>
              <c:numCache>
                <c:formatCode>0%</c:formatCode>
                <c:ptCount val="3"/>
                <c:pt idx="0">
                  <c:v>0.15217391304347827</c:v>
                </c:pt>
                <c:pt idx="1">
                  <c:v>8.5507246376811591E-2</c:v>
                </c:pt>
                <c:pt idx="2">
                  <c:v>0.13836477987421383</c:v>
                </c:pt>
              </c:numCache>
            </c:numRef>
          </c:val>
          <c:extLst>
            <c:ext xmlns:c16="http://schemas.microsoft.com/office/drawing/2014/chart" uri="{C3380CC4-5D6E-409C-BE32-E72D297353CC}">
              <c16:uniqueId val="{00000000-625A-4F23-A241-9370DA4F3353}"/>
            </c:ext>
          </c:extLst>
        </c:ser>
        <c:ser>
          <c:idx val="1"/>
          <c:order val="1"/>
          <c:tx>
            <c:strRef>
              <c:f>charts!$N$73:$N$74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charts!$L$75:$L$77</c:f>
              <c:strCache>
                <c:ptCount val="3"/>
                <c:pt idx="0">
                  <c:v>Human Resources</c:v>
                </c:pt>
                <c:pt idx="1">
                  <c:v>Research &amp; Development</c:v>
                </c:pt>
                <c:pt idx="2">
                  <c:v>Sales</c:v>
                </c:pt>
              </c:strCache>
            </c:strRef>
          </c:cat>
          <c:val>
            <c:numRef>
              <c:f>charts!$N$75:$N$77</c:f>
              <c:numCache>
                <c:formatCode>0%</c:formatCode>
                <c:ptCount val="3"/>
                <c:pt idx="0">
                  <c:v>0.29411764705882354</c:v>
                </c:pt>
                <c:pt idx="1">
                  <c:v>0.27306273062730629</c:v>
                </c:pt>
                <c:pt idx="2">
                  <c:v>0.375</c:v>
                </c:pt>
              </c:numCache>
            </c:numRef>
          </c:val>
          <c:extLst>
            <c:ext xmlns:c16="http://schemas.microsoft.com/office/drawing/2014/chart" uri="{C3380CC4-5D6E-409C-BE32-E72D297353CC}">
              <c16:uniqueId val="{00000001-625A-4F23-A241-9370DA4F3353}"/>
            </c:ext>
          </c:extLst>
        </c:ser>
        <c:dLbls>
          <c:showLegendKey val="0"/>
          <c:showVal val="0"/>
          <c:showCatName val="0"/>
          <c:showSerName val="0"/>
          <c:showPercent val="0"/>
          <c:showBubbleSize val="0"/>
        </c:dLbls>
        <c:gapWidth val="219"/>
        <c:overlap val="-27"/>
        <c:axId val="2094398592"/>
        <c:axId val="2094393312"/>
      </c:barChart>
      <c:catAx>
        <c:axId val="2094398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393312"/>
        <c:crosses val="autoZero"/>
        <c:auto val="1"/>
        <c:lblAlgn val="ctr"/>
        <c:lblOffset val="100"/>
        <c:noMultiLvlLbl val="0"/>
      </c:catAx>
      <c:valAx>
        <c:axId val="20943933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398592"/>
        <c:crosses val="autoZero"/>
        <c:crossBetween val="between"/>
      </c:valAx>
      <c:spPr>
        <a:noFill/>
        <a:ln>
          <a:noFill/>
        </a:ln>
        <a:effectLst/>
      </c:spPr>
    </c:plotArea>
    <c:legend>
      <c:legendPos val="r"/>
      <c:layout>
        <c:manualLayout>
          <c:xMode val="edge"/>
          <c:yMode val="edge"/>
          <c:x val="0.90899116622603648"/>
          <c:y val="0.47844675560376376"/>
          <c:w val="7.9728462818520598E-2"/>
          <c:h val="0.1899209349561074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[HR_Employee_Attrition_Data.xlsx]charts!PivotTable8</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15973585351749"/>
          <c:y val="0.20417282737372375"/>
          <c:w val="0.813890908267213"/>
          <c:h val="0.62430935722325875"/>
        </c:manualLayout>
      </c:layout>
      <c:lineChart>
        <c:grouping val="standard"/>
        <c:varyColors val="0"/>
        <c:ser>
          <c:idx val="0"/>
          <c:order val="0"/>
          <c:tx>
            <c:strRef>
              <c:f>charts!$B$54</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charts!$A$55:$A$60</c:f>
              <c:strCache>
                <c:ptCount val="5"/>
                <c:pt idx="0">
                  <c:v>25-34</c:v>
                </c:pt>
                <c:pt idx="1">
                  <c:v>35-44</c:v>
                </c:pt>
                <c:pt idx="2">
                  <c:v>45-54</c:v>
                </c:pt>
                <c:pt idx="3">
                  <c:v>55-60</c:v>
                </c:pt>
                <c:pt idx="4">
                  <c:v>&lt;25</c:v>
                </c:pt>
              </c:strCache>
            </c:strRef>
          </c:cat>
          <c:val>
            <c:numRef>
              <c:f>charts!$B$55:$B$60</c:f>
              <c:numCache>
                <c:formatCode>0%</c:formatCode>
                <c:ptCount val="5"/>
                <c:pt idx="0">
                  <c:v>0.20216606498194944</c:v>
                </c:pt>
                <c:pt idx="1">
                  <c:v>0.100990099009901</c:v>
                </c:pt>
                <c:pt idx="2">
                  <c:v>0.10204081632653061</c:v>
                </c:pt>
                <c:pt idx="3">
                  <c:v>0.15942028985507245</c:v>
                </c:pt>
                <c:pt idx="4">
                  <c:v>0.39175257731958762</c:v>
                </c:pt>
              </c:numCache>
            </c:numRef>
          </c:val>
          <c:smooth val="0"/>
          <c:extLst>
            <c:ext xmlns:c16="http://schemas.microsoft.com/office/drawing/2014/chart" uri="{C3380CC4-5D6E-409C-BE32-E72D297353CC}">
              <c16:uniqueId val="{00000000-F3B0-4A1B-B996-A42EAAE03BF3}"/>
            </c:ext>
          </c:extLst>
        </c:ser>
        <c:dLbls>
          <c:dLblPos val="t"/>
          <c:showLegendKey val="0"/>
          <c:showVal val="1"/>
          <c:showCatName val="0"/>
          <c:showSerName val="0"/>
          <c:showPercent val="0"/>
          <c:showBubbleSize val="0"/>
        </c:dLbls>
        <c:smooth val="0"/>
        <c:axId val="1967683279"/>
        <c:axId val="1967684719"/>
      </c:lineChart>
      <c:catAx>
        <c:axId val="1967683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4719"/>
        <c:crosses val="autoZero"/>
        <c:auto val="1"/>
        <c:lblAlgn val="ctr"/>
        <c:lblOffset val="100"/>
        <c:noMultiLvlLbl val="0"/>
      </c:catAx>
      <c:valAx>
        <c:axId val="19676847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32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Risk tiers (RiskScore) vs Attrition rate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charts!$M$152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charts!$L$153:$L$157</c:f>
              <c:strCache>
                <c:ptCount val="4"/>
                <c:pt idx="0">
                  <c:v>Q1 (Lowest)</c:v>
                </c:pt>
                <c:pt idx="1">
                  <c:v>Q2</c:v>
                </c:pt>
                <c:pt idx="2">
                  <c:v>Q3</c:v>
                </c:pt>
                <c:pt idx="3">
                  <c:v>Q4 (Highest)</c:v>
                </c:pt>
              </c:strCache>
            </c:strRef>
          </c:cat>
          <c:val>
            <c:numRef>
              <c:f>charts!$M$153:$M$157</c:f>
              <c:numCache>
                <c:formatCode>0.0%</c:formatCode>
                <c:ptCount val="4"/>
                <c:pt idx="0">
                  <c:v>5.0505050505050504E-2</c:v>
                </c:pt>
                <c:pt idx="1">
                  <c:v>0.1239193083573487</c:v>
                </c:pt>
                <c:pt idx="2">
                  <c:v>0.32371794871794873</c:v>
                </c:pt>
                <c:pt idx="3">
                  <c:v>0.44117647058823528</c:v>
                </c:pt>
              </c:numCache>
            </c:numRef>
          </c:val>
          <c:extLst>
            <c:ext xmlns:c16="http://schemas.microsoft.com/office/drawing/2014/chart" uri="{C3380CC4-5D6E-409C-BE32-E72D297353CC}">
              <c16:uniqueId val="{00000000-BB2D-4303-94A4-0ECEF085876E}"/>
            </c:ext>
          </c:extLst>
        </c:ser>
        <c:dLbls>
          <c:dLblPos val="outEnd"/>
          <c:showLegendKey val="0"/>
          <c:showVal val="1"/>
          <c:showCatName val="0"/>
          <c:showSerName val="0"/>
          <c:showPercent val="0"/>
          <c:showBubbleSize val="0"/>
        </c:dLbls>
        <c:gapWidth val="219"/>
        <c:overlap val="-27"/>
        <c:axId val="1044056096"/>
        <c:axId val="1054748992"/>
      </c:barChart>
      <c:catAx>
        <c:axId val="104405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748992"/>
        <c:crosses val="autoZero"/>
        <c:auto val="1"/>
        <c:lblAlgn val="ctr"/>
        <c:lblOffset val="100"/>
        <c:noMultiLvlLbl val="0"/>
      </c:catAx>
      <c:valAx>
        <c:axId val="10547489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0560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[HR_Employee_Attrition_Data.xlsx]charts!PivotTable14</c:name>
    <c:fmtId val="1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0" i="0" u="none" strike="noStrike" kern="1200" spc="0" baseline="0">
                <a:solidFill>
                  <a:sysClr val="windowText" lastClr="000000">
                    <a:lumMod val="65000"/>
                    <a:lumOff val="35000"/>
                  </a:sysClr>
                </a:solidFill>
              </a:rPr>
              <a:t>Attrition % by Manager Stability</a:t>
            </a:r>
            <a:endParaRPr lang="en-US" sz="1400" b="0" i="0" u="none" strike="noStrike" kern="1200" spc="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967670446814606"/>
          <c:y val="0.20613332281538355"/>
          <c:w val="0.86032329553185394"/>
          <c:h val="0.61258587614159932"/>
        </c:manualLayout>
      </c:layout>
      <c:barChart>
        <c:barDir val="col"/>
        <c:grouping val="clustered"/>
        <c:varyColors val="0"/>
        <c:ser>
          <c:idx val="0"/>
          <c:order val="0"/>
          <c:tx>
            <c:strRef>
              <c:f>charts!$B$122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charts!$A$123:$A$125</c:f>
              <c:strCache>
                <c:ptCount val="2"/>
                <c:pt idx="0">
                  <c:v>Unstable</c:v>
                </c:pt>
                <c:pt idx="1">
                  <c:v>Stable</c:v>
                </c:pt>
              </c:strCache>
            </c:strRef>
          </c:cat>
          <c:val>
            <c:numRef>
              <c:f>charts!$B$123:$B$125</c:f>
              <c:numCache>
                <c:formatCode>0%</c:formatCode>
                <c:ptCount val="2"/>
                <c:pt idx="0">
                  <c:v>0.32319391634980987</c:v>
                </c:pt>
                <c:pt idx="1">
                  <c:v>0.12593206296603149</c:v>
                </c:pt>
              </c:numCache>
            </c:numRef>
          </c:val>
          <c:extLst>
            <c:ext xmlns:c16="http://schemas.microsoft.com/office/drawing/2014/chart" uri="{C3380CC4-5D6E-409C-BE32-E72D297353CC}">
              <c16:uniqueId val="{00000000-082F-4CE3-8AE8-8B95919642DF}"/>
            </c:ext>
          </c:extLst>
        </c:ser>
        <c:dLbls>
          <c:dLblPos val="outEnd"/>
          <c:showLegendKey val="0"/>
          <c:showVal val="1"/>
          <c:showCatName val="0"/>
          <c:showSerName val="0"/>
          <c:showPercent val="0"/>
          <c:showBubbleSize val="0"/>
        </c:dLbls>
        <c:gapWidth val="219"/>
        <c:overlap val="-27"/>
        <c:axId val="12986415"/>
        <c:axId val="12992175"/>
      </c:barChart>
      <c:catAx>
        <c:axId val="12986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2175"/>
        <c:crosses val="autoZero"/>
        <c:auto val="1"/>
        <c:lblAlgn val="ctr"/>
        <c:lblOffset val="100"/>
        <c:noMultiLvlLbl val="0"/>
      </c:catAx>
      <c:valAx>
        <c:axId val="129921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64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[HR_Employee_Attrition_Data.xlsx]charts!PivotTable3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Replacement Exposure by Job Role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37456720254465"/>
          <c:y val="0.15973057479851616"/>
          <c:w val="0.85818507872545347"/>
          <c:h val="0.51844591398886219"/>
        </c:manualLayout>
      </c:layout>
      <c:barChart>
        <c:barDir val="col"/>
        <c:grouping val="clustered"/>
        <c:varyColors val="0"/>
        <c:ser>
          <c:idx val="0"/>
          <c:order val="0"/>
          <c:tx>
            <c:strRef>
              <c:f>charts!$M$139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charts!$L$140:$L$148</c:f>
              <c:strCache>
                <c:ptCount val="9"/>
                <c:pt idx="0">
                  <c:v>Sales Executive</c:v>
                </c:pt>
                <c:pt idx="1">
                  <c:v>Laboratory Technician</c:v>
                </c:pt>
                <c:pt idx="2">
                  <c:v>Research Scientist</c:v>
                </c:pt>
                <c:pt idx="3">
                  <c:v>Manager</c:v>
                </c:pt>
                <c:pt idx="4">
                  <c:v>Sales Representative</c:v>
                </c:pt>
                <c:pt idx="5">
                  <c:v>Healthcare Representative</c:v>
                </c:pt>
                <c:pt idx="6">
                  <c:v>Manufacturing Director</c:v>
                </c:pt>
                <c:pt idx="7">
                  <c:v>Human Resources</c:v>
                </c:pt>
                <c:pt idx="8">
                  <c:v>Research Director</c:v>
                </c:pt>
              </c:strCache>
            </c:strRef>
          </c:cat>
          <c:val>
            <c:numRef>
              <c:f>charts!$M$140:$M$148</c:f>
              <c:numCache>
                <c:formatCode>0</c:formatCode>
                <c:ptCount val="9"/>
                <c:pt idx="0">
                  <c:v>1536742.7999999998</c:v>
                </c:pt>
                <c:pt idx="1">
                  <c:v>651578.39999999991</c:v>
                </c:pt>
                <c:pt idx="2">
                  <c:v>470455.19999999995</c:v>
                </c:pt>
                <c:pt idx="3">
                  <c:v>302353.2</c:v>
                </c:pt>
                <c:pt idx="4">
                  <c:v>280929.59999999998</c:v>
                </c:pt>
                <c:pt idx="5">
                  <c:v>276962.40000000002</c:v>
                </c:pt>
                <c:pt idx="6">
                  <c:v>265158</c:v>
                </c:pt>
                <c:pt idx="7">
                  <c:v>160520.4</c:v>
                </c:pt>
                <c:pt idx="8">
                  <c:v>139647.59999999998</c:v>
                </c:pt>
              </c:numCache>
            </c:numRef>
          </c:val>
          <c:extLst>
            <c:ext xmlns:c16="http://schemas.microsoft.com/office/drawing/2014/chart" uri="{C3380CC4-5D6E-409C-BE32-E72D297353CC}">
              <c16:uniqueId val="{00000000-E3EC-4EC4-91BB-E3FD661578D6}"/>
            </c:ext>
          </c:extLst>
        </c:ser>
        <c:dLbls>
          <c:dLblPos val="outEnd"/>
          <c:showLegendKey val="0"/>
          <c:showVal val="1"/>
          <c:showCatName val="0"/>
          <c:showSerName val="0"/>
          <c:showPercent val="0"/>
          <c:showBubbleSize val="0"/>
        </c:dLbls>
        <c:gapWidth val="219"/>
        <c:overlap val="-27"/>
        <c:axId val="964129376"/>
        <c:axId val="964129856"/>
      </c:barChart>
      <c:catAx>
        <c:axId val="96412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129856"/>
        <c:crosses val="autoZero"/>
        <c:auto val="1"/>
        <c:lblAlgn val="ctr"/>
        <c:lblOffset val="100"/>
        <c:noMultiLvlLbl val="0"/>
      </c:catAx>
      <c:valAx>
        <c:axId val="9641298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1293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IN"/>
              <a:t>Attrition Cost by Job Role </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treemap" uniqueId="{DD243455-9753-4114-A266-4EF9904B196A}">
          <cx:tx>
            <cx:txData>
              <cx:f>_xlchart.v1.1</cx:f>
              <cx:v>Cost</cx:v>
            </cx:txData>
          </cx:tx>
          <cx:dataLabels>
            <cx:visibility seriesName="0" categoryName="1" value="1"/>
            <cx:separator>, </cx:separator>
          </cx:dataLabels>
          <cx:dataId val="0"/>
          <cx:layoutPr>
            <cx:parentLabelLayout val="overlapping"/>
          </cx:layoutPr>
        </cx:series>
      </cx:plotAreaRegion>
    </cx:plotArea>
    <cx:legend pos="t"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rich>
          <a:bodyPr spcFirstLastPara="1" vertOverflow="ellipsis" horzOverflow="overflow" wrap="square" lIns="0" tIns="0" rIns="0" bIns="0" anchor="ctr" anchorCtr="1"/>
          <a:lstStyle/>
          <a:p>
            <a:pPr algn="ctr" rtl="0">
              <a:defRPr/>
            </a:pPr>
            <a:r>
              <a:rPr lang="en-IN"/>
              <a:t>Attrition Cost by Job Role </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treemap" uniqueId="{DD243455-9753-4114-A266-4EF9904B196A}">
          <cx:tx>
            <cx:txData>
              <cx:f>_xlchart.v1.4</cx:f>
              <cx:v>Cost</cx:v>
            </cx:txData>
          </cx:tx>
          <cx:dataLabels>
            <cx:visibility seriesName="0" categoryName="1" value="1"/>
            <cx:separator>, </cx:separator>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2.xml"/><Relationship Id="rId3" Type="http://schemas.openxmlformats.org/officeDocument/2006/relationships/chart" Target="../charts/chart3.xml"/><Relationship Id="rId7" Type="http://schemas.openxmlformats.org/officeDocument/2006/relationships/chart" Target="../charts/chart7.xml"/><Relationship Id="rId12" Type="http://schemas.microsoft.com/office/2014/relationships/chartEx" Target="../charts/chartEx1.xml"/><Relationship Id="rId17" Type="http://schemas.openxmlformats.org/officeDocument/2006/relationships/chart" Target="../charts/chart16.xml"/><Relationship Id="rId2" Type="http://schemas.openxmlformats.org/officeDocument/2006/relationships/chart" Target="../charts/chart2.xml"/><Relationship Id="rId16" Type="http://schemas.openxmlformats.org/officeDocument/2006/relationships/chart" Target="../charts/chart15.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4.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3.xml"/></Relationships>
</file>

<file path=xl/drawings/_rels/drawing2.xml.rels><?xml version="1.0" encoding="UTF-8" standalone="yes"?>
<Relationships xmlns="http://schemas.openxmlformats.org/package/2006/relationships"><Relationship Id="rId8" Type="http://schemas.openxmlformats.org/officeDocument/2006/relationships/chart" Target="../charts/chart24.xml"/><Relationship Id="rId13" Type="http://schemas.openxmlformats.org/officeDocument/2006/relationships/chart" Target="../charts/chart28.xml"/><Relationship Id="rId18" Type="http://schemas.openxmlformats.org/officeDocument/2006/relationships/chart" Target="../charts/chart33.xml"/><Relationship Id="rId3" Type="http://schemas.openxmlformats.org/officeDocument/2006/relationships/chart" Target="../charts/chart19.xml"/><Relationship Id="rId7" Type="http://schemas.openxmlformats.org/officeDocument/2006/relationships/chart" Target="../charts/chart23.xml"/><Relationship Id="rId12" Type="http://schemas.microsoft.com/office/2014/relationships/chartEx" Target="../charts/chartEx2.xml"/><Relationship Id="rId17" Type="http://schemas.openxmlformats.org/officeDocument/2006/relationships/chart" Target="../charts/chart32.xml"/><Relationship Id="rId2" Type="http://schemas.openxmlformats.org/officeDocument/2006/relationships/chart" Target="../charts/chart18.xml"/><Relationship Id="rId16" Type="http://schemas.openxmlformats.org/officeDocument/2006/relationships/chart" Target="../charts/chart31.xml"/><Relationship Id="rId1" Type="http://schemas.openxmlformats.org/officeDocument/2006/relationships/chart" Target="../charts/chart17.xml"/><Relationship Id="rId6" Type="http://schemas.openxmlformats.org/officeDocument/2006/relationships/chart" Target="../charts/chart22.xml"/><Relationship Id="rId11" Type="http://schemas.openxmlformats.org/officeDocument/2006/relationships/chart" Target="../charts/chart27.xml"/><Relationship Id="rId5" Type="http://schemas.openxmlformats.org/officeDocument/2006/relationships/chart" Target="../charts/chart21.xml"/><Relationship Id="rId15" Type="http://schemas.openxmlformats.org/officeDocument/2006/relationships/chart" Target="../charts/chart30.xml"/><Relationship Id="rId10" Type="http://schemas.openxmlformats.org/officeDocument/2006/relationships/chart" Target="../charts/chart26.xml"/><Relationship Id="rId4" Type="http://schemas.openxmlformats.org/officeDocument/2006/relationships/chart" Target="../charts/chart20.xml"/><Relationship Id="rId9" Type="http://schemas.openxmlformats.org/officeDocument/2006/relationships/chart" Target="../charts/chart25.xml"/><Relationship Id="rId14" Type="http://schemas.openxmlformats.org/officeDocument/2006/relationships/chart" Target="../charts/chart29.xml"/></Relationships>
</file>

<file path=xl/drawings/_rels/drawing3.xml.rels><?xml version="1.0" encoding="UTF-8" standalone="yes"?>
<Relationships xmlns="http://schemas.openxmlformats.org/package/2006/relationships"><Relationship Id="rId8" Type="http://schemas.openxmlformats.org/officeDocument/2006/relationships/chart" Target="../charts/chart41.xml"/><Relationship Id="rId3" Type="http://schemas.openxmlformats.org/officeDocument/2006/relationships/chart" Target="../charts/chart36.xml"/><Relationship Id="rId7" Type="http://schemas.openxmlformats.org/officeDocument/2006/relationships/chart" Target="../charts/chart40.xml"/><Relationship Id="rId2" Type="http://schemas.openxmlformats.org/officeDocument/2006/relationships/chart" Target="../charts/chart35.xml"/><Relationship Id="rId1" Type="http://schemas.openxmlformats.org/officeDocument/2006/relationships/chart" Target="../charts/chart34.xml"/><Relationship Id="rId6" Type="http://schemas.openxmlformats.org/officeDocument/2006/relationships/chart" Target="../charts/chart39.xml"/><Relationship Id="rId5" Type="http://schemas.openxmlformats.org/officeDocument/2006/relationships/chart" Target="../charts/chart38.xml"/><Relationship Id="rId10" Type="http://schemas.openxmlformats.org/officeDocument/2006/relationships/chart" Target="../charts/chart43.xml"/><Relationship Id="rId4" Type="http://schemas.openxmlformats.org/officeDocument/2006/relationships/chart" Target="../charts/chart37.xml"/><Relationship Id="rId9" Type="http://schemas.openxmlformats.org/officeDocument/2006/relationships/chart" Target="../charts/chart42.xml"/></Relationships>
</file>

<file path=xl/drawings/drawing1.xml><?xml version="1.0" encoding="utf-8"?>
<xdr:wsDr xmlns:xdr="http://schemas.openxmlformats.org/drawingml/2006/spreadsheetDrawing" xmlns:a="http://schemas.openxmlformats.org/drawingml/2006/main">
  <xdr:twoCellAnchor>
    <xdr:from>
      <xdr:col>0</xdr:col>
      <xdr:colOff>0</xdr:colOff>
      <xdr:row>11</xdr:row>
      <xdr:rowOff>0</xdr:rowOff>
    </xdr:from>
    <xdr:to>
      <xdr:col>4</xdr:col>
      <xdr:colOff>737852</xdr:colOff>
      <xdr:row>28</xdr:row>
      <xdr:rowOff>51954</xdr:rowOff>
    </xdr:to>
    <xdr:graphicFrame macro="">
      <xdr:nvGraphicFramePr>
        <xdr:cNvPr id="2" name="Chart 1">
          <a:extLst>
            <a:ext uri="{FF2B5EF4-FFF2-40B4-BE49-F238E27FC236}">
              <a16:creationId xmlns:a16="http://schemas.microsoft.com/office/drawing/2014/main" id="{3801DE09-4AE0-4282-8433-B8FC1CD2C7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16</xdr:row>
      <xdr:rowOff>0</xdr:rowOff>
    </xdr:from>
    <xdr:to>
      <xdr:col>11</xdr:col>
      <xdr:colOff>737852</xdr:colOff>
      <xdr:row>30</xdr:row>
      <xdr:rowOff>52135</xdr:rowOff>
    </xdr:to>
    <xdr:graphicFrame macro="">
      <xdr:nvGraphicFramePr>
        <xdr:cNvPr id="3" name="Chart 2">
          <a:extLst>
            <a:ext uri="{FF2B5EF4-FFF2-40B4-BE49-F238E27FC236}">
              <a16:creationId xmlns:a16="http://schemas.microsoft.com/office/drawing/2014/main" id="{C94EF91A-6527-4E12-B7F2-26F9A00722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1128203</xdr:colOff>
      <xdr:row>9</xdr:row>
      <xdr:rowOff>0</xdr:rowOff>
    </xdr:from>
    <xdr:to>
      <xdr:col>18</xdr:col>
      <xdr:colOff>712062</xdr:colOff>
      <xdr:row>26</xdr:row>
      <xdr:rowOff>48535</xdr:rowOff>
    </xdr:to>
    <xdr:graphicFrame macro="">
      <xdr:nvGraphicFramePr>
        <xdr:cNvPr id="4" name="Chart 3">
          <a:extLst>
            <a:ext uri="{FF2B5EF4-FFF2-40B4-BE49-F238E27FC236}">
              <a16:creationId xmlns:a16="http://schemas.microsoft.com/office/drawing/2014/main" id="{D4B7DD6A-A527-48B2-8416-F8DF67A973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12</xdr:row>
      <xdr:rowOff>0</xdr:rowOff>
    </xdr:from>
    <xdr:to>
      <xdr:col>25</xdr:col>
      <xdr:colOff>739805</xdr:colOff>
      <xdr:row>26</xdr:row>
      <xdr:rowOff>40669</xdr:rowOff>
    </xdr:to>
    <xdr:graphicFrame macro="">
      <xdr:nvGraphicFramePr>
        <xdr:cNvPr id="5" name="Chart 4">
          <a:extLst>
            <a:ext uri="{FF2B5EF4-FFF2-40B4-BE49-F238E27FC236}">
              <a16:creationId xmlns:a16="http://schemas.microsoft.com/office/drawing/2014/main" id="{2D869D95-F297-44D5-B6C7-BBF5BC24FF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42</xdr:row>
      <xdr:rowOff>0</xdr:rowOff>
    </xdr:from>
    <xdr:to>
      <xdr:col>4</xdr:col>
      <xdr:colOff>724436</xdr:colOff>
      <xdr:row>56</xdr:row>
      <xdr:rowOff>51486</xdr:rowOff>
    </xdr:to>
    <xdr:graphicFrame macro="">
      <xdr:nvGraphicFramePr>
        <xdr:cNvPr id="6" name="Chart 5">
          <a:extLst>
            <a:ext uri="{FF2B5EF4-FFF2-40B4-BE49-F238E27FC236}">
              <a16:creationId xmlns:a16="http://schemas.microsoft.com/office/drawing/2014/main" id="{38E4F4E0-BAB3-4FCF-8A7D-4C9A9BF488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5908</xdr:colOff>
      <xdr:row>41</xdr:row>
      <xdr:rowOff>0</xdr:rowOff>
    </xdr:from>
    <xdr:to>
      <xdr:col>11</xdr:col>
      <xdr:colOff>724437</xdr:colOff>
      <xdr:row>55</xdr:row>
      <xdr:rowOff>48286</xdr:rowOff>
    </xdr:to>
    <xdr:graphicFrame macro="">
      <xdr:nvGraphicFramePr>
        <xdr:cNvPr id="7" name="Chart 6">
          <a:extLst>
            <a:ext uri="{FF2B5EF4-FFF2-40B4-BE49-F238E27FC236}">
              <a16:creationId xmlns:a16="http://schemas.microsoft.com/office/drawing/2014/main" id="{DF2D2DF4-D119-4E25-BC7F-C84A69A000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0</xdr:colOff>
      <xdr:row>42</xdr:row>
      <xdr:rowOff>0</xdr:rowOff>
    </xdr:from>
    <xdr:to>
      <xdr:col>18</xdr:col>
      <xdr:colOff>730558</xdr:colOff>
      <xdr:row>56</xdr:row>
      <xdr:rowOff>45530</xdr:rowOff>
    </xdr:to>
    <xdr:graphicFrame macro="">
      <xdr:nvGraphicFramePr>
        <xdr:cNvPr id="8" name="Chart 7">
          <a:extLst>
            <a:ext uri="{FF2B5EF4-FFF2-40B4-BE49-F238E27FC236}">
              <a16:creationId xmlns:a16="http://schemas.microsoft.com/office/drawing/2014/main" id="{071D6AA0-2A13-4AD4-BAF4-1703D18252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-1</xdr:colOff>
      <xdr:row>65</xdr:row>
      <xdr:rowOff>0</xdr:rowOff>
    </xdr:from>
    <xdr:to>
      <xdr:col>11</xdr:col>
      <xdr:colOff>697605</xdr:colOff>
      <xdr:row>79</xdr:row>
      <xdr:rowOff>78783</xdr:rowOff>
    </xdr:to>
    <xdr:graphicFrame macro="">
      <xdr:nvGraphicFramePr>
        <xdr:cNvPr id="10" name="Chart 9">
          <a:extLst>
            <a:ext uri="{FF2B5EF4-FFF2-40B4-BE49-F238E27FC236}">
              <a16:creationId xmlns:a16="http://schemas.microsoft.com/office/drawing/2014/main" id="{6EE2A2BE-46BF-416B-9739-5CE1EE957E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1</xdr:colOff>
      <xdr:row>42</xdr:row>
      <xdr:rowOff>0</xdr:rowOff>
    </xdr:from>
    <xdr:to>
      <xdr:col>25</xdr:col>
      <xdr:colOff>749054</xdr:colOff>
      <xdr:row>56</xdr:row>
      <xdr:rowOff>76200</xdr:rowOff>
    </xdr:to>
    <xdr:graphicFrame macro="">
      <xdr:nvGraphicFramePr>
        <xdr:cNvPr id="11" name="Chart 10">
          <a:extLst>
            <a:ext uri="{FF2B5EF4-FFF2-40B4-BE49-F238E27FC236}">
              <a16:creationId xmlns:a16="http://schemas.microsoft.com/office/drawing/2014/main" id="{37D989B5-A2A5-4A68-96FB-8C45F9D0D1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65</xdr:row>
      <xdr:rowOff>0</xdr:rowOff>
    </xdr:from>
    <xdr:to>
      <xdr:col>4</xdr:col>
      <xdr:colOff>711021</xdr:colOff>
      <xdr:row>79</xdr:row>
      <xdr:rowOff>81221</xdr:rowOff>
    </xdr:to>
    <xdr:graphicFrame macro="">
      <xdr:nvGraphicFramePr>
        <xdr:cNvPr id="12" name="Chart 11">
          <a:extLst>
            <a:ext uri="{FF2B5EF4-FFF2-40B4-BE49-F238E27FC236}">
              <a16:creationId xmlns:a16="http://schemas.microsoft.com/office/drawing/2014/main" id="{F099FA5F-7103-4E80-9253-F1CBF6300E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0</xdr:colOff>
      <xdr:row>89</xdr:row>
      <xdr:rowOff>0</xdr:rowOff>
    </xdr:from>
    <xdr:to>
      <xdr:col>4</xdr:col>
      <xdr:colOff>724436</xdr:colOff>
      <xdr:row>103</xdr:row>
      <xdr:rowOff>76200</xdr:rowOff>
    </xdr:to>
    <xdr:graphicFrame macro="">
      <xdr:nvGraphicFramePr>
        <xdr:cNvPr id="13" name="Chart 12">
          <a:extLst>
            <a:ext uri="{FF2B5EF4-FFF2-40B4-BE49-F238E27FC236}">
              <a16:creationId xmlns:a16="http://schemas.microsoft.com/office/drawing/2014/main" id="{4AAABD6D-850A-4D82-9F4B-5CF792BDE3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9523</xdr:colOff>
      <xdr:row>95</xdr:row>
      <xdr:rowOff>2698</xdr:rowOff>
    </xdr:from>
    <xdr:to>
      <xdr:col>11</xdr:col>
      <xdr:colOff>733533</xdr:colOff>
      <xdr:row>114</xdr:row>
      <xdr:rowOff>65689</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39C69E4-D5DD-4166-ADA0-A7211057E59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5419723" y="18595498"/>
              <a:ext cx="5810360" cy="368249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159</xdr:row>
      <xdr:rowOff>0</xdr:rowOff>
    </xdr:from>
    <xdr:to>
      <xdr:col>4</xdr:col>
      <xdr:colOff>711021</xdr:colOff>
      <xdr:row>173</xdr:row>
      <xdr:rowOff>76200</xdr:rowOff>
    </xdr:to>
    <xdr:graphicFrame macro="">
      <xdr:nvGraphicFramePr>
        <xdr:cNvPr id="17" name="Chart 16">
          <a:extLst>
            <a:ext uri="{FF2B5EF4-FFF2-40B4-BE49-F238E27FC236}">
              <a16:creationId xmlns:a16="http://schemas.microsoft.com/office/drawing/2014/main" id="{DA2192E0-6DAB-487D-B912-AA0951362F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14</xdr:col>
      <xdr:colOff>3112</xdr:colOff>
      <xdr:row>127</xdr:row>
      <xdr:rowOff>1582</xdr:rowOff>
    </xdr:from>
    <xdr:to>
      <xdr:col>21</xdr:col>
      <xdr:colOff>11082</xdr:colOff>
      <xdr:row>141</xdr:row>
      <xdr:rowOff>81710</xdr:rowOff>
    </xdr:to>
    <xdr:graphicFrame macro="">
      <xdr:nvGraphicFramePr>
        <xdr:cNvPr id="20" name="Chart 19">
          <a:extLst>
            <a:ext uri="{FF2B5EF4-FFF2-40B4-BE49-F238E27FC236}">
              <a16:creationId xmlns:a16="http://schemas.microsoft.com/office/drawing/2014/main" id="{ABAB1F86-44CF-4F01-A2A1-0B396FE391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126</xdr:row>
      <xdr:rowOff>0</xdr:rowOff>
    </xdr:from>
    <xdr:to>
      <xdr:col>4</xdr:col>
      <xdr:colOff>712063</xdr:colOff>
      <xdr:row>140</xdr:row>
      <xdr:rowOff>76200</xdr:rowOff>
    </xdr:to>
    <xdr:graphicFrame macro="">
      <xdr:nvGraphicFramePr>
        <xdr:cNvPr id="21" name="Chart 20">
          <a:extLst>
            <a:ext uri="{FF2B5EF4-FFF2-40B4-BE49-F238E27FC236}">
              <a16:creationId xmlns:a16="http://schemas.microsoft.com/office/drawing/2014/main" id="{ED19F550-30AC-4C26-A72A-4A7C67A8FC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14</xdr:col>
      <xdr:colOff>10441</xdr:colOff>
      <xdr:row>69</xdr:row>
      <xdr:rowOff>5896</xdr:rowOff>
    </xdr:from>
    <xdr:to>
      <xdr:col>18</xdr:col>
      <xdr:colOff>773906</xdr:colOff>
      <xdr:row>83</xdr:row>
      <xdr:rowOff>82096</xdr:rowOff>
    </xdr:to>
    <xdr:graphicFrame macro="">
      <xdr:nvGraphicFramePr>
        <xdr:cNvPr id="22" name="Chart 21">
          <a:extLst>
            <a:ext uri="{FF2B5EF4-FFF2-40B4-BE49-F238E27FC236}">
              <a16:creationId xmlns:a16="http://schemas.microsoft.com/office/drawing/2014/main" id="{29C5A04C-1F45-427F-A3AE-CF85C115E4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5311</xdr:colOff>
      <xdr:row>165</xdr:row>
      <xdr:rowOff>23816</xdr:rowOff>
    </xdr:from>
    <xdr:to>
      <xdr:col>11</xdr:col>
      <xdr:colOff>723533</xdr:colOff>
      <xdr:row>183</xdr:row>
      <xdr:rowOff>67391</xdr:rowOff>
    </xdr:to>
    <xdr:graphicFrame macro="">
      <xdr:nvGraphicFramePr>
        <xdr:cNvPr id="9" name="Chart 8">
          <a:extLst>
            <a:ext uri="{FF2B5EF4-FFF2-40B4-BE49-F238E27FC236}">
              <a16:creationId xmlns:a16="http://schemas.microsoft.com/office/drawing/2014/main" id="{97F9ADB5-24A7-4525-9232-3713B3DED1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885824</xdr:colOff>
      <xdr:row>0</xdr:row>
      <xdr:rowOff>28574</xdr:rowOff>
    </xdr:from>
    <xdr:to>
      <xdr:col>8</xdr:col>
      <xdr:colOff>352424</xdr:colOff>
      <xdr:row>10</xdr:row>
      <xdr:rowOff>180975</xdr:rowOff>
    </xdr:to>
    <xdr:graphicFrame macro="">
      <xdr:nvGraphicFramePr>
        <xdr:cNvPr id="2" name="Chart 1">
          <a:extLst>
            <a:ext uri="{FF2B5EF4-FFF2-40B4-BE49-F238E27FC236}">
              <a16:creationId xmlns:a16="http://schemas.microsoft.com/office/drawing/2014/main" id="{8913FD68-B526-4F47-FAEB-71BCE7ECC5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895350</xdr:colOff>
      <xdr:row>14</xdr:row>
      <xdr:rowOff>0</xdr:rowOff>
    </xdr:from>
    <xdr:to>
      <xdr:col>8</xdr:col>
      <xdr:colOff>361951</xdr:colOff>
      <xdr:row>25</xdr:row>
      <xdr:rowOff>180976</xdr:rowOff>
    </xdr:to>
    <xdr:graphicFrame macro="">
      <xdr:nvGraphicFramePr>
        <xdr:cNvPr id="3" name="Chart 2">
          <a:extLst>
            <a:ext uri="{FF2B5EF4-FFF2-40B4-BE49-F238E27FC236}">
              <a16:creationId xmlns:a16="http://schemas.microsoft.com/office/drawing/2014/main" id="{56280B75-EBC1-D6A2-A7B4-2E626E1EF2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xdr:colOff>
      <xdr:row>28</xdr:row>
      <xdr:rowOff>57151</xdr:rowOff>
    </xdr:from>
    <xdr:to>
      <xdr:col>8</xdr:col>
      <xdr:colOff>368012</xdr:colOff>
      <xdr:row>41</xdr:row>
      <xdr:rowOff>180975</xdr:rowOff>
    </xdr:to>
    <xdr:graphicFrame macro="">
      <xdr:nvGraphicFramePr>
        <xdr:cNvPr id="4" name="Chart 3">
          <a:extLst>
            <a:ext uri="{FF2B5EF4-FFF2-40B4-BE49-F238E27FC236}">
              <a16:creationId xmlns:a16="http://schemas.microsoft.com/office/drawing/2014/main" id="{D18979A0-4DD5-4B26-1FAF-B6672DD1FA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714374</xdr:colOff>
      <xdr:row>45</xdr:row>
      <xdr:rowOff>15241</xdr:rowOff>
    </xdr:from>
    <xdr:to>
      <xdr:col>8</xdr:col>
      <xdr:colOff>374196</xdr:colOff>
      <xdr:row>59</xdr:row>
      <xdr:rowOff>190499</xdr:rowOff>
    </xdr:to>
    <xdr:graphicFrame macro="">
      <xdr:nvGraphicFramePr>
        <xdr:cNvPr id="5" name="Chart 4">
          <a:extLst>
            <a:ext uri="{FF2B5EF4-FFF2-40B4-BE49-F238E27FC236}">
              <a16:creationId xmlns:a16="http://schemas.microsoft.com/office/drawing/2014/main" id="{368F1AB5-B074-E74C-1441-8A497A1FA8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714374</xdr:colOff>
      <xdr:row>63</xdr:row>
      <xdr:rowOff>60960</xdr:rowOff>
    </xdr:from>
    <xdr:to>
      <xdr:col>8</xdr:col>
      <xdr:colOff>374197</xdr:colOff>
      <xdr:row>76</xdr:row>
      <xdr:rowOff>180975</xdr:rowOff>
    </xdr:to>
    <xdr:graphicFrame macro="">
      <xdr:nvGraphicFramePr>
        <xdr:cNvPr id="8" name="Chart 7">
          <a:extLst>
            <a:ext uri="{FF2B5EF4-FFF2-40B4-BE49-F238E27FC236}">
              <a16:creationId xmlns:a16="http://schemas.microsoft.com/office/drawing/2014/main" id="{DFBEAE01-C9D1-0C49-4A59-302464EC4A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4762</xdr:colOff>
      <xdr:row>80</xdr:row>
      <xdr:rowOff>58487</xdr:rowOff>
    </xdr:from>
    <xdr:to>
      <xdr:col>8</xdr:col>
      <xdr:colOff>396875</xdr:colOff>
      <xdr:row>92</xdr:row>
      <xdr:rowOff>180974</xdr:rowOff>
    </xdr:to>
    <xdr:graphicFrame macro="">
      <xdr:nvGraphicFramePr>
        <xdr:cNvPr id="9" name="Chart 8">
          <a:extLst>
            <a:ext uri="{FF2B5EF4-FFF2-40B4-BE49-F238E27FC236}">
              <a16:creationId xmlns:a16="http://schemas.microsoft.com/office/drawing/2014/main" id="{66A1BE21-11ED-DDD1-8108-9C51441D35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2256</xdr:colOff>
      <xdr:row>97</xdr:row>
      <xdr:rowOff>16711</xdr:rowOff>
    </xdr:from>
    <xdr:to>
      <xdr:col>8</xdr:col>
      <xdr:colOff>408216</xdr:colOff>
      <xdr:row>109</xdr:row>
      <xdr:rowOff>180974</xdr:rowOff>
    </xdr:to>
    <xdr:graphicFrame macro="">
      <xdr:nvGraphicFramePr>
        <xdr:cNvPr id="10" name="Chart 9">
          <a:extLst>
            <a:ext uri="{FF2B5EF4-FFF2-40B4-BE49-F238E27FC236}">
              <a16:creationId xmlns:a16="http://schemas.microsoft.com/office/drawing/2014/main" id="{28C9AC05-EE5E-D8E4-3D94-C5842C7EB4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711624</xdr:colOff>
      <xdr:row>113</xdr:row>
      <xdr:rowOff>68036</xdr:rowOff>
    </xdr:from>
    <xdr:to>
      <xdr:col>8</xdr:col>
      <xdr:colOff>430893</xdr:colOff>
      <xdr:row>125</xdr:row>
      <xdr:rowOff>16377</xdr:rowOff>
    </xdr:to>
    <xdr:graphicFrame macro="">
      <xdr:nvGraphicFramePr>
        <xdr:cNvPr id="13" name="Chart 12">
          <a:extLst>
            <a:ext uri="{FF2B5EF4-FFF2-40B4-BE49-F238E27FC236}">
              <a16:creationId xmlns:a16="http://schemas.microsoft.com/office/drawing/2014/main" id="{0661C980-A014-03D1-F857-C88B7D3E0F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898139</xdr:colOff>
      <xdr:row>0</xdr:row>
      <xdr:rowOff>59572</xdr:rowOff>
    </xdr:from>
    <xdr:to>
      <xdr:col>21</xdr:col>
      <xdr:colOff>370810</xdr:colOff>
      <xdr:row>10</xdr:row>
      <xdr:rowOff>188160</xdr:rowOff>
    </xdr:to>
    <xdr:graphicFrame macro="">
      <xdr:nvGraphicFramePr>
        <xdr:cNvPr id="7" name="Chart 6">
          <a:extLst>
            <a:ext uri="{FF2B5EF4-FFF2-40B4-BE49-F238E27FC236}">
              <a16:creationId xmlns:a16="http://schemas.microsoft.com/office/drawing/2014/main" id="{2340C75B-5AD5-EAEE-284C-1827E4FAAF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2207</xdr:colOff>
      <xdr:row>14</xdr:row>
      <xdr:rowOff>16710</xdr:rowOff>
    </xdr:from>
    <xdr:to>
      <xdr:col>21</xdr:col>
      <xdr:colOff>414205</xdr:colOff>
      <xdr:row>26</xdr:row>
      <xdr:rowOff>0</xdr:rowOff>
    </xdr:to>
    <xdr:graphicFrame macro="">
      <xdr:nvGraphicFramePr>
        <xdr:cNvPr id="14" name="Chart 13">
          <a:extLst>
            <a:ext uri="{FF2B5EF4-FFF2-40B4-BE49-F238E27FC236}">
              <a16:creationId xmlns:a16="http://schemas.microsoft.com/office/drawing/2014/main" id="{A8E9CC33-535C-56A9-7B26-55C81565F1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16</xdr:col>
      <xdr:colOff>5197</xdr:colOff>
      <xdr:row>28</xdr:row>
      <xdr:rowOff>78556</xdr:rowOff>
    </xdr:from>
    <xdr:to>
      <xdr:col>23</xdr:col>
      <xdr:colOff>400075</xdr:colOff>
      <xdr:row>42</xdr:row>
      <xdr:rowOff>353</xdr:rowOff>
    </xdr:to>
    <xdr:graphicFrame macro="">
      <xdr:nvGraphicFramePr>
        <xdr:cNvPr id="15" name="Chart 14">
          <a:extLst>
            <a:ext uri="{FF2B5EF4-FFF2-40B4-BE49-F238E27FC236}">
              <a16:creationId xmlns:a16="http://schemas.microsoft.com/office/drawing/2014/main" id="{9C523685-9249-5436-9A81-6E0C7DB796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16</xdr:col>
      <xdr:colOff>3862</xdr:colOff>
      <xdr:row>44</xdr:row>
      <xdr:rowOff>181044</xdr:rowOff>
    </xdr:from>
    <xdr:to>
      <xdr:col>23</xdr:col>
      <xdr:colOff>422242</xdr:colOff>
      <xdr:row>59</xdr:row>
      <xdr:rowOff>184875</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EE3F4675-9BDE-F359-C32E-787192784E7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5434362" y="8563044"/>
              <a:ext cx="4828455" cy="286133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9277</xdr:colOff>
      <xdr:row>114</xdr:row>
      <xdr:rowOff>8820</xdr:rowOff>
    </xdr:from>
    <xdr:to>
      <xdr:col>23</xdr:col>
      <xdr:colOff>309261</xdr:colOff>
      <xdr:row>126</xdr:row>
      <xdr:rowOff>185584</xdr:rowOff>
    </xdr:to>
    <xdr:graphicFrame macro="">
      <xdr:nvGraphicFramePr>
        <xdr:cNvPr id="18" name="Chart 17">
          <a:extLst>
            <a:ext uri="{FF2B5EF4-FFF2-40B4-BE49-F238E27FC236}">
              <a16:creationId xmlns:a16="http://schemas.microsoft.com/office/drawing/2014/main" id="{E6FC3C87-502F-E82E-A67A-02DA645531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6966</xdr:colOff>
      <xdr:row>63</xdr:row>
      <xdr:rowOff>45670</xdr:rowOff>
    </xdr:from>
    <xdr:to>
      <xdr:col>23</xdr:col>
      <xdr:colOff>318931</xdr:colOff>
      <xdr:row>76</xdr:row>
      <xdr:rowOff>184382</xdr:rowOff>
    </xdr:to>
    <xdr:graphicFrame macro="">
      <xdr:nvGraphicFramePr>
        <xdr:cNvPr id="19" name="Chart 18">
          <a:extLst>
            <a:ext uri="{FF2B5EF4-FFF2-40B4-BE49-F238E27FC236}">
              <a16:creationId xmlns:a16="http://schemas.microsoft.com/office/drawing/2014/main" id="{E2511ADB-029D-FE81-BD8E-DDFE2447C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19</xdr:col>
      <xdr:colOff>2382</xdr:colOff>
      <xdr:row>79</xdr:row>
      <xdr:rowOff>102393</xdr:rowOff>
    </xdr:from>
    <xdr:to>
      <xdr:col>30</xdr:col>
      <xdr:colOff>14654</xdr:colOff>
      <xdr:row>105</xdr:row>
      <xdr:rowOff>178593</xdr:rowOff>
    </xdr:to>
    <xdr:graphicFrame macro="">
      <xdr:nvGraphicFramePr>
        <xdr:cNvPr id="20" name="Chart 19">
          <a:extLst>
            <a:ext uri="{FF2B5EF4-FFF2-40B4-BE49-F238E27FC236}">
              <a16:creationId xmlns:a16="http://schemas.microsoft.com/office/drawing/2014/main" id="{01D5C6D5-A3F0-1ED6-C7A3-852A23FACA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xdr:col>
      <xdr:colOff>6248</xdr:colOff>
      <xdr:row>129</xdr:row>
      <xdr:rowOff>8283</xdr:rowOff>
    </xdr:from>
    <xdr:to>
      <xdr:col>8</xdr:col>
      <xdr:colOff>438978</xdr:colOff>
      <xdr:row>142</xdr:row>
      <xdr:rowOff>3259</xdr:rowOff>
    </xdr:to>
    <xdr:graphicFrame macro="">
      <xdr:nvGraphicFramePr>
        <xdr:cNvPr id="21" name="Chart 20">
          <a:extLst>
            <a:ext uri="{FF2B5EF4-FFF2-40B4-BE49-F238E27FC236}">
              <a16:creationId xmlns:a16="http://schemas.microsoft.com/office/drawing/2014/main" id="{75A33522-0D12-FB73-8487-813A2A1C8A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724580</xdr:colOff>
      <xdr:row>129</xdr:row>
      <xdr:rowOff>147410</xdr:rowOff>
    </xdr:from>
    <xdr:to>
      <xdr:col>23</xdr:col>
      <xdr:colOff>362857</xdr:colOff>
      <xdr:row>147</xdr:row>
      <xdr:rowOff>186643</xdr:rowOff>
    </xdr:to>
    <xdr:graphicFrame macro="">
      <xdr:nvGraphicFramePr>
        <xdr:cNvPr id="6" name="Chart 5">
          <a:extLst>
            <a:ext uri="{FF2B5EF4-FFF2-40B4-BE49-F238E27FC236}">
              <a16:creationId xmlns:a16="http://schemas.microsoft.com/office/drawing/2014/main" id="{90A00012-051C-22DA-2A96-66ECDD5E47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15</xdr:col>
      <xdr:colOff>633866</xdr:colOff>
      <xdr:row>149</xdr:row>
      <xdr:rowOff>40140</xdr:rowOff>
    </xdr:from>
    <xdr:to>
      <xdr:col>23</xdr:col>
      <xdr:colOff>148544</xdr:colOff>
      <xdr:row>163</xdr:row>
      <xdr:rowOff>84590</xdr:rowOff>
    </xdr:to>
    <xdr:graphicFrame macro="">
      <xdr:nvGraphicFramePr>
        <xdr:cNvPr id="11" name="Chart 10">
          <a:extLst>
            <a:ext uri="{FF2B5EF4-FFF2-40B4-BE49-F238E27FC236}">
              <a16:creationId xmlns:a16="http://schemas.microsoft.com/office/drawing/2014/main" id="{E9679D5E-3585-4480-DE7B-7903867031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3388</xdr:colOff>
      <xdr:row>4</xdr:row>
      <xdr:rowOff>21240</xdr:rowOff>
    </xdr:from>
    <xdr:to>
      <xdr:col>10</xdr:col>
      <xdr:colOff>111649</xdr:colOff>
      <xdr:row>8</xdr:row>
      <xdr:rowOff>132100</xdr:rowOff>
    </xdr:to>
    <xdr:sp macro="" textlink="kpis!$B$7">
      <xdr:nvSpPr>
        <xdr:cNvPr id="2" name="Rectangle: Rounded Corners 1">
          <a:extLst>
            <a:ext uri="{FF2B5EF4-FFF2-40B4-BE49-F238E27FC236}">
              <a16:creationId xmlns:a16="http://schemas.microsoft.com/office/drawing/2014/main" id="{7C951D97-9556-4CA6-A9BC-4EB503E9CD8A}"/>
            </a:ext>
          </a:extLst>
        </xdr:cNvPr>
        <xdr:cNvSpPr/>
      </xdr:nvSpPr>
      <xdr:spPr>
        <a:xfrm>
          <a:off x="4998475" y="1339234"/>
          <a:ext cx="2268000" cy="864000"/>
        </a:xfrm>
        <a:prstGeom prst="round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i="0" u="none" strike="noStrike">
              <a:solidFill>
                <a:schemeClr val="bg1"/>
              </a:solidFill>
              <a:latin typeface="+mn-lt"/>
            </a:rPr>
            <a:t>Headcount</a:t>
          </a:r>
          <a:br>
            <a:rPr lang="en-US" sz="1200" b="0" i="0" u="none" strike="noStrike">
              <a:solidFill>
                <a:schemeClr val="bg1"/>
              </a:solidFill>
              <a:latin typeface="Arial Unicode MS"/>
            </a:rPr>
          </a:br>
          <a:r>
            <a:rPr lang="en-US" sz="1400" b="0" i="0" u="none" strike="noStrike">
              <a:solidFill>
                <a:schemeClr val="bg1"/>
              </a:solidFill>
              <a:latin typeface="+mn-lt"/>
            </a:rPr>
            <a:t>1470</a:t>
          </a:r>
          <a:endParaRPr lang="en-IN" sz="1400">
            <a:solidFill>
              <a:schemeClr val="bg1"/>
            </a:solidFill>
            <a:latin typeface="+mn-lt"/>
          </a:endParaRPr>
        </a:p>
      </xdr:txBody>
    </xdr:sp>
    <xdr:clientData/>
  </xdr:twoCellAnchor>
  <xdr:twoCellAnchor>
    <xdr:from>
      <xdr:col>10</xdr:col>
      <xdr:colOff>342509</xdr:colOff>
      <xdr:row>4</xdr:row>
      <xdr:rowOff>21240</xdr:rowOff>
    </xdr:from>
    <xdr:to>
      <xdr:col>13</xdr:col>
      <xdr:colOff>450771</xdr:colOff>
      <xdr:row>8</xdr:row>
      <xdr:rowOff>132100</xdr:rowOff>
    </xdr:to>
    <xdr:sp macro="" textlink="kpis!$B$5">
      <xdr:nvSpPr>
        <xdr:cNvPr id="3" name="Rectangle: Rounded Corners 2">
          <a:extLst>
            <a:ext uri="{FF2B5EF4-FFF2-40B4-BE49-F238E27FC236}">
              <a16:creationId xmlns:a16="http://schemas.microsoft.com/office/drawing/2014/main" id="{3E803F0D-0BED-4B3E-B667-A415195550D7}"/>
            </a:ext>
          </a:extLst>
        </xdr:cNvPr>
        <xdr:cNvSpPr/>
      </xdr:nvSpPr>
      <xdr:spPr>
        <a:xfrm>
          <a:off x="7497335" y="1339234"/>
          <a:ext cx="2268000" cy="864000"/>
        </a:xfrm>
        <a:prstGeom prst="round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i="0" u="none" strike="noStrike">
              <a:solidFill>
                <a:schemeClr val="bg1"/>
              </a:solidFill>
              <a:latin typeface="Calibri"/>
              <a:ea typeface="Calibri"/>
              <a:cs typeface="Calibri"/>
            </a:rPr>
            <a:t>Attritions</a:t>
          </a:r>
        </a:p>
        <a:p>
          <a:pPr marL="0" marR="0" lvl="0" indent="0" algn="ctr" defTabSz="914400" eaLnBrk="1" fontAlgn="auto" latinLnBrk="0" hangingPunct="1">
            <a:lnSpc>
              <a:spcPct val="100000"/>
            </a:lnSpc>
            <a:spcBef>
              <a:spcPts val="0"/>
            </a:spcBef>
            <a:spcAft>
              <a:spcPts val="0"/>
            </a:spcAft>
            <a:buClrTx/>
            <a:buSzTx/>
            <a:buFontTx/>
            <a:buNone/>
            <a:tabLst/>
            <a:defRPr/>
          </a:pPr>
          <a:fld id="{FA9BAB58-E9D1-47F7-B30A-AF85182A7BE6}" type="TxLink">
            <a:rPr lang="en-US" sz="1400" b="0" i="0" u="none" strike="noStrike">
              <a:solidFill>
                <a:schemeClr val="bg1"/>
              </a:solidFill>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236</a:t>
          </a:fld>
          <a:endParaRPr lang="en-IN" sz="1400" b="0" i="0" u="none" strike="noStrike">
            <a:solidFill>
              <a:schemeClr val="bg1"/>
            </a:solidFill>
            <a:latin typeface="Arial Unicode MS"/>
            <a:ea typeface="+mn-ea"/>
            <a:cs typeface="+mn-cs"/>
          </a:endParaRPr>
        </a:p>
      </xdr:txBody>
    </xdr:sp>
    <xdr:clientData/>
  </xdr:twoCellAnchor>
  <xdr:twoCellAnchor>
    <xdr:from>
      <xdr:col>14</xdr:col>
      <xdr:colOff>72474</xdr:colOff>
      <xdr:row>4</xdr:row>
      <xdr:rowOff>21240</xdr:rowOff>
    </xdr:from>
    <xdr:to>
      <xdr:col>17</xdr:col>
      <xdr:colOff>513003</xdr:colOff>
      <xdr:row>8</xdr:row>
      <xdr:rowOff>132100</xdr:rowOff>
    </xdr:to>
    <xdr:sp macro="" textlink="kpis!$B$9">
      <xdr:nvSpPr>
        <xdr:cNvPr id="4" name="Rectangle: Rounded Corners 3">
          <a:extLst>
            <a:ext uri="{FF2B5EF4-FFF2-40B4-BE49-F238E27FC236}">
              <a16:creationId xmlns:a16="http://schemas.microsoft.com/office/drawing/2014/main" id="{4E3323A2-A8E5-4AC9-A2CA-3F68B154EDE4}"/>
            </a:ext>
          </a:extLst>
        </xdr:cNvPr>
        <xdr:cNvSpPr/>
      </xdr:nvSpPr>
      <xdr:spPr>
        <a:xfrm>
          <a:off x="9996195" y="1339234"/>
          <a:ext cx="2268000" cy="864000"/>
        </a:xfrm>
        <a:prstGeom prst="round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i="0">
              <a:solidFill>
                <a:schemeClr val="lt1"/>
              </a:solidFill>
              <a:effectLst/>
              <a:latin typeface="+mn-lt"/>
              <a:ea typeface="+mn-ea"/>
              <a:cs typeface="+mn-cs"/>
            </a:rPr>
            <a:t>Attrition</a:t>
          </a:r>
          <a:r>
            <a:rPr lang="en-US" sz="1600" b="1" i="0" baseline="0">
              <a:solidFill>
                <a:schemeClr val="lt1"/>
              </a:solidFill>
              <a:effectLst/>
              <a:latin typeface="+mn-lt"/>
              <a:ea typeface="+mn-ea"/>
              <a:cs typeface="+mn-cs"/>
            </a:rPr>
            <a:t> Rate</a:t>
          </a:r>
          <a:br>
            <a:rPr lang="en-US" sz="1400" b="1" i="0" u="none" strike="noStrike">
              <a:solidFill>
                <a:schemeClr val="bg1"/>
              </a:solidFill>
              <a:latin typeface="+mn-lt"/>
              <a:ea typeface="Calibri"/>
              <a:cs typeface="Calibri"/>
            </a:rPr>
          </a:br>
          <a:r>
            <a:rPr lang="en-US" sz="1400" b="0" i="0" u="none" strike="noStrike">
              <a:solidFill>
                <a:schemeClr val="bg1"/>
              </a:solidFill>
              <a:latin typeface="+mn-lt"/>
              <a:ea typeface="Calibri"/>
              <a:cs typeface="Calibri"/>
            </a:rPr>
            <a:t>16.05%</a:t>
          </a:r>
          <a:endParaRPr lang="en-IN" sz="1400">
            <a:solidFill>
              <a:schemeClr val="bg1"/>
            </a:solidFill>
            <a:latin typeface="+mn-lt"/>
          </a:endParaRPr>
        </a:p>
      </xdr:txBody>
    </xdr:sp>
    <xdr:clientData/>
  </xdr:twoCellAnchor>
  <xdr:twoCellAnchor>
    <xdr:from>
      <xdr:col>10</xdr:col>
      <xdr:colOff>341061</xdr:colOff>
      <xdr:row>9</xdr:row>
      <xdr:rowOff>59547</xdr:rowOff>
    </xdr:from>
    <xdr:to>
      <xdr:col>13</xdr:col>
      <xdr:colOff>449323</xdr:colOff>
      <xdr:row>13</xdr:row>
      <xdr:rowOff>170408</xdr:rowOff>
    </xdr:to>
    <xdr:sp macro="" textlink="kpis!$B$21">
      <xdr:nvSpPr>
        <xdr:cNvPr id="5" name="Rectangle: Rounded Corners 4">
          <a:extLst>
            <a:ext uri="{FF2B5EF4-FFF2-40B4-BE49-F238E27FC236}">
              <a16:creationId xmlns:a16="http://schemas.microsoft.com/office/drawing/2014/main" id="{EFD59A07-F347-4B44-AA19-5588DB56A5F9}"/>
            </a:ext>
          </a:extLst>
        </xdr:cNvPr>
        <xdr:cNvSpPr/>
      </xdr:nvSpPr>
      <xdr:spPr>
        <a:xfrm>
          <a:off x="7495887" y="2318966"/>
          <a:ext cx="2268000" cy="864000"/>
        </a:xfrm>
        <a:prstGeom prst="round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600" b="1"/>
            <a:t>Avg Cost per Attrition</a:t>
          </a:r>
          <a:br>
            <a:rPr lang="en-US" sz="1200" b="0" i="0" u="none" strike="noStrike">
              <a:solidFill>
                <a:schemeClr val="bg1"/>
              </a:solidFill>
              <a:latin typeface="Calibri"/>
              <a:ea typeface="Calibri"/>
              <a:cs typeface="Calibri"/>
            </a:rPr>
          </a:br>
          <a:r>
            <a:rPr lang="en-US" sz="1400" b="1" i="0" u="none" strike="noStrike">
              <a:solidFill>
                <a:schemeClr val="bg1"/>
              </a:solidFill>
              <a:latin typeface="+mn-lt"/>
              <a:ea typeface="Calibri"/>
              <a:cs typeface="Calibri"/>
            </a:rPr>
            <a:t>$</a:t>
          </a:r>
          <a:r>
            <a:rPr lang="en-IN" sz="1400">
              <a:latin typeface="+mn-lt"/>
            </a:rPr>
            <a:t>17,233.53</a:t>
          </a:r>
          <a:endParaRPr lang="en-IN" sz="1400">
            <a:solidFill>
              <a:schemeClr val="bg1"/>
            </a:solidFill>
            <a:latin typeface="+mn-lt"/>
          </a:endParaRPr>
        </a:p>
      </xdr:txBody>
    </xdr:sp>
    <xdr:clientData/>
  </xdr:twoCellAnchor>
  <xdr:twoCellAnchor>
    <xdr:from>
      <xdr:col>7</xdr:col>
      <xdr:colOff>3388</xdr:colOff>
      <xdr:row>9</xdr:row>
      <xdr:rowOff>59547</xdr:rowOff>
    </xdr:from>
    <xdr:to>
      <xdr:col>10</xdr:col>
      <xdr:colOff>111649</xdr:colOff>
      <xdr:row>13</xdr:row>
      <xdr:rowOff>170408</xdr:rowOff>
    </xdr:to>
    <xdr:sp macro="" textlink="kpis!$B$19">
      <xdr:nvSpPr>
        <xdr:cNvPr id="6" name="Rectangle: Rounded Corners 5">
          <a:extLst>
            <a:ext uri="{FF2B5EF4-FFF2-40B4-BE49-F238E27FC236}">
              <a16:creationId xmlns:a16="http://schemas.microsoft.com/office/drawing/2014/main" id="{907C8641-105F-4A11-B234-A3DE70341BB6}"/>
            </a:ext>
          </a:extLst>
        </xdr:cNvPr>
        <xdr:cNvSpPr/>
      </xdr:nvSpPr>
      <xdr:spPr>
        <a:xfrm>
          <a:off x="4998475" y="2318966"/>
          <a:ext cx="2268000" cy="864000"/>
        </a:xfrm>
        <a:prstGeom prst="round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i="0">
              <a:solidFill>
                <a:schemeClr val="lt1"/>
              </a:solidFill>
              <a:effectLst/>
              <a:latin typeface="+mn-lt"/>
              <a:ea typeface="+mn-ea"/>
              <a:cs typeface="+mn-cs"/>
            </a:rPr>
            <a:t>Total Attrition Cost</a:t>
          </a:r>
          <a:br>
            <a:rPr lang="en-US" sz="1200" b="1" i="0" u="none" strike="noStrike">
              <a:solidFill>
                <a:schemeClr val="bg1"/>
              </a:solidFill>
              <a:latin typeface="+mn-lt"/>
              <a:ea typeface="Calibri"/>
              <a:cs typeface="Calibri"/>
            </a:rPr>
          </a:br>
          <a:r>
            <a:rPr lang="en-US" sz="1200" b="1" i="0">
              <a:solidFill>
                <a:schemeClr val="lt1"/>
              </a:solidFill>
              <a:effectLst/>
              <a:latin typeface="+mn-lt"/>
              <a:ea typeface="+mn-ea"/>
              <a:cs typeface="+mn-cs"/>
            </a:rPr>
            <a:t> </a:t>
          </a:r>
          <a:r>
            <a:rPr lang="en-US" sz="1400" b="1" i="0">
              <a:solidFill>
                <a:schemeClr val="lt1"/>
              </a:solidFill>
              <a:effectLst/>
              <a:latin typeface="+mn-lt"/>
              <a:ea typeface="+mn-ea"/>
              <a:cs typeface="+mn-cs"/>
            </a:rPr>
            <a:t>$</a:t>
          </a:r>
          <a:r>
            <a:rPr lang="en-IN" sz="1400"/>
            <a:t>4,084,347.60</a:t>
          </a:r>
          <a:endParaRPr lang="en-IN" sz="1200" b="1">
            <a:solidFill>
              <a:schemeClr val="bg1"/>
            </a:solidFill>
          </a:endParaRPr>
        </a:p>
      </xdr:txBody>
    </xdr:sp>
    <xdr:clientData/>
  </xdr:twoCellAnchor>
  <xdr:twoCellAnchor>
    <xdr:from>
      <xdr:col>18</xdr:col>
      <xdr:colOff>134706</xdr:colOff>
      <xdr:row>4</xdr:row>
      <xdr:rowOff>21240</xdr:rowOff>
    </xdr:from>
    <xdr:to>
      <xdr:col>21</xdr:col>
      <xdr:colOff>575235</xdr:colOff>
      <xdr:row>8</xdr:row>
      <xdr:rowOff>132100</xdr:rowOff>
    </xdr:to>
    <xdr:sp macro="" textlink="kpis!$B$13">
      <xdr:nvSpPr>
        <xdr:cNvPr id="7" name="Rectangle: Rounded Corners 6">
          <a:extLst>
            <a:ext uri="{FF2B5EF4-FFF2-40B4-BE49-F238E27FC236}">
              <a16:creationId xmlns:a16="http://schemas.microsoft.com/office/drawing/2014/main" id="{64926362-EB19-4DC3-A685-EA839166B818}"/>
            </a:ext>
          </a:extLst>
        </xdr:cNvPr>
        <xdr:cNvSpPr/>
      </xdr:nvSpPr>
      <xdr:spPr>
        <a:xfrm>
          <a:off x="12495055" y="1339234"/>
          <a:ext cx="2268000" cy="864000"/>
        </a:xfrm>
        <a:prstGeom prst="round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i="0">
              <a:solidFill>
                <a:schemeClr val="lt1"/>
              </a:solidFill>
              <a:effectLst/>
              <a:latin typeface="+mn-lt"/>
              <a:ea typeface="+mn-ea"/>
              <a:cs typeface="+mn-cs"/>
            </a:rPr>
            <a:t>New Hire</a:t>
          </a:r>
          <a:r>
            <a:rPr lang="en-US" sz="1600" b="1" i="0" baseline="0">
              <a:solidFill>
                <a:schemeClr val="lt1"/>
              </a:solidFill>
              <a:effectLst/>
              <a:latin typeface="+mn-lt"/>
              <a:ea typeface="+mn-ea"/>
              <a:cs typeface="+mn-cs"/>
            </a:rPr>
            <a:t> Attriton Rate</a:t>
          </a:r>
          <a:br>
            <a:rPr lang="en-US" sz="1200" b="0" i="0" u="none" strike="noStrike">
              <a:solidFill>
                <a:schemeClr val="bg1"/>
              </a:solidFill>
              <a:latin typeface="+mn-lt"/>
              <a:ea typeface="Calibri"/>
              <a:cs typeface="Calibri"/>
            </a:rPr>
          </a:br>
          <a:r>
            <a:rPr lang="en-US" sz="1400" b="0" i="0">
              <a:solidFill>
                <a:schemeClr val="lt1"/>
              </a:solidFill>
              <a:effectLst/>
              <a:latin typeface="+mn-lt"/>
              <a:ea typeface="+mn-ea"/>
              <a:cs typeface="+mn-cs"/>
            </a:rPr>
            <a:t>34.88%</a:t>
          </a:r>
          <a:endParaRPr lang="en-IN" sz="1200">
            <a:solidFill>
              <a:schemeClr val="bg1"/>
            </a:solidFill>
            <a:latin typeface="+mn-lt"/>
          </a:endParaRPr>
        </a:p>
      </xdr:txBody>
    </xdr:sp>
    <xdr:clientData/>
  </xdr:twoCellAnchor>
  <xdr:twoCellAnchor>
    <xdr:from>
      <xdr:col>14</xdr:col>
      <xdr:colOff>73636</xdr:colOff>
      <xdr:row>9</xdr:row>
      <xdr:rowOff>59547</xdr:rowOff>
    </xdr:from>
    <xdr:to>
      <xdr:col>17</xdr:col>
      <xdr:colOff>514165</xdr:colOff>
      <xdr:row>13</xdr:row>
      <xdr:rowOff>170408</xdr:rowOff>
    </xdr:to>
    <xdr:sp macro="" textlink="kpis!$B$25">
      <xdr:nvSpPr>
        <xdr:cNvPr id="8" name="Rectangle: Rounded Corners 7">
          <a:extLst>
            <a:ext uri="{FF2B5EF4-FFF2-40B4-BE49-F238E27FC236}">
              <a16:creationId xmlns:a16="http://schemas.microsoft.com/office/drawing/2014/main" id="{046D4725-DCE3-4C2B-90A7-7F0E15B760C3}"/>
            </a:ext>
          </a:extLst>
        </xdr:cNvPr>
        <xdr:cNvSpPr/>
      </xdr:nvSpPr>
      <xdr:spPr>
        <a:xfrm>
          <a:off x="9997357" y="2318966"/>
          <a:ext cx="2268000" cy="864000"/>
        </a:xfrm>
        <a:prstGeom prst="round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600" b="1"/>
            <a:t>OverTime risk delta </a:t>
          </a:r>
          <a:r>
            <a:rPr lang="en-IN" sz="1400"/>
            <a:t>+20.09 pp</a:t>
          </a:r>
          <a:endParaRPr lang="en-IN" sz="1200">
            <a:solidFill>
              <a:schemeClr val="bg1"/>
            </a:solidFill>
          </a:endParaRPr>
        </a:p>
      </xdr:txBody>
    </xdr:sp>
    <xdr:clientData/>
  </xdr:twoCellAnchor>
  <xdr:twoCellAnchor>
    <xdr:from>
      <xdr:col>18</xdr:col>
      <xdr:colOff>134706</xdr:colOff>
      <xdr:row>9</xdr:row>
      <xdr:rowOff>59547</xdr:rowOff>
    </xdr:from>
    <xdr:to>
      <xdr:col>21</xdr:col>
      <xdr:colOff>575235</xdr:colOff>
      <xdr:row>13</xdr:row>
      <xdr:rowOff>170408</xdr:rowOff>
    </xdr:to>
    <xdr:sp macro="" textlink="kpis!$B$33">
      <xdr:nvSpPr>
        <xdr:cNvPr id="9" name="Rectangle: Rounded Corners 8">
          <a:extLst>
            <a:ext uri="{FF2B5EF4-FFF2-40B4-BE49-F238E27FC236}">
              <a16:creationId xmlns:a16="http://schemas.microsoft.com/office/drawing/2014/main" id="{D2900ADA-F30C-4679-8252-DEF152605F3B}"/>
            </a:ext>
          </a:extLst>
        </xdr:cNvPr>
        <xdr:cNvSpPr/>
      </xdr:nvSpPr>
      <xdr:spPr>
        <a:xfrm>
          <a:off x="12495055" y="2318966"/>
          <a:ext cx="2268000" cy="864000"/>
        </a:xfrm>
        <a:prstGeom prst="round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600" b="1"/>
            <a:t>Top Cost Department</a:t>
          </a:r>
        </a:p>
        <a:p>
          <a:pPr marL="0" marR="0" lvl="0" indent="0" algn="ctr" defTabSz="914400" eaLnBrk="1" fontAlgn="auto" latinLnBrk="0" hangingPunct="1">
            <a:lnSpc>
              <a:spcPct val="100000"/>
            </a:lnSpc>
            <a:spcBef>
              <a:spcPts val="0"/>
            </a:spcBef>
            <a:spcAft>
              <a:spcPts val="0"/>
            </a:spcAft>
            <a:buClrTx/>
            <a:buSzTx/>
            <a:buFontTx/>
            <a:buNone/>
            <a:tabLst/>
            <a:defRPr/>
          </a:pPr>
          <a:r>
            <a:rPr lang="en-IN" sz="1400" b="1"/>
            <a:t>Research &amp; Development</a:t>
          </a:r>
          <a:br>
            <a:rPr lang="en-US" sz="1200" b="0" i="0" u="none" strike="noStrike">
              <a:solidFill>
                <a:schemeClr val="bg1"/>
              </a:solidFill>
              <a:latin typeface="Calibri"/>
              <a:ea typeface="Calibri"/>
              <a:cs typeface="Calibri"/>
            </a:rPr>
          </a:br>
          <a:r>
            <a:rPr lang="en-IN" sz="1400" b="1" i="0" u="none" strike="noStrike">
              <a:solidFill>
                <a:schemeClr val="lt1"/>
              </a:solidFill>
              <a:latin typeface="+mn-lt"/>
              <a:ea typeface="+mn-ea"/>
              <a:cs typeface="+mn-cs"/>
            </a:rPr>
            <a:t>$</a:t>
          </a:r>
          <a:r>
            <a:rPr lang="en-IN" sz="1400"/>
            <a:t>1,966,946.40</a:t>
          </a:r>
          <a:endParaRPr lang="en-IN" sz="1400">
            <a:solidFill>
              <a:schemeClr val="bg1"/>
            </a:solidFill>
          </a:endParaRPr>
        </a:p>
      </xdr:txBody>
    </xdr:sp>
    <xdr:clientData/>
  </xdr:twoCellAnchor>
  <xdr:twoCellAnchor>
    <xdr:from>
      <xdr:col>2</xdr:col>
      <xdr:colOff>209706</xdr:colOff>
      <xdr:row>2</xdr:row>
      <xdr:rowOff>83717</xdr:rowOff>
    </xdr:from>
    <xdr:to>
      <xdr:col>6</xdr:col>
      <xdr:colOff>529167</xdr:colOff>
      <xdr:row>13</xdr:row>
      <xdr:rowOff>181174</xdr:rowOff>
    </xdr:to>
    <xdr:graphicFrame macro="">
      <xdr:nvGraphicFramePr>
        <xdr:cNvPr id="10" name="Chart 9">
          <a:extLst>
            <a:ext uri="{FF2B5EF4-FFF2-40B4-BE49-F238E27FC236}">
              <a16:creationId xmlns:a16="http://schemas.microsoft.com/office/drawing/2014/main" id="{84E33F33-6590-4D59-AAC6-D7861D0A95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144245</xdr:colOff>
      <xdr:row>2</xdr:row>
      <xdr:rowOff>75672</xdr:rowOff>
    </xdr:from>
    <xdr:to>
      <xdr:col>30</xdr:col>
      <xdr:colOff>249465</xdr:colOff>
      <xdr:row>13</xdr:row>
      <xdr:rowOff>177212</xdr:rowOff>
    </xdr:to>
    <xdr:graphicFrame macro="">
      <xdr:nvGraphicFramePr>
        <xdr:cNvPr id="11" name="Chart 10">
          <a:extLst>
            <a:ext uri="{FF2B5EF4-FFF2-40B4-BE49-F238E27FC236}">
              <a16:creationId xmlns:a16="http://schemas.microsoft.com/office/drawing/2014/main" id="{9C2AA321-D30C-4726-8F2C-5178434F5F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77461</xdr:colOff>
      <xdr:row>29</xdr:row>
      <xdr:rowOff>72980</xdr:rowOff>
    </xdr:from>
    <xdr:to>
      <xdr:col>13</xdr:col>
      <xdr:colOff>341879</xdr:colOff>
      <xdr:row>43</xdr:row>
      <xdr:rowOff>38769</xdr:rowOff>
    </xdr:to>
    <xdr:graphicFrame macro="">
      <xdr:nvGraphicFramePr>
        <xdr:cNvPr id="12" name="Chart 11">
          <a:extLst>
            <a:ext uri="{FF2B5EF4-FFF2-40B4-BE49-F238E27FC236}">
              <a16:creationId xmlns:a16="http://schemas.microsoft.com/office/drawing/2014/main" id="{06D90073-47B5-447E-B60A-E88FCDBF89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71127</xdr:colOff>
      <xdr:row>15</xdr:row>
      <xdr:rowOff>36303</xdr:rowOff>
    </xdr:from>
    <xdr:to>
      <xdr:col>13</xdr:col>
      <xdr:colOff>346458</xdr:colOff>
      <xdr:row>28</xdr:row>
      <xdr:rowOff>18800</xdr:rowOff>
    </xdr:to>
    <xdr:graphicFrame macro="">
      <xdr:nvGraphicFramePr>
        <xdr:cNvPr id="13" name="Chart 12">
          <a:extLst>
            <a:ext uri="{FF2B5EF4-FFF2-40B4-BE49-F238E27FC236}">
              <a16:creationId xmlns:a16="http://schemas.microsoft.com/office/drawing/2014/main" id="{B97F58DB-913C-45F0-B133-672ABF5199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142081</xdr:colOff>
      <xdr:row>15</xdr:row>
      <xdr:rowOff>34477</xdr:rowOff>
    </xdr:from>
    <xdr:to>
      <xdr:col>30</xdr:col>
      <xdr:colOff>249465</xdr:colOff>
      <xdr:row>28</xdr:row>
      <xdr:rowOff>12956</xdr:rowOff>
    </xdr:to>
    <xdr:graphicFrame macro="">
      <xdr:nvGraphicFramePr>
        <xdr:cNvPr id="14" name="Chart 13">
          <a:extLst>
            <a:ext uri="{FF2B5EF4-FFF2-40B4-BE49-F238E27FC236}">
              <a16:creationId xmlns:a16="http://schemas.microsoft.com/office/drawing/2014/main" id="{CF78BBBA-14DC-45E1-B55E-C4F6001996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540585</xdr:colOff>
      <xdr:row>15</xdr:row>
      <xdr:rowOff>24746</xdr:rowOff>
    </xdr:from>
    <xdr:to>
      <xdr:col>21</xdr:col>
      <xdr:colOff>513830</xdr:colOff>
      <xdr:row>28</xdr:row>
      <xdr:rowOff>15459</xdr:rowOff>
    </xdr:to>
    <xdr:graphicFrame macro="">
      <xdr:nvGraphicFramePr>
        <xdr:cNvPr id="15" name="Chart 14">
          <a:extLst>
            <a:ext uri="{FF2B5EF4-FFF2-40B4-BE49-F238E27FC236}">
              <a16:creationId xmlns:a16="http://schemas.microsoft.com/office/drawing/2014/main" id="{8B1594A7-FD8A-4459-B7F5-1DD3E73A56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30</xdr:col>
      <xdr:colOff>452769</xdr:colOff>
      <xdr:row>32</xdr:row>
      <xdr:rowOff>16174</xdr:rowOff>
    </xdr:from>
    <xdr:to>
      <xdr:col>32</xdr:col>
      <xdr:colOff>577922</xdr:colOff>
      <xdr:row>41</xdr:row>
      <xdr:rowOff>121833</xdr:rowOff>
    </xdr:to>
    <mc:AlternateContent xmlns:mc="http://schemas.openxmlformats.org/markup-compatibility/2006">
      <mc:Choice xmlns:a14="http://schemas.microsoft.com/office/drawing/2010/main" Requires="a14">
        <xdr:graphicFrame macro="">
          <xdr:nvGraphicFramePr>
            <xdr:cNvPr id="16" name="SatisfactionLevel 1">
              <a:extLst>
                <a:ext uri="{FF2B5EF4-FFF2-40B4-BE49-F238E27FC236}">
                  <a16:creationId xmlns:a16="http://schemas.microsoft.com/office/drawing/2014/main" id="{62A08286-7046-4419-AE7F-2C07B29143E9}"/>
                </a:ext>
              </a:extLst>
            </xdr:cNvPr>
            <xdr:cNvGraphicFramePr/>
          </xdr:nvGraphicFramePr>
          <xdr:xfrm>
            <a:off x="0" y="0"/>
            <a:ext cx="0" cy="0"/>
          </xdr:xfrm>
          <a:graphic>
            <a:graphicData uri="http://schemas.microsoft.com/office/drawing/2010/slicer">
              <sle:slicer xmlns:sle="http://schemas.microsoft.com/office/drawing/2010/slicer" name="SatisfactionLevel 1"/>
            </a:graphicData>
          </a:graphic>
        </xdr:graphicFrame>
      </mc:Choice>
      <mc:Fallback>
        <xdr:sp macro="" textlink="">
          <xdr:nvSpPr>
            <xdr:cNvPr id="0" name=""/>
            <xdr:cNvSpPr>
              <a:spLocks noTextEdit="1"/>
            </xdr:cNvSpPr>
          </xdr:nvSpPr>
          <xdr:spPr>
            <a:xfrm>
              <a:off x="19591374" y="6606145"/>
              <a:ext cx="1343467" cy="18002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454098</xdr:colOff>
      <xdr:row>21</xdr:row>
      <xdr:rowOff>3176</xdr:rowOff>
    </xdr:from>
    <xdr:to>
      <xdr:col>32</xdr:col>
      <xdr:colOff>577921</xdr:colOff>
      <xdr:row>30</xdr:row>
      <xdr:rowOff>127665</xdr:rowOff>
    </xdr:to>
    <mc:AlternateContent xmlns:mc="http://schemas.openxmlformats.org/markup-compatibility/2006">
      <mc:Choice xmlns:a14="http://schemas.microsoft.com/office/drawing/2010/main" Requires="a14">
        <xdr:graphicFrame macro="">
          <xdr:nvGraphicFramePr>
            <xdr:cNvPr id="17" name="EmploymentStage 1">
              <a:extLst>
                <a:ext uri="{FF2B5EF4-FFF2-40B4-BE49-F238E27FC236}">
                  <a16:creationId xmlns:a16="http://schemas.microsoft.com/office/drawing/2014/main" id="{5E5B1316-071F-4CD4-94CA-1D1ADE777542}"/>
                </a:ext>
              </a:extLst>
            </xdr:cNvPr>
            <xdr:cNvGraphicFramePr/>
          </xdr:nvGraphicFramePr>
          <xdr:xfrm>
            <a:off x="0" y="0"/>
            <a:ext cx="0" cy="0"/>
          </xdr:xfrm>
          <a:graphic>
            <a:graphicData uri="http://schemas.microsoft.com/office/drawing/2010/slicer">
              <sle:slicer xmlns:sle="http://schemas.microsoft.com/office/drawing/2010/slicer" name="EmploymentStage 1"/>
            </a:graphicData>
          </a:graphic>
        </xdr:graphicFrame>
      </mc:Choice>
      <mc:Fallback>
        <xdr:sp macro="" textlink="">
          <xdr:nvSpPr>
            <xdr:cNvPr id="0" name=""/>
            <xdr:cNvSpPr>
              <a:spLocks noTextEdit="1"/>
            </xdr:cNvSpPr>
          </xdr:nvSpPr>
          <xdr:spPr>
            <a:xfrm>
              <a:off x="19592703" y="4522013"/>
              <a:ext cx="1342137" cy="18190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87055</xdr:colOff>
      <xdr:row>10</xdr:row>
      <xdr:rowOff>126485</xdr:rowOff>
    </xdr:from>
    <xdr:to>
      <xdr:col>2</xdr:col>
      <xdr:colOff>34113</xdr:colOff>
      <xdr:row>18</xdr:row>
      <xdr:rowOff>164139</xdr:rowOff>
    </xdr:to>
    <mc:AlternateContent xmlns:mc="http://schemas.openxmlformats.org/markup-compatibility/2006">
      <mc:Choice xmlns:a14="http://schemas.microsoft.com/office/drawing/2010/main" Requires="a14">
        <xdr:graphicFrame macro="">
          <xdr:nvGraphicFramePr>
            <xdr:cNvPr id="18" name="IncomeGroup 1">
              <a:extLst>
                <a:ext uri="{FF2B5EF4-FFF2-40B4-BE49-F238E27FC236}">
                  <a16:creationId xmlns:a16="http://schemas.microsoft.com/office/drawing/2014/main" id="{2258B30C-2B11-4407-A619-24A078038592}"/>
                </a:ext>
              </a:extLst>
            </xdr:cNvPr>
            <xdr:cNvGraphicFramePr/>
          </xdr:nvGraphicFramePr>
          <xdr:xfrm>
            <a:off x="0" y="0"/>
            <a:ext cx="0" cy="0"/>
          </xdr:xfrm>
          <a:graphic>
            <a:graphicData uri="http://schemas.microsoft.com/office/drawing/2010/slicer">
              <sle:slicer xmlns:sle="http://schemas.microsoft.com/office/drawing/2010/slicer" name="IncomeGroup 1"/>
            </a:graphicData>
          </a:graphic>
        </xdr:graphicFrame>
      </mc:Choice>
      <mc:Fallback>
        <xdr:sp macro="" textlink="">
          <xdr:nvSpPr>
            <xdr:cNvPr id="0" name=""/>
            <xdr:cNvSpPr>
              <a:spLocks noTextEdit="1"/>
            </xdr:cNvSpPr>
          </xdr:nvSpPr>
          <xdr:spPr>
            <a:xfrm>
              <a:off x="87055" y="2574188"/>
              <a:ext cx="1342581" cy="15439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106104</xdr:colOff>
      <xdr:row>3</xdr:row>
      <xdr:rowOff>75979</xdr:rowOff>
    </xdr:from>
    <xdr:to>
      <xdr:col>2</xdr:col>
      <xdr:colOff>34113</xdr:colOff>
      <xdr:row>9</xdr:row>
      <xdr:rowOff>132906</xdr:rowOff>
    </xdr:to>
    <mc:AlternateContent xmlns:mc="http://schemas.openxmlformats.org/markup-compatibility/2006">
      <mc:Choice xmlns:a14="http://schemas.microsoft.com/office/drawing/2010/main" Requires="a14">
        <xdr:graphicFrame macro="">
          <xdr:nvGraphicFramePr>
            <xdr:cNvPr id="19" name="Department 1">
              <a:extLst>
                <a:ext uri="{FF2B5EF4-FFF2-40B4-BE49-F238E27FC236}">
                  <a16:creationId xmlns:a16="http://schemas.microsoft.com/office/drawing/2014/main" id="{1ABC25E5-6440-44C4-B467-D4E45A97EF4C}"/>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06104" y="1205688"/>
              <a:ext cx="1323532" cy="11866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77529</xdr:colOff>
      <xdr:row>19</xdr:row>
      <xdr:rowOff>157718</xdr:rowOff>
    </xdr:from>
    <xdr:to>
      <xdr:col>2</xdr:col>
      <xdr:colOff>34113</xdr:colOff>
      <xdr:row>35</xdr:row>
      <xdr:rowOff>78193</xdr:rowOff>
    </xdr:to>
    <mc:AlternateContent xmlns:mc="http://schemas.openxmlformats.org/markup-compatibility/2006">
      <mc:Choice xmlns:a14="http://schemas.microsoft.com/office/drawing/2010/main" Requires="a14">
        <xdr:graphicFrame macro="">
          <xdr:nvGraphicFramePr>
            <xdr:cNvPr id="20" name="JobRole 1">
              <a:extLst>
                <a:ext uri="{FF2B5EF4-FFF2-40B4-BE49-F238E27FC236}">
                  <a16:creationId xmlns:a16="http://schemas.microsoft.com/office/drawing/2014/main" id="{E4DAF70E-35CE-45C7-B9C8-AE6B462DD4D7}"/>
                </a:ext>
              </a:extLst>
            </xdr:cNvPr>
            <xdr:cNvGraphicFramePr/>
          </xdr:nvGraphicFramePr>
          <xdr:xfrm>
            <a:off x="0" y="0"/>
            <a:ext cx="0" cy="0"/>
          </xdr:xfrm>
          <a:graphic>
            <a:graphicData uri="http://schemas.microsoft.com/office/drawing/2010/slicer">
              <sle:slicer xmlns:sle="http://schemas.microsoft.com/office/drawing/2010/slicer" name="JobRole 1"/>
            </a:graphicData>
          </a:graphic>
        </xdr:graphicFrame>
      </mc:Choice>
      <mc:Fallback>
        <xdr:sp macro="" textlink="">
          <xdr:nvSpPr>
            <xdr:cNvPr id="0" name=""/>
            <xdr:cNvSpPr>
              <a:spLocks noTextEdit="1"/>
            </xdr:cNvSpPr>
          </xdr:nvSpPr>
          <xdr:spPr>
            <a:xfrm>
              <a:off x="77529" y="4299985"/>
              <a:ext cx="1352107" cy="29330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465174</xdr:colOff>
      <xdr:row>3</xdr:row>
      <xdr:rowOff>66453</xdr:rowOff>
    </xdr:from>
    <xdr:to>
      <xdr:col>32</xdr:col>
      <xdr:colOff>577922</xdr:colOff>
      <xdr:row>8</xdr:row>
      <xdr:rowOff>110755</xdr:rowOff>
    </xdr:to>
    <mc:AlternateContent xmlns:mc="http://schemas.openxmlformats.org/markup-compatibility/2006">
      <mc:Choice xmlns:a14="http://schemas.microsoft.com/office/drawing/2010/main" Requires="a14">
        <xdr:graphicFrame macro="">
          <xdr:nvGraphicFramePr>
            <xdr:cNvPr id="21" name="OverTime 1">
              <a:extLst>
                <a:ext uri="{FF2B5EF4-FFF2-40B4-BE49-F238E27FC236}">
                  <a16:creationId xmlns:a16="http://schemas.microsoft.com/office/drawing/2014/main" id="{95389CF1-0B03-4BFE-B820-254DCE0F12AD}"/>
                </a:ext>
              </a:extLst>
            </xdr:cNvPr>
            <xdr:cNvGraphicFramePr/>
          </xdr:nvGraphicFramePr>
          <xdr:xfrm>
            <a:off x="0" y="0"/>
            <a:ext cx="0" cy="0"/>
          </xdr:xfrm>
          <a:graphic>
            <a:graphicData uri="http://schemas.microsoft.com/office/drawing/2010/slicer">
              <sle:slicer xmlns:sle="http://schemas.microsoft.com/office/drawing/2010/slicer" name="OverTime 1"/>
            </a:graphicData>
          </a:graphic>
        </xdr:graphicFrame>
      </mc:Choice>
      <mc:Fallback>
        <xdr:sp macro="" textlink="">
          <xdr:nvSpPr>
            <xdr:cNvPr id="0" name=""/>
            <xdr:cNvSpPr>
              <a:spLocks noTextEdit="1"/>
            </xdr:cNvSpPr>
          </xdr:nvSpPr>
          <xdr:spPr>
            <a:xfrm>
              <a:off x="19603779" y="1196162"/>
              <a:ext cx="1331062" cy="9857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87054</xdr:colOff>
      <xdr:row>36</xdr:row>
      <xdr:rowOff>71773</xdr:rowOff>
    </xdr:from>
    <xdr:to>
      <xdr:col>2</xdr:col>
      <xdr:colOff>34113</xdr:colOff>
      <xdr:row>41</xdr:row>
      <xdr:rowOff>110756</xdr:rowOff>
    </xdr:to>
    <mc:AlternateContent xmlns:mc="http://schemas.openxmlformats.org/markup-compatibility/2006">
      <mc:Choice xmlns:a14="http://schemas.microsoft.com/office/drawing/2010/main" Requires="a14">
        <xdr:graphicFrame macro="">
          <xdr:nvGraphicFramePr>
            <xdr:cNvPr id="22" name="ManagerStability 1">
              <a:extLst>
                <a:ext uri="{FF2B5EF4-FFF2-40B4-BE49-F238E27FC236}">
                  <a16:creationId xmlns:a16="http://schemas.microsoft.com/office/drawing/2014/main" id="{06468232-6F33-458F-AC5F-861B6179FFA0}"/>
                </a:ext>
              </a:extLst>
            </xdr:cNvPr>
            <xdr:cNvGraphicFramePr/>
          </xdr:nvGraphicFramePr>
          <xdr:xfrm>
            <a:off x="0" y="0"/>
            <a:ext cx="0" cy="0"/>
          </xdr:xfrm>
          <a:graphic>
            <a:graphicData uri="http://schemas.microsoft.com/office/drawing/2010/slicer">
              <sle:slicer xmlns:sle="http://schemas.microsoft.com/office/drawing/2010/slicer" name="ManagerStability 1"/>
            </a:graphicData>
          </a:graphic>
        </xdr:graphicFrame>
      </mc:Choice>
      <mc:Fallback>
        <xdr:sp macro="" textlink="">
          <xdr:nvSpPr>
            <xdr:cNvPr id="0" name=""/>
            <xdr:cNvSpPr>
              <a:spLocks noTextEdit="1"/>
            </xdr:cNvSpPr>
          </xdr:nvSpPr>
          <xdr:spPr>
            <a:xfrm>
              <a:off x="87054" y="7414883"/>
              <a:ext cx="1342582" cy="9804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465837</xdr:colOff>
      <xdr:row>9</xdr:row>
      <xdr:rowOff>187549</xdr:rowOff>
    </xdr:from>
    <xdr:to>
      <xdr:col>32</xdr:col>
      <xdr:colOff>577922</xdr:colOff>
      <xdr:row>19</xdr:row>
      <xdr:rowOff>114667</xdr:rowOff>
    </xdr:to>
    <mc:AlternateContent xmlns:mc="http://schemas.openxmlformats.org/markup-compatibility/2006">
      <mc:Choice xmlns:a14="http://schemas.microsoft.com/office/drawing/2010/main" Requires="a14">
        <xdr:graphicFrame macro="">
          <xdr:nvGraphicFramePr>
            <xdr:cNvPr id="23" name="AgeGroup 1">
              <a:extLst>
                <a:ext uri="{FF2B5EF4-FFF2-40B4-BE49-F238E27FC236}">
                  <a16:creationId xmlns:a16="http://schemas.microsoft.com/office/drawing/2014/main" id="{A5E7EE74-292D-4883-88C5-B2984EFC0DE2}"/>
                </a:ext>
              </a:extLst>
            </xdr:cNvPr>
            <xdr:cNvGraphicFramePr/>
          </xdr:nvGraphicFramePr>
          <xdr:xfrm>
            <a:off x="0" y="0"/>
            <a:ext cx="0" cy="0"/>
          </xdr:xfrm>
          <a:graphic>
            <a:graphicData uri="http://schemas.microsoft.com/office/drawing/2010/slicer">
              <sle:slicer xmlns:sle="http://schemas.microsoft.com/office/drawing/2010/slicer" name="AgeGroup 1"/>
            </a:graphicData>
          </a:graphic>
        </xdr:graphicFrame>
      </mc:Choice>
      <mc:Fallback>
        <xdr:sp macro="" textlink="">
          <xdr:nvSpPr>
            <xdr:cNvPr id="0" name=""/>
            <xdr:cNvSpPr>
              <a:spLocks noTextEdit="1"/>
            </xdr:cNvSpPr>
          </xdr:nvSpPr>
          <xdr:spPr>
            <a:xfrm>
              <a:off x="19604442" y="2446968"/>
              <a:ext cx="1330399" cy="18099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198037</xdr:colOff>
      <xdr:row>29</xdr:row>
      <xdr:rowOff>66455</xdr:rowOff>
    </xdr:from>
    <xdr:to>
      <xdr:col>6</xdr:col>
      <xdr:colOff>539749</xdr:colOff>
      <xdr:row>43</xdr:row>
      <xdr:rowOff>24812</xdr:rowOff>
    </xdr:to>
    <xdr:graphicFrame macro="">
      <xdr:nvGraphicFramePr>
        <xdr:cNvPr id="24" name="Chart 23">
          <a:extLst>
            <a:ext uri="{FF2B5EF4-FFF2-40B4-BE49-F238E27FC236}">
              <a16:creationId xmlns:a16="http://schemas.microsoft.com/office/drawing/2014/main" id="{B0DF1905-D9F2-41DF-9296-B281724D89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22</xdr:col>
      <xdr:colOff>141042</xdr:colOff>
      <xdr:row>29</xdr:row>
      <xdr:rowOff>66312</xdr:rowOff>
    </xdr:from>
    <xdr:to>
      <xdr:col>30</xdr:col>
      <xdr:colOff>249465</xdr:colOff>
      <xdr:row>43</xdr:row>
      <xdr:rowOff>27439</xdr:rowOff>
    </xdr:to>
    <xdr:graphicFrame macro="">
      <xdr:nvGraphicFramePr>
        <xdr:cNvPr id="25" name="Chart 24">
          <a:extLst>
            <a:ext uri="{FF2B5EF4-FFF2-40B4-BE49-F238E27FC236}">
              <a16:creationId xmlns:a16="http://schemas.microsoft.com/office/drawing/2014/main" id="{F9B76948-F2DA-4936-8E22-A1C9AF3E5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200376</xdr:colOff>
      <xdr:row>15</xdr:row>
      <xdr:rowOff>33228</xdr:rowOff>
    </xdr:from>
    <xdr:to>
      <xdr:col>6</xdr:col>
      <xdr:colOff>542192</xdr:colOff>
      <xdr:row>28</xdr:row>
      <xdr:rowOff>13059</xdr:rowOff>
    </xdr:to>
    <xdr:graphicFrame macro="">
      <xdr:nvGraphicFramePr>
        <xdr:cNvPr id="26" name="Chart 25">
          <a:extLst>
            <a:ext uri="{FF2B5EF4-FFF2-40B4-BE49-F238E27FC236}">
              <a16:creationId xmlns:a16="http://schemas.microsoft.com/office/drawing/2014/main" id="{111D06D1-3DE1-4309-89C6-19DFCAFE39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534901</xdr:colOff>
      <xdr:row>29</xdr:row>
      <xdr:rowOff>69532</xdr:rowOff>
    </xdr:from>
    <xdr:to>
      <xdr:col>21</xdr:col>
      <xdr:colOff>507355</xdr:colOff>
      <xdr:row>43</xdr:row>
      <xdr:rowOff>33237</xdr:rowOff>
    </xdr:to>
    <xdr:graphicFrame macro="">
      <xdr:nvGraphicFramePr>
        <xdr:cNvPr id="27" name="Chart 26">
          <a:extLst>
            <a:ext uri="{FF2B5EF4-FFF2-40B4-BE49-F238E27FC236}">
              <a16:creationId xmlns:a16="http://schemas.microsoft.com/office/drawing/2014/main" id="{89F768A1-C3B5-46CD-AD85-33A4BF40EA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shit Chouhan" refreshedDate="45919.811244097225" createdVersion="8" refreshedVersion="8" minRefreshableVersion="3" recordCount="1470" xr:uid="{6542714A-D637-46EB-8100-12B9FB453D32}">
  <cacheSource type="worksheet">
    <worksheetSource name="attrition_data"/>
  </cacheSource>
  <cacheFields count="45">
    <cacheField name="Age" numFmtId="0">
      <sharedItems containsSemiMixedTypes="0" containsString="0" containsNumber="1" containsInteger="1" minValue="18" maxValue="60"/>
    </cacheField>
    <cacheField name="Attrition" numFmtId="0">
      <sharedItems count="2">
        <s v="Yes"/>
        <s v="No"/>
      </sharedItems>
    </cacheField>
    <cacheField name="BusinessTravel" numFmtId="0">
      <sharedItems/>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Id"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NumCompaniesWorked" numFmtId="0">
      <sharedItems containsSemiMixedTypes="0" containsString="0" containsNumber="1" containsInteger="1" minValue="0" maxValue="9"/>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 name="AttritionFlag" numFmtId="0">
      <sharedItems containsSemiMixedTypes="0" containsString="0" containsNumber="1" containsInteger="1" minValue="0" maxValue="1"/>
    </cacheField>
    <cacheField name="OverTimeFlag" numFmtId="0">
      <sharedItems containsSemiMixedTypes="0" containsString="0" containsNumber="1" containsInteger="1" minValue="0" maxValue="1"/>
    </cacheField>
    <cacheField name="RecentPromotion" numFmtId="0">
      <sharedItems containsSemiMixedTypes="0" containsString="0" containsNumber="1" containsInteger="1" minValue="0" maxValue="1" count="2">
        <n v="1"/>
        <n v="0"/>
      </sharedItems>
    </cacheField>
    <cacheField name="ManagerStability" numFmtId="0">
      <sharedItems containsSemiMixedTypes="0" containsString="0" containsNumber="1" containsInteger="1" minValue="0" maxValue="1" count="2">
        <n v="1"/>
        <n v="0"/>
      </sharedItems>
    </cacheField>
    <cacheField name="AgeGroup" numFmtId="0">
      <sharedItems count="6">
        <s v="35-44"/>
        <s v="45-54"/>
        <s v="25-34"/>
        <s v="55-60"/>
        <s v="&lt;25"/>
        <s v="&gt;25" u="1"/>
      </sharedItems>
    </cacheField>
    <cacheField name="CommuteRange" numFmtId="0">
      <sharedItems count="5">
        <s v="upto 5 km"/>
        <s v="6-10 km"/>
        <s v="20+ km"/>
        <s v="16-20 km"/>
        <s v="11-15 km"/>
      </sharedItems>
    </cacheField>
    <cacheField name="IncomeGroup" numFmtId="0">
      <sharedItems count="4">
        <s v="Lower-Middle"/>
        <s v="Low Income"/>
        <s v="High Income"/>
        <s v="Upper-Middle"/>
      </sharedItems>
    </cacheField>
    <cacheField name="CareerStage" numFmtId="0">
      <sharedItems count="5">
        <s v="Early-Mid Career"/>
        <s v="Mid Career"/>
        <s v="Early Career"/>
        <s v="Experienced"/>
        <s v="Senior"/>
      </sharedItems>
    </cacheField>
    <cacheField name="EmploymentStage" numFmtId="0">
      <sharedItems count="5">
        <s v="Established"/>
        <s v="New Hires"/>
        <s v="Early Career"/>
        <s v="Veterans"/>
        <s v="Experienced"/>
      </sharedItems>
    </cacheField>
    <cacheField name="SatisfactionIndex" numFmtId="0">
      <sharedItems containsSemiMixedTypes="0" containsString="0" containsNumber="1" minValue="1" maxValue="4"/>
    </cacheField>
    <cacheField name="SatisfactionLevel" numFmtId="0">
      <sharedItems count="5">
        <s v="Low"/>
        <s v="High"/>
        <s v="Very High"/>
        <s v="Medium"/>
        <s v="Very Low"/>
      </sharedItems>
    </cacheField>
    <cacheField name="PromotionBand" numFmtId="0">
      <sharedItems/>
    </cacheField>
    <cacheField name="ReplacementCost" numFmtId="0">
      <sharedItems containsSemiMixedTypes="0" containsString="0" containsNumber="1" minValue="3632.4" maxValue="71996.399999999994"/>
    </cacheField>
    <cacheField name="AttritionCost" numFmtId="0">
      <sharedItems containsSemiMixedTypes="0" containsString="0" containsNumber="1" minValue="0" maxValue="71492.399999999994"/>
    </cacheField>
    <cacheField name="RiskScore" numFmtId="0">
      <sharedItems containsSemiMixedTypes="0" containsString="0" containsNumber="1" containsInteger="1" minValue="0" maxValue="4" count="5">
        <n v="2"/>
        <n v="0"/>
        <n v="1"/>
        <n v="3"/>
        <n v="4"/>
      </sharedItems>
    </cacheField>
    <cacheField name="RiskTier" numFmtId="0">
      <sharedItems count="4">
        <s v="Q3"/>
        <s v="Q1 (Lowest)"/>
        <s v="Q2"/>
        <s v="Q4 (Highest)"/>
      </sharedItems>
    </cacheField>
  </cacheFields>
  <extLst>
    <ext xmlns:x14="http://schemas.microsoft.com/office/spreadsheetml/2009/9/main" uri="{725AE2AE-9491-48be-B2B4-4EB974FC3084}">
      <x14:pivotCacheDefinition pivotCacheId="4159988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s v="Travel_Rarely"/>
    <x v="0"/>
    <n v="1"/>
    <n v="2"/>
    <s v="Life Sciences"/>
    <n v="1"/>
    <n v="2"/>
    <s v="Female"/>
    <n v="3"/>
    <n v="2"/>
    <x v="0"/>
    <n v="4"/>
    <s v="Single"/>
    <n v="5993"/>
    <n v="8"/>
    <x v="0"/>
    <n v="11"/>
    <n v="3"/>
    <n v="1"/>
    <n v="0"/>
    <n v="8"/>
    <n v="0"/>
    <n v="1"/>
    <n v="6"/>
    <n v="4"/>
    <n v="0"/>
    <n v="5"/>
    <n v="1"/>
    <n v="1"/>
    <x v="0"/>
    <x v="0"/>
    <x v="0"/>
    <x v="0"/>
    <x v="0"/>
    <x v="0"/>
    <x v="0"/>
    <n v="2"/>
    <x v="0"/>
    <s v="0"/>
    <n v="21574.799999999999"/>
    <n v="21574.799999999999"/>
    <x v="0"/>
    <x v="0"/>
  </r>
  <r>
    <n v="49"/>
    <x v="1"/>
    <s v="Travel_Frequently"/>
    <x v="1"/>
    <n v="8"/>
    <n v="1"/>
    <s v="Life Sciences"/>
    <n v="2"/>
    <n v="3"/>
    <s v="Male"/>
    <n v="2"/>
    <n v="2"/>
    <x v="1"/>
    <n v="2"/>
    <s v="Married"/>
    <n v="5130"/>
    <n v="1"/>
    <x v="1"/>
    <n v="23"/>
    <n v="4"/>
    <n v="4"/>
    <n v="1"/>
    <n v="10"/>
    <n v="3"/>
    <n v="3"/>
    <n v="10"/>
    <n v="7"/>
    <n v="1"/>
    <n v="7"/>
    <n v="0"/>
    <n v="0"/>
    <x v="0"/>
    <x v="0"/>
    <x v="1"/>
    <x v="1"/>
    <x v="0"/>
    <x v="1"/>
    <x v="0"/>
    <n v="3"/>
    <x v="1"/>
    <s v="1–2"/>
    <n v="18468"/>
    <n v="0"/>
    <x v="1"/>
    <x v="1"/>
  </r>
  <r>
    <n v="37"/>
    <x v="0"/>
    <s v="Travel_Rarely"/>
    <x v="1"/>
    <n v="2"/>
    <n v="2"/>
    <s v="Other"/>
    <n v="4"/>
    <n v="4"/>
    <s v="Male"/>
    <n v="2"/>
    <n v="1"/>
    <x v="2"/>
    <n v="3"/>
    <s v="Single"/>
    <n v="2090"/>
    <n v="6"/>
    <x v="0"/>
    <n v="15"/>
    <n v="3"/>
    <n v="2"/>
    <n v="0"/>
    <n v="7"/>
    <n v="3"/>
    <n v="3"/>
    <n v="0"/>
    <n v="0"/>
    <n v="0"/>
    <n v="0"/>
    <n v="1"/>
    <n v="1"/>
    <x v="0"/>
    <x v="1"/>
    <x v="0"/>
    <x v="0"/>
    <x v="1"/>
    <x v="0"/>
    <x v="1"/>
    <n v="3"/>
    <x v="1"/>
    <s v="0"/>
    <n v="7524"/>
    <n v="7524"/>
    <x v="0"/>
    <x v="0"/>
  </r>
  <r>
    <n v="33"/>
    <x v="1"/>
    <s v="Travel_Frequently"/>
    <x v="1"/>
    <n v="3"/>
    <n v="4"/>
    <s v="Life Sciences"/>
    <n v="5"/>
    <n v="4"/>
    <s v="Female"/>
    <n v="3"/>
    <n v="1"/>
    <x v="1"/>
    <n v="3"/>
    <s v="Married"/>
    <n v="2909"/>
    <n v="1"/>
    <x v="0"/>
    <n v="11"/>
    <n v="3"/>
    <n v="3"/>
    <n v="0"/>
    <n v="8"/>
    <n v="3"/>
    <n v="3"/>
    <n v="8"/>
    <n v="7"/>
    <n v="3"/>
    <n v="0"/>
    <n v="0"/>
    <n v="1"/>
    <x v="1"/>
    <x v="1"/>
    <x v="2"/>
    <x v="0"/>
    <x v="1"/>
    <x v="0"/>
    <x v="0"/>
    <n v="3.25"/>
    <x v="2"/>
    <s v="3–5"/>
    <n v="10472.4"/>
    <n v="0"/>
    <x v="0"/>
    <x v="0"/>
  </r>
  <r>
    <n v="27"/>
    <x v="1"/>
    <s v="Travel_Rarely"/>
    <x v="1"/>
    <n v="2"/>
    <n v="1"/>
    <s v="Medical"/>
    <n v="7"/>
    <n v="1"/>
    <s v="Male"/>
    <n v="3"/>
    <n v="1"/>
    <x v="2"/>
    <n v="2"/>
    <s v="Married"/>
    <n v="3468"/>
    <n v="9"/>
    <x v="1"/>
    <n v="12"/>
    <n v="3"/>
    <n v="4"/>
    <n v="1"/>
    <n v="6"/>
    <n v="3"/>
    <n v="3"/>
    <n v="2"/>
    <n v="2"/>
    <n v="2"/>
    <n v="2"/>
    <n v="0"/>
    <n v="0"/>
    <x v="1"/>
    <x v="0"/>
    <x v="2"/>
    <x v="0"/>
    <x v="1"/>
    <x v="0"/>
    <x v="2"/>
    <n v="2.5"/>
    <x v="3"/>
    <s v="1–2"/>
    <n v="12484.8"/>
    <n v="0"/>
    <x v="2"/>
    <x v="2"/>
  </r>
  <r>
    <n v="32"/>
    <x v="1"/>
    <s v="Travel_Frequently"/>
    <x v="1"/>
    <n v="2"/>
    <n v="2"/>
    <s v="Life Sciences"/>
    <n v="8"/>
    <n v="4"/>
    <s v="Male"/>
    <n v="3"/>
    <n v="1"/>
    <x v="2"/>
    <n v="4"/>
    <s v="Single"/>
    <n v="3068"/>
    <n v="0"/>
    <x v="1"/>
    <n v="13"/>
    <n v="3"/>
    <n v="3"/>
    <n v="0"/>
    <n v="8"/>
    <n v="2"/>
    <n v="2"/>
    <n v="7"/>
    <n v="7"/>
    <n v="3"/>
    <n v="6"/>
    <n v="0"/>
    <n v="0"/>
    <x v="1"/>
    <x v="0"/>
    <x v="2"/>
    <x v="0"/>
    <x v="1"/>
    <x v="0"/>
    <x v="0"/>
    <n v="3.25"/>
    <x v="2"/>
    <s v="3–5"/>
    <n v="11044.8"/>
    <n v="0"/>
    <x v="2"/>
    <x v="2"/>
  </r>
  <r>
    <n v="59"/>
    <x v="1"/>
    <s v="Travel_Rarely"/>
    <x v="1"/>
    <n v="3"/>
    <n v="3"/>
    <s v="Medical"/>
    <n v="10"/>
    <n v="3"/>
    <s v="Female"/>
    <n v="4"/>
    <n v="1"/>
    <x v="2"/>
    <n v="1"/>
    <s v="Married"/>
    <n v="2670"/>
    <n v="4"/>
    <x v="0"/>
    <n v="20"/>
    <n v="4"/>
    <n v="1"/>
    <n v="3"/>
    <n v="12"/>
    <n v="3"/>
    <n v="2"/>
    <n v="1"/>
    <n v="0"/>
    <n v="0"/>
    <n v="0"/>
    <n v="0"/>
    <n v="1"/>
    <x v="0"/>
    <x v="1"/>
    <x v="3"/>
    <x v="0"/>
    <x v="1"/>
    <x v="1"/>
    <x v="1"/>
    <n v="1.75"/>
    <x v="0"/>
    <s v="0"/>
    <n v="9612"/>
    <n v="0"/>
    <x v="3"/>
    <x v="3"/>
  </r>
  <r>
    <n v="30"/>
    <x v="1"/>
    <s v="Travel_Rarely"/>
    <x v="1"/>
    <n v="24"/>
    <n v="1"/>
    <s v="Life Sciences"/>
    <n v="11"/>
    <n v="4"/>
    <s v="Male"/>
    <n v="3"/>
    <n v="1"/>
    <x v="2"/>
    <n v="3"/>
    <s v="Divorced"/>
    <n v="2693"/>
    <n v="1"/>
    <x v="1"/>
    <n v="22"/>
    <n v="4"/>
    <n v="2"/>
    <n v="1"/>
    <n v="1"/>
    <n v="2"/>
    <n v="3"/>
    <n v="1"/>
    <n v="0"/>
    <n v="0"/>
    <n v="0"/>
    <n v="0"/>
    <n v="0"/>
    <x v="0"/>
    <x v="1"/>
    <x v="2"/>
    <x v="2"/>
    <x v="1"/>
    <x v="2"/>
    <x v="1"/>
    <n v="3"/>
    <x v="1"/>
    <s v="0"/>
    <n v="9694.7999999999993"/>
    <n v="0"/>
    <x v="0"/>
    <x v="0"/>
  </r>
  <r>
    <n v="38"/>
    <x v="1"/>
    <s v="Travel_Frequently"/>
    <x v="1"/>
    <n v="23"/>
    <n v="3"/>
    <s v="Life Sciences"/>
    <n v="12"/>
    <n v="4"/>
    <s v="Male"/>
    <n v="2"/>
    <n v="3"/>
    <x v="3"/>
    <n v="3"/>
    <s v="Single"/>
    <n v="9526"/>
    <n v="0"/>
    <x v="1"/>
    <n v="21"/>
    <n v="4"/>
    <n v="2"/>
    <n v="0"/>
    <n v="10"/>
    <n v="2"/>
    <n v="3"/>
    <n v="9"/>
    <n v="7"/>
    <n v="1"/>
    <n v="8"/>
    <n v="0"/>
    <n v="0"/>
    <x v="0"/>
    <x v="0"/>
    <x v="0"/>
    <x v="2"/>
    <x v="0"/>
    <x v="1"/>
    <x v="0"/>
    <n v="3"/>
    <x v="1"/>
    <s v="1–2"/>
    <n v="34293.599999999999"/>
    <n v="0"/>
    <x v="2"/>
    <x v="2"/>
  </r>
  <r>
    <n v="36"/>
    <x v="1"/>
    <s v="Travel_Rarely"/>
    <x v="1"/>
    <n v="27"/>
    <n v="3"/>
    <s v="Medical"/>
    <n v="13"/>
    <n v="3"/>
    <s v="Male"/>
    <n v="3"/>
    <n v="2"/>
    <x v="4"/>
    <n v="3"/>
    <s v="Married"/>
    <n v="5237"/>
    <n v="6"/>
    <x v="1"/>
    <n v="13"/>
    <n v="3"/>
    <n v="2"/>
    <n v="2"/>
    <n v="17"/>
    <n v="3"/>
    <n v="2"/>
    <n v="7"/>
    <n v="7"/>
    <n v="7"/>
    <n v="7"/>
    <n v="0"/>
    <n v="0"/>
    <x v="1"/>
    <x v="0"/>
    <x v="0"/>
    <x v="2"/>
    <x v="0"/>
    <x v="3"/>
    <x v="0"/>
    <n v="2.5"/>
    <x v="3"/>
    <s v="6+"/>
    <n v="18853.2"/>
    <n v="0"/>
    <x v="0"/>
    <x v="0"/>
  </r>
  <r>
    <n v="35"/>
    <x v="1"/>
    <s v="Travel_Rarely"/>
    <x v="1"/>
    <n v="16"/>
    <n v="3"/>
    <s v="Medical"/>
    <n v="14"/>
    <n v="1"/>
    <s v="Male"/>
    <n v="4"/>
    <n v="1"/>
    <x v="2"/>
    <n v="2"/>
    <s v="Married"/>
    <n v="2426"/>
    <n v="0"/>
    <x v="1"/>
    <n v="13"/>
    <n v="3"/>
    <n v="3"/>
    <n v="1"/>
    <n v="6"/>
    <n v="5"/>
    <n v="3"/>
    <n v="5"/>
    <n v="4"/>
    <n v="0"/>
    <n v="3"/>
    <n v="0"/>
    <n v="0"/>
    <x v="0"/>
    <x v="0"/>
    <x v="0"/>
    <x v="3"/>
    <x v="1"/>
    <x v="0"/>
    <x v="2"/>
    <n v="2.25"/>
    <x v="3"/>
    <s v="0"/>
    <n v="8733.6"/>
    <n v="0"/>
    <x v="1"/>
    <x v="1"/>
  </r>
  <r>
    <n v="29"/>
    <x v="1"/>
    <s v="Travel_Rarely"/>
    <x v="1"/>
    <n v="15"/>
    <n v="2"/>
    <s v="Life Sciences"/>
    <n v="15"/>
    <n v="4"/>
    <s v="Female"/>
    <n v="2"/>
    <n v="2"/>
    <x v="2"/>
    <n v="3"/>
    <s v="Single"/>
    <n v="4193"/>
    <n v="0"/>
    <x v="0"/>
    <n v="12"/>
    <n v="3"/>
    <n v="4"/>
    <n v="0"/>
    <n v="10"/>
    <n v="3"/>
    <n v="3"/>
    <n v="9"/>
    <n v="5"/>
    <n v="0"/>
    <n v="8"/>
    <n v="0"/>
    <n v="1"/>
    <x v="0"/>
    <x v="0"/>
    <x v="2"/>
    <x v="4"/>
    <x v="1"/>
    <x v="1"/>
    <x v="0"/>
    <n v="3.5"/>
    <x v="2"/>
    <s v="0"/>
    <n v="15094.8"/>
    <n v="0"/>
    <x v="2"/>
    <x v="2"/>
  </r>
  <r>
    <n v="31"/>
    <x v="1"/>
    <s v="Travel_Rarely"/>
    <x v="1"/>
    <n v="26"/>
    <n v="1"/>
    <s v="Life Sciences"/>
    <n v="16"/>
    <n v="1"/>
    <s v="Male"/>
    <n v="3"/>
    <n v="1"/>
    <x v="1"/>
    <n v="3"/>
    <s v="Divorced"/>
    <n v="2911"/>
    <n v="1"/>
    <x v="1"/>
    <n v="17"/>
    <n v="3"/>
    <n v="4"/>
    <n v="1"/>
    <n v="5"/>
    <n v="1"/>
    <n v="2"/>
    <n v="5"/>
    <n v="2"/>
    <n v="4"/>
    <n v="3"/>
    <n v="0"/>
    <n v="0"/>
    <x v="1"/>
    <x v="0"/>
    <x v="2"/>
    <x v="2"/>
    <x v="1"/>
    <x v="0"/>
    <x v="2"/>
    <n v="2.5"/>
    <x v="3"/>
    <s v="3–5"/>
    <n v="10479.6"/>
    <n v="0"/>
    <x v="0"/>
    <x v="0"/>
  </r>
  <r>
    <n v="34"/>
    <x v="1"/>
    <s v="Travel_Rarely"/>
    <x v="1"/>
    <n v="19"/>
    <n v="2"/>
    <s v="Medical"/>
    <n v="18"/>
    <n v="2"/>
    <s v="Male"/>
    <n v="3"/>
    <n v="1"/>
    <x v="2"/>
    <n v="4"/>
    <s v="Divorced"/>
    <n v="2661"/>
    <n v="0"/>
    <x v="1"/>
    <n v="11"/>
    <n v="3"/>
    <n v="3"/>
    <n v="1"/>
    <n v="3"/>
    <n v="2"/>
    <n v="3"/>
    <n v="2"/>
    <n v="2"/>
    <n v="1"/>
    <n v="2"/>
    <n v="0"/>
    <n v="0"/>
    <x v="0"/>
    <x v="0"/>
    <x v="2"/>
    <x v="3"/>
    <x v="1"/>
    <x v="2"/>
    <x v="2"/>
    <n v="3"/>
    <x v="1"/>
    <s v="1–2"/>
    <n v="9579.6"/>
    <n v="0"/>
    <x v="2"/>
    <x v="2"/>
  </r>
  <r>
    <n v="28"/>
    <x v="0"/>
    <s v="Travel_Rarely"/>
    <x v="1"/>
    <n v="24"/>
    <n v="3"/>
    <s v="Life Sciences"/>
    <n v="19"/>
    <n v="3"/>
    <s v="Male"/>
    <n v="2"/>
    <n v="1"/>
    <x v="2"/>
    <n v="3"/>
    <s v="Single"/>
    <n v="2028"/>
    <n v="5"/>
    <x v="0"/>
    <n v="14"/>
    <n v="3"/>
    <n v="2"/>
    <n v="0"/>
    <n v="6"/>
    <n v="4"/>
    <n v="3"/>
    <n v="4"/>
    <n v="2"/>
    <n v="0"/>
    <n v="3"/>
    <n v="1"/>
    <n v="1"/>
    <x v="0"/>
    <x v="0"/>
    <x v="2"/>
    <x v="2"/>
    <x v="1"/>
    <x v="0"/>
    <x v="2"/>
    <n v="2.75"/>
    <x v="1"/>
    <s v="0"/>
    <n v="7300.8"/>
    <n v="7300.8"/>
    <x v="0"/>
    <x v="0"/>
  </r>
  <r>
    <n v="29"/>
    <x v="1"/>
    <s v="Travel_Rarely"/>
    <x v="1"/>
    <n v="21"/>
    <n v="4"/>
    <s v="Life Sciences"/>
    <n v="20"/>
    <n v="2"/>
    <s v="Female"/>
    <n v="4"/>
    <n v="3"/>
    <x v="3"/>
    <n v="1"/>
    <s v="Divorced"/>
    <n v="9980"/>
    <n v="1"/>
    <x v="1"/>
    <n v="11"/>
    <n v="3"/>
    <n v="3"/>
    <n v="1"/>
    <n v="10"/>
    <n v="1"/>
    <n v="3"/>
    <n v="10"/>
    <n v="9"/>
    <n v="8"/>
    <n v="8"/>
    <n v="0"/>
    <n v="0"/>
    <x v="1"/>
    <x v="0"/>
    <x v="2"/>
    <x v="2"/>
    <x v="0"/>
    <x v="1"/>
    <x v="0"/>
    <n v="2.25"/>
    <x v="3"/>
    <s v="6+"/>
    <n v="35928"/>
    <n v="0"/>
    <x v="0"/>
    <x v="0"/>
  </r>
  <r>
    <n v="32"/>
    <x v="1"/>
    <s v="Travel_Rarely"/>
    <x v="1"/>
    <n v="5"/>
    <n v="2"/>
    <s v="Life Sciences"/>
    <n v="21"/>
    <n v="1"/>
    <s v="Male"/>
    <n v="4"/>
    <n v="1"/>
    <x v="1"/>
    <n v="2"/>
    <s v="Divorced"/>
    <n v="3298"/>
    <n v="0"/>
    <x v="0"/>
    <n v="12"/>
    <n v="3"/>
    <n v="4"/>
    <n v="2"/>
    <n v="7"/>
    <n v="5"/>
    <n v="2"/>
    <n v="6"/>
    <n v="2"/>
    <n v="0"/>
    <n v="5"/>
    <n v="0"/>
    <n v="1"/>
    <x v="0"/>
    <x v="0"/>
    <x v="2"/>
    <x v="0"/>
    <x v="1"/>
    <x v="0"/>
    <x v="0"/>
    <n v="2.25"/>
    <x v="3"/>
    <s v="0"/>
    <n v="11872.8"/>
    <n v="0"/>
    <x v="2"/>
    <x v="2"/>
  </r>
  <r>
    <n v="22"/>
    <x v="1"/>
    <s v="Non-Travel"/>
    <x v="1"/>
    <n v="16"/>
    <n v="2"/>
    <s v="Medical"/>
    <n v="22"/>
    <n v="4"/>
    <s v="Male"/>
    <n v="4"/>
    <n v="1"/>
    <x v="2"/>
    <n v="4"/>
    <s v="Divorced"/>
    <n v="2935"/>
    <n v="1"/>
    <x v="0"/>
    <n v="13"/>
    <n v="3"/>
    <n v="2"/>
    <n v="2"/>
    <n v="1"/>
    <n v="2"/>
    <n v="2"/>
    <n v="1"/>
    <n v="0"/>
    <n v="0"/>
    <n v="0"/>
    <n v="0"/>
    <n v="1"/>
    <x v="0"/>
    <x v="1"/>
    <x v="4"/>
    <x v="3"/>
    <x v="1"/>
    <x v="2"/>
    <x v="1"/>
    <n v="3"/>
    <x v="1"/>
    <s v="0"/>
    <n v="10566"/>
    <n v="0"/>
    <x v="0"/>
    <x v="0"/>
  </r>
  <r>
    <n v="53"/>
    <x v="1"/>
    <s v="Travel_Rarely"/>
    <x v="0"/>
    <n v="2"/>
    <n v="4"/>
    <s v="Life Sciences"/>
    <n v="23"/>
    <n v="1"/>
    <s v="Female"/>
    <n v="2"/>
    <n v="4"/>
    <x v="5"/>
    <n v="4"/>
    <s v="Married"/>
    <n v="15427"/>
    <n v="2"/>
    <x v="1"/>
    <n v="16"/>
    <n v="3"/>
    <n v="3"/>
    <n v="0"/>
    <n v="31"/>
    <n v="3"/>
    <n v="3"/>
    <n v="25"/>
    <n v="8"/>
    <n v="3"/>
    <n v="7"/>
    <n v="0"/>
    <n v="0"/>
    <x v="1"/>
    <x v="0"/>
    <x v="1"/>
    <x v="0"/>
    <x v="2"/>
    <x v="4"/>
    <x v="3"/>
    <n v="2.75"/>
    <x v="1"/>
    <s v="3–5"/>
    <n v="55537.2"/>
    <n v="0"/>
    <x v="2"/>
    <x v="2"/>
  </r>
  <r>
    <n v="38"/>
    <x v="1"/>
    <s v="Travel_Rarely"/>
    <x v="1"/>
    <n v="2"/>
    <n v="3"/>
    <s v="Life Sciences"/>
    <n v="24"/>
    <n v="4"/>
    <s v="Male"/>
    <n v="3"/>
    <n v="1"/>
    <x v="1"/>
    <n v="4"/>
    <s v="Single"/>
    <n v="3944"/>
    <n v="5"/>
    <x v="0"/>
    <n v="11"/>
    <n v="3"/>
    <n v="3"/>
    <n v="0"/>
    <n v="6"/>
    <n v="3"/>
    <n v="3"/>
    <n v="3"/>
    <n v="2"/>
    <n v="1"/>
    <n v="2"/>
    <n v="0"/>
    <n v="1"/>
    <x v="0"/>
    <x v="0"/>
    <x v="0"/>
    <x v="0"/>
    <x v="1"/>
    <x v="0"/>
    <x v="2"/>
    <n v="3.5"/>
    <x v="2"/>
    <s v="1–2"/>
    <n v="14198.4"/>
    <n v="0"/>
    <x v="2"/>
    <x v="2"/>
  </r>
  <r>
    <n v="24"/>
    <x v="1"/>
    <s v="Non-Travel"/>
    <x v="1"/>
    <n v="11"/>
    <n v="2"/>
    <s v="Other"/>
    <n v="26"/>
    <n v="1"/>
    <s v="Female"/>
    <n v="4"/>
    <n v="2"/>
    <x v="3"/>
    <n v="3"/>
    <s v="Divorced"/>
    <n v="4011"/>
    <n v="0"/>
    <x v="1"/>
    <n v="18"/>
    <n v="3"/>
    <n v="4"/>
    <n v="1"/>
    <n v="5"/>
    <n v="5"/>
    <n v="2"/>
    <n v="4"/>
    <n v="2"/>
    <n v="1"/>
    <n v="3"/>
    <n v="0"/>
    <n v="0"/>
    <x v="0"/>
    <x v="0"/>
    <x v="4"/>
    <x v="4"/>
    <x v="1"/>
    <x v="0"/>
    <x v="2"/>
    <n v="2.5"/>
    <x v="3"/>
    <s v="1–2"/>
    <n v="14439.6"/>
    <n v="0"/>
    <x v="1"/>
    <x v="1"/>
  </r>
  <r>
    <n v="36"/>
    <x v="0"/>
    <s v="Travel_Rarely"/>
    <x v="0"/>
    <n v="9"/>
    <n v="4"/>
    <s v="Life Sciences"/>
    <n v="27"/>
    <n v="3"/>
    <s v="Male"/>
    <n v="2"/>
    <n v="1"/>
    <x v="6"/>
    <n v="1"/>
    <s v="Single"/>
    <n v="3407"/>
    <n v="7"/>
    <x v="1"/>
    <n v="23"/>
    <n v="4"/>
    <n v="2"/>
    <n v="0"/>
    <n v="10"/>
    <n v="4"/>
    <n v="3"/>
    <n v="5"/>
    <n v="3"/>
    <n v="0"/>
    <n v="3"/>
    <n v="1"/>
    <n v="0"/>
    <x v="0"/>
    <x v="0"/>
    <x v="0"/>
    <x v="1"/>
    <x v="1"/>
    <x v="1"/>
    <x v="2"/>
    <n v="2.25"/>
    <x v="3"/>
    <s v="0"/>
    <n v="12265.199999999999"/>
    <n v="12265.199999999999"/>
    <x v="1"/>
    <x v="1"/>
  </r>
  <r>
    <n v="34"/>
    <x v="1"/>
    <s v="Travel_Rarely"/>
    <x v="1"/>
    <n v="7"/>
    <n v="4"/>
    <s v="Life Sciences"/>
    <n v="28"/>
    <n v="1"/>
    <s v="Female"/>
    <n v="3"/>
    <n v="3"/>
    <x v="7"/>
    <n v="2"/>
    <s v="Single"/>
    <n v="11994"/>
    <n v="0"/>
    <x v="1"/>
    <n v="11"/>
    <n v="3"/>
    <n v="3"/>
    <n v="0"/>
    <n v="13"/>
    <n v="4"/>
    <n v="3"/>
    <n v="12"/>
    <n v="6"/>
    <n v="2"/>
    <n v="11"/>
    <n v="0"/>
    <n v="0"/>
    <x v="1"/>
    <x v="0"/>
    <x v="2"/>
    <x v="1"/>
    <x v="3"/>
    <x v="1"/>
    <x v="4"/>
    <n v="2.25"/>
    <x v="3"/>
    <s v="1–2"/>
    <n v="43178.400000000001"/>
    <n v="0"/>
    <x v="1"/>
    <x v="1"/>
  </r>
  <r>
    <n v="21"/>
    <x v="1"/>
    <s v="Travel_Rarely"/>
    <x v="1"/>
    <n v="15"/>
    <n v="2"/>
    <s v="Life Sciences"/>
    <n v="30"/>
    <n v="3"/>
    <s v="Male"/>
    <n v="3"/>
    <n v="1"/>
    <x v="1"/>
    <n v="4"/>
    <s v="Single"/>
    <n v="1232"/>
    <n v="1"/>
    <x v="1"/>
    <n v="14"/>
    <n v="3"/>
    <n v="4"/>
    <n v="0"/>
    <n v="0"/>
    <n v="6"/>
    <n v="3"/>
    <n v="0"/>
    <n v="0"/>
    <n v="0"/>
    <n v="0"/>
    <n v="0"/>
    <n v="0"/>
    <x v="0"/>
    <x v="1"/>
    <x v="4"/>
    <x v="4"/>
    <x v="1"/>
    <x v="2"/>
    <x v="1"/>
    <n v="3.5"/>
    <x v="2"/>
    <s v="0"/>
    <n v="4435.2"/>
    <n v="0"/>
    <x v="2"/>
    <x v="2"/>
  </r>
  <r>
    <n v="34"/>
    <x v="0"/>
    <s v="Travel_Rarely"/>
    <x v="1"/>
    <n v="6"/>
    <n v="1"/>
    <s v="Medical"/>
    <n v="31"/>
    <n v="2"/>
    <s v="Male"/>
    <n v="3"/>
    <n v="1"/>
    <x v="1"/>
    <n v="1"/>
    <s v="Single"/>
    <n v="2960"/>
    <n v="2"/>
    <x v="1"/>
    <n v="11"/>
    <n v="3"/>
    <n v="3"/>
    <n v="0"/>
    <n v="8"/>
    <n v="2"/>
    <n v="3"/>
    <n v="4"/>
    <n v="2"/>
    <n v="1"/>
    <n v="3"/>
    <n v="1"/>
    <n v="0"/>
    <x v="0"/>
    <x v="0"/>
    <x v="2"/>
    <x v="1"/>
    <x v="1"/>
    <x v="0"/>
    <x v="2"/>
    <n v="2.25"/>
    <x v="3"/>
    <s v="1–2"/>
    <n v="10656"/>
    <n v="10656"/>
    <x v="1"/>
    <x v="1"/>
  </r>
  <r>
    <n v="53"/>
    <x v="1"/>
    <s v="Travel_Rarely"/>
    <x v="1"/>
    <n v="5"/>
    <n v="3"/>
    <s v="Other"/>
    <n v="32"/>
    <n v="3"/>
    <s v="Female"/>
    <n v="3"/>
    <n v="5"/>
    <x v="5"/>
    <n v="3"/>
    <s v="Divorced"/>
    <n v="19094"/>
    <n v="4"/>
    <x v="1"/>
    <n v="11"/>
    <n v="3"/>
    <n v="4"/>
    <n v="1"/>
    <n v="26"/>
    <n v="3"/>
    <n v="2"/>
    <n v="14"/>
    <n v="13"/>
    <n v="4"/>
    <n v="8"/>
    <n v="0"/>
    <n v="0"/>
    <x v="1"/>
    <x v="0"/>
    <x v="1"/>
    <x v="0"/>
    <x v="2"/>
    <x v="4"/>
    <x v="4"/>
    <n v="3"/>
    <x v="1"/>
    <s v="3–5"/>
    <n v="68738.399999999994"/>
    <n v="0"/>
    <x v="2"/>
    <x v="2"/>
  </r>
  <r>
    <n v="32"/>
    <x v="0"/>
    <s v="Travel_Frequently"/>
    <x v="1"/>
    <n v="16"/>
    <n v="1"/>
    <s v="Life Sciences"/>
    <n v="33"/>
    <n v="2"/>
    <s v="Female"/>
    <n v="1"/>
    <n v="1"/>
    <x v="1"/>
    <n v="1"/>
    <s v="Single"/>
    <n v="3919"/>
    <n v="1"/>
    <x v="0"/>
    <n v="22"/>
    <n v="4"/>
    <n v="2"/>
    <n v="0"/>
    <n v="10"/>
    <n v="5"/>
    <n v="3"/>
    <n v="10"/>
    <n v="2"/>
    <n v="6"/>
    <n v="7"/>
    <n v="1"/>
    <n v="1"/>
    <x v="1"/>
    <x v="0"/>
    <x v="2"/>
    <x v="3"/>
    <x v="1"/>
    <x v="1"/>
    <x v="0"/>
    <n v="2"/>
    <x v="0"/>
    <s v="6+"/>
    <n v="14108.4"/>
    <n v="14108.4"/>
    <x v="3"/>
    <x v="3"/>
  </r>
  <r>
    <n v="42"/>
    <x v="1"/>
    <s v="Travel_Rarely"/>
    <x v="0"/>
    <n v="8"/>
    <n v="4"/>
    <s v="Marketing"/>
    <n v="35"/>
    <n v="3"/>
    <s v="Male"/>
    <n v="3"/>
    <n v="2"/>
    <x v="0"/>
    <n v="2"/>
    <s v="Married"/>
    <n v="6825"/>
    <n v="0"/>
    <x v="1"/>
    <n v="11"/>
    <n v="3"/>
    <n v="4"/>
    <n v="1"/>
    <n v="10"/>
    <n v="2"/>
    <n v="3"/>
    <n v="9"/>
    <n v="7"/>
    <n v="4"/>
    <n v="2"/>
    <n v="0"/>
    <n v="0"/>
    <x v="1"/>
    <x v="0"/>
    <x v="0"/>
    <x v="1"/>
    <x v="0"/>
    <x v="1"/>
    <x v="0"/>
    <n v="3"/>
    <x v="1"/>
    <s v="3–5"/>
    <n v="24570"/>
    <n v="0"/>
    <x v="2"/>
    <x v="2"/>
  </r>
  <r>
    <n v="44"/>
    <x v="1"/>
    <s v="Travel_Rarely"/>
    <x v="1"/>
    <n v="7"/>
    <n v="4"/>
    <s v="Medical"/>
    <n v="36"/>
    <n v="1"/>
    <s v="Female"/>
    <n v="2"/>
    <n v="3"/>
    <x v="4"/>
    <n v="4"/>
    <s v="Married"/>
    <n v="10248"/>
    <n v="3"/>
    <x v="1"/>
    <n v="14"/>
    <n v="3"/>
    <n v="4"/>
    <n v="1"/>
    <n v="24"/>
    <n v="4"/>
    <n v="3"/>
    <n v="22"/>
    <n v="6"/>
    <n v="5"/>
    <n v="17"/>
    <n v="0"/>
    <n v="0"/>
    <x v="1"/>
    <x v="0"/>
    <x v="0"/>
    <x v="1"/>
    <x v="3"/>
    <x v="3"/>
    <x v="3"/>
    <n v="3"/>
    <x v="1"/>
    <s v="3–5"/>
    <n v="36892.799999999996"/>
    <n v="0"/>
    <x v="2"/>
    <x v="2"/>
  </r>
  <r>
    <n v="46"/>
    <x v="1"/>
    <s v="Travel_Rarely"/>
    <x v="0"/>
    <n v="2"/>
    <n v="4"/>
    <s v="Marketing"/>
    <n v="38"/>
    <n v="2"/>
    <s v="Female"/>
    <n v="3"/>
    <n v="5"/>
    <x v="5"/>
    <n v="1"/>
    <s v="Single"/>
    <n v="18947"/>
    <n v="3"/>
    <x v="1"/>
    <n v="12"/>
    <n v="3"/>
    <n v="4"/>
    <n v="0"/>
    <n v="22"/>
    <n v="2"/>
    <n v="2"/>
    <n v="2"/>
    <n v="2"/>
    <n v="2"/>
    <n v="1"/>
    <n v="0"/>
    <n v="0"/>
    <x v="1"/>
    <x v="0"/>
    <x v="1"/>
    <x v="0"/>
    <x v="2"/>
    <x v="3"/>
    <x v="2"/>
    <n v="2.25"/>
    <x v="3"/>
    <s v="1–2"/>
    <n v="68209.2"/>
    <n v="0"/>
    <x v="2"/>
    <x v="2"/>
  </r>
  <r>
    <n v="33"/>
    <x v="1"/>
    <s v="Travel_Rarely"/>
    <x v="1"/>
    <n v="2"/>
    <n v="3"/>
    <s v="Medical"/>
    <n v="39"/>
    <n v="3"/>
    <s v="Male"/>
    <n v="3"/>
    <n v="1"/>
    <x v="2"/>
    <n v="4"/>
    <s v="Single"/>
    <n v="2496"/>
    <n v="4"/>
    <x v="1"/>
    <n v="11"/>
    <n v="3"/>
    <n v="4"/>
    <n v="0"/>
    <n v="7"/>
    <n v="3"/>
    <n v="3"/>
    <n v="1"/>
    <n v="1"/>
    <n v="0"/>
    <n v="0"/>
    <n v="0"/>
    <n v="0"/>
    <x v="0"/>
    <x v="1"/>
    <x v="2"/>
    <x v="0"/>
    <x v="1"/>
    <x v="0"/>
    <x v="1"/>
    <n v="3.5"/>
    <x v="2"/>
    <s v="0"/>
    <n v="8985.6"/>
    <n v="0"/>
    <x v="2"/>
    <x v="2"/>
  </r>
  <r>
    <n v="44"/>
    <x v="1"/>
    <s v="Travel_Rarely"/>
    <x v="1"/>
    <n v="10"/>
    <n v="4"/>
    <s v="Other"/>
    <n v="40"/>
    <n v="4"/>
    <s v="Male"/>
    <n v="3"/>
    <n v="2"/>
    <x v="4"/>
    <n v="4"/>
    <s v="Married"/>
    <n v="6465"/>
    <n v="2"/>
    <x v="0"/>
    <n v="13"/>
    <n v="3"/>
    <n v="4"/>
    <n v="0"/>
    <n v="9"/>
    <n v="5"/>
    <n v="4"/>
    <n v="4"/>
    <n v="2"/>
    <n v="1"/>
    <n v="3"/>
    <n v="0"/>
    <n v="1"/>
    <x v="0"/>
    <x v="0"/>
    <x v="0"/>
    <x v="1"/>
    <x v="0"/>
    <x v="1"/>
    <x v="2"/>
    <n v="4"/>
    <x v="2"/>
    <s v="1–2"/>
    <n v="23274"/>
    <n v="0"/>
    <x v="2"/>
    <x v="2"/>
  </r>
  <r>
    <n v="30"/>
    <x v="1"/>
    <s v="Travel_Rarely"/>
    <x v="1"/>
    <n v="9"/>
    <n v="2"/>
    <s v="Medical"/>
    <n v="41"/>
    <n v="4"/>
    <s v="Male"/>
    <n v="2"/>
    <n v="1"/>
    <x v="2"/>
    <n v="3"/>
    <s v="Single"/>
    <n v="2206"/>
    <n v="1"/>
    <x v="1"/>
    <n v="13"/>
    <n v="3"/>
    <n v="1"/>
    <n v="0"/>
    <n v="10"/>
    <n v="5"/>
    <n v="3"/>
    <n v="10"/>
    <n v="0"/>
    <n v="1"/>
    <n v="8"/>
    <n v="0"/>
    <n v="0"/>
    <x v="0"/>
    <x v="0"/>
    <x v="2"/>
    <x v="1"/>
    <x v="1"/>
    <x v="1"/>
    <x v="0"/>
    <n v="2.75"/>
    <x v="1"/>
    <s v="1–2"/>
    <n v="7941.5999999999995"/>
    <n v="0"/>
    <x v="1"/>
    <x v="1"/>
  </r>
  <r>
    <n v="39"/>
    <x v="0"/>
    <s v="Travel_Rarely"/>
    <x v="0"/>
    <n v="5"/>
    <n v="3"/>
    <s v="Technical Degree"/>
    <n v="42"/>
    <n v="4"/>
    <s v="Male"/>
    <n v="3"/>
    <n v="2"/>
    <x v="6"/>
    <n v="4"/>
    <s v="Married"/>
    <n v="2086"/>
    <n v="3"/>
    <x v="1"/>
    <n v="14"/>
    <n v="3"/>
    <n v="3"/>
    <n v="1"/>
    <n v="19"/>
    <n v="6"/>
    <n v="4"/>
    <n v="1"/>
    <n v="0"/>
    <n v="0"/>
    <n v="0"/>
    <n v="1"/>
    <n v="0"/>
    <x v="0"/>
    <x v="1"/>
    <x v="0"/>
    <x v="0"/>
    <x v="1"/>
    <x v="3"/>
    <x v="1"/>
    <n v="3.75"/>
    <x v="2"/>
    <s v="0"/>
    <n v="7509.5999999999995"/>
    <n v="7509.5999999999995"/>
    <x v="2"/>
    <x v="2"/>
  </r>
  <r>
    <n v="24"/>
    <x v="0"/>
    <s v="Travel_Rarely"/>
    <x v="1"/>
    <n v="1"/>
    <n v="3"/>
    <s v="Medical"/>
    <n v="45"/>
    <n v="2"/>
    <s v="Male"/>
    <n v="3"/>
    <n v="1"/>
    <x v="1"/>
    <n v="4"/>
    <s v="Married"/>
    <n v="2293"/>
    <n v="2"/>
    <x v="0"/>
    <n v="16"/>
    <n v="3"/>
    <n v="1"/>
    <n v="1"/>
    <n v="6"/>
    <n v="2"/>
    <n v="2"/>
    <n v="2"/>
    <n v="0"/>
    <n v="2"/>
    <n v="0"/>
    <n v="1"/>
    <n v="1"/>
    <x v="1"/>
    <x v="1"/>
    <x v="4"/>
    <x v="0"/>
    <x v="1"/>
    <x v="0"/>
    <x v="2"/>
    <n v="2.25"/>
    <x v="3"/>
    <s v="1–2"/>
    <n v="8254.7999999999993"/>
    <n v="8254.7999999999993"/>
    <x v="0"/>
    <x v="0"/>
  </r>
  <r>
    <n v="43"/>
    <x v="1"/>
    <s v="Travel_Rarely"/>
    <x v="1"/>
    <n v="2"/>
    <n v="2"/>
    <s v="Medical"/>
    <n v="46"/>
    <n v="4"/>
    <s v="Female"/>
    <n v="4"/>
    <n v="1"/>
    <x v="1"/>
    <n v="3"/>
    <s v="Divorced"/>
    <n v="2645"/>
    <n v="1"/>
    <x v="1"/>
    <n v="12"/>
    <n v="3"/>
    <n v="4"/>
    <n v="2"/>
    <n v="6"/>
    <n v="3"/>
    <n v="2"/>
    <n v="5"/>
    <n v="3"/>
    <n v="1"/>
    <n v="4"/>
    <n v="0"/>
    <n v="0"/>
    <x v="0"/>
    <x v="0"/>
    <x v="0"/>
    <x v="0"/>
    <x v="1"/>
    <x v="0"/>
    <x v="2"/>
    <n v="3.25"/>
    <x v="2"/>
    <s v="1–2"/>
    <n v="9522"/>
    <n v="0"/>
    <x v="1"/>
    <x v="1"/>
  </r>
  <r>
    <n v="50"/>
    <x v="0"/>
    <s v="Travel_Rarely"/>
    <x v="0"/>
    <n v="3"/>
    <n v="2"/>
    <s v="Marketing"/>
    <n v="47"/>
    <n v="1"/>
    <s v="Male"/>
    <n v="2"/>
    <n v="1"/>
    <x v="6"/>
    <n v="3"/>
    <s v="Married"/>
    <n v="2683"/>
    <n v="1"/>
    <x v="0"/>
    <n v="14"/>
    <n v="3"/>
    <n v="3"/>
    <n v="0"/>
    <n v="3"/>
    <n v="2"/>
    <n v="3"/>
    <n v="3"/>
    <n v="2"/>
    <n v="0"/>
    <n v="2"/>
    <n v="1"/>
    <n v="1"/>
    <x v="0"/>
    <x v="0"/>
    <x v="1"/>
    <x v="0"/>
    <x v="1"/>
    <x v="2"/>
    <x v="2"/>
    <n v="2.5"/>
    <x v="3"/>
    <s v="0"/>
    <n v="9658.7999999999993"/>
    <n v="9658.7999999999993"/>
    <x v="2"/>
    <x v="2"/>
  </r>
  <r>
    <n v="35"/>
    <x v="1"/>
    <s v="Travel_Rarely"/>
    <x v="0"/>
    <n v="2"/>
    <n v="3"/>
    <s v="Marketing"/>
    <n v="49"/>
    <n v="4"/>
    <s v="Female"/>
    <n v="3"/>
    <n v="1"/>
    <x v="6"/>
    <n v="4"/>
    <s v="Married"/>
    <n v="2014"/>
    <n v="1"/>
    <x v="1"/>
    <n v="13"/>
    <n v="3"/>
    <n v="1"/>
    <n v="0"/>
    <n v="2"/>
    <n v="3"/>
    <n v="3"/>
    <n v="2"/>
    <n v="2"/>
    <n v="2"/>
    <n v="2"/>
    <n v="0"/>
    <n v="0"/>
    <x v="1"/>
    <x v="0"/>
    <x v="0"/>
    <x v="0"/>
    <x v="1"/>
    <x v="2"/>
    <x v="2"/>
    <n v="3"/>
    <x v="1"/>
    <s v="1–2"/>
    <n v="7250.4"/>
    <n v="0"/>
    <x v="2"/>
    <x v="2"/>
  </r>
  <r>
    <n v="36"/>
    <x v="1"/>
    <s v="Travel_Rarely"/>
    <x v="1"/>
    <n v="5"/>
    <n v="4"/>
    <s v="Life Sciences"/>
    <n v="51"/>
    <n v="2"/>
    <s v="Female"/>
    <n v="2"/>
    <n v="1"/>
    <x v="1"/>
    <n v="1"/>
    <s v="Married"/>
    <n v="3419"/>
    <n v="9"/>
    <x v="0"/>
    <n v="14"/>
    <n v="3"/>
    <n v="4"/>
    <n v="1"/>
    <n v="6"/>
    <n v="3"/>
    <n v="4"/>
    <n v="1"/>
    <n v="1"/>
    <n v="0"/>
    <n v="0"/>
    <n v="0"/>
    <n v="1"/>
    <x v="0"/>
    <x v="1"/>
    <x v="0"/>
    <x v="0"/>
    <x v="1"/>
    <x v="0"/>
    <x v="1"/>
    <n v="2.75"/>
    <x v="1"/>
    <s v="0"/>
    <n v="12308.4"/>
    <n v="0"/>
    <x v="0"/>
    <x v="0"/>
  </r>
  <r>
    <n v="33"/>
    <x v="1"/>
    <s v="Travel_Frequently"/>
    <x v="0"/>
    <n v="1"/>
    <n v="3"/>
    <s v="Life Sciences"/>
    <n v="52"/>
    <n v="3"/>
    <s v="Female"/>
    <n v="4"/>
    <n v="2"/>
    <x v="0"/>
    <n v="1"/>
    <s v="Married"/>
    <n v="5376"/>
    <n v="2"/>
    <x v="1"/>
    <n v="19"/>
    <n v="3"/>
    <n v="1"/>
    <n v="2"/>
    <n v="10"/>
    <n v="3"/>
    <n v="3"/>
    <n v="5"/>
    <n v="3"/>
    <n v="1"/>
    <n v="3"/>
    <n v="0"/>
    <n v="0"/>
    <x v="0"/>
    <x v="0"/>
    <x v="2"/>
    <x v="0"/>
    <x v="0"/>
    <x v="1"/>
    <x v="2"/>
    <n v="2"/>
    <x v="0"/>
    <s v="1–2"/>
    <n v="19353.599999999999"/>
    <n v="0"/>
    <x v="2"/>
    <x v="2"/>
  </r>
  <r>
    <n v="35"/>
    <x v="1"/>
    <s v="Travel_Rarely"/>
    <x v="1"/>
    <n v="4"/>
    <n v="2"/>
    <s v="Other"/>
    <n v="53"/>
    <n v="3"/>
    <s v="Male"/>
    <n v="3"/>
    <n v="1"/>
    <x v="2"/>
    <n v="4"/>
    <s v="Divorced"/>
    <n v="1951"/>
    <n v="1"/>
    <x v="1"/>
    <n v="12"/>
    <n v="3"/>
    <n v="3"/>
    <n v="1"/>
    <n v="1"/>
    <n v="3"/>
    <n v="3"/>
    <n v="1"/>
    <n v="0"/>
    <n v="0"/>
    <n v="0"/>
    <n v="0"/>
    <n v="0"/>
    <x v="0"/>
    <x v="1"/>
    <x v="0"/>
    <x v="0"/>
    <x v="1"/>
    <x v="2"/>
    <x v="1"/>
    <n v="3.25"/>
    <x v="2"/>
    <s v="0"/>
    <n v="7023.5999999999995"/>
    <n v="0"/>
    <x v="2"/>
    <x v="2"/>
  </r>
  <r>
    <n v="27"/>
    <x v="1"/>
    <s v="Travel_Rarely"/>
    <x v="1"/>
    <n v="2"/>
    <n v="4"/>
    <s v="Life Sciences"/>
    <n v="54"/>
    <n v="4"/>
    <s v="Female"/>
    <n v="3"/>
    <n v="1"/>
    <x v="2"/>
    <n v="1"/>
    <s v="Divorced"/>
    <n v="2341"/>
    <n v="1"/>
    <x v="1"/>
    <n v="13"/>
    <n v="3"/>
    <n v="4"/>
    <n v="1"/>
    <n v="1"/>
    <n v="6"/>
    <n v="3"/>
    <n v="1"/>
    <n v="0"/>
    <n v="0"/>
    <n v="0"/>
    <n v="0"/>
    <n v="0"/>
    <x v="0"/>
    <x v="1"/>
    <x v="2"/>
    <x v="0"/>
    <x v="1"/>
    <x v="2"/>
    <x v="1"/>
    <n v="3"/>
    <x v="1"/>
    <s v="0"/>
    <n v="8427.6"/>
    <n v="0"/>
    <x v="2"/>
    <x v="2"/>
  </r>
  <r>
    <n v="26"/>
    <x v="0"/>
    <s v="Travel_Rarely"/>
    <x v="1"/>
    <n v="25"/>
    <n v="3"/>
    <s v="Life Sciences"/>
    <n v="55"/>
    <n v="1"/>
    <s v="Male"/>
    <n v="1"/>
    <n v="1"/>
    <x v="2"/>
    <n v="3"/>
    <s v="Single"/>
    <n v="2293"/>
    <n v="1"/>
    <x v="1"/>
    <n v="12"/>
    <n v="3"/>
    <n v="3"/>
    <n v="0"/>
    <n v="1"/>
    <n v="2"/>
    <n v="2"/>
    <n v="1"/>
    <n v="0"/>
    <n v="0"/>
    <n v="1"/>
    <n v="1"/>
    <n v="0"/>
    <x v="0"/>
    <x v="0"/>
    <x v="2"/>
    <x v="2"/>
    <x v="1"/>
    <x v="2"/>
    <x v="1"/>
    <n v="2.25"/>
    <x v="3"/>
    <s v="0"/>
    <n v="8254.7999999999993"/>
    <n v="8254.7999999999993"/>
    <x v="0"/>
    <x v="0"/>
  </r>
  <r>
    <n v="27"/>
    <x v="1"/>
    <s v="Travel_Frequently"/>
    <x v="0"/>
    <n v="8"/>
    <n v="3"/>
    <s v="Life Sciences"/>
    <n v="56"/>
    <n v="4"/>
    <s v="Male"/>
    <n v="3"/>
    <n v="3"/>
    <x v="0"/>
    <n v="3"/>
    <s v="Single"/>
    <n v="8726"/>
    <n v="1"/>
    <x v="1"/>
    <n v="15"/>
    <n v="3"/>
    <n v="4"/>
    <n v="0"/>
    <n v="9"/>
    <n v="0"/>
    <n v="3"/>
    <n v="9"/>
    <n v="8"/>
    <n v="1"/>
    <n v="7"/>
    <n v="0"/>
    <n v="0"/>
    <x v="0"/>
    <x v="0"/>
    <x v="2"/>
    <x v="1"/>
    <x v="0"/>
    <x v="1"/>
    <x v="0"/>
    <n v="3.5"/>
    <x v="2"/>
    <s v="1–2"/>
    <n v="31413.599999999999"/>
    <n v="0"/>
    <x v="1"/>
    <x v="1"/>
  </r>
  <r>
    <n v="30"/>
    <x v="1"/>
    <s v="Travel_Frequently"/>
    <x v="1"/>
    <n v="1"/>
    <n v="2"/>
    <s v="Medical"/>
    <n v="57"/>
    <n v="3"/>
    <s v="Female"/>
    <n v="3"/>
    <n v="2"/>
    <x v="2"/>
    <n v="4"/>
    <s v="Single"/>
    <n v="4011"/>
    <n v="1"/>
    <x v="1"/>
    <n v="23"/>
    <n v="4"/>
    <n v="4"/>
    <n v="0"/>
    <n v="12"/>
    <n v="2"/>
    <n v="3"/>
    <n v="12"/>
    <n v="8"/>
    <n v="3"/>
    <n v="7"/>
    <n v="0"/>
    <n v="0"/>
    <x v="1"/>
    <x v="0"/>
    <x v="2"/>
    <x v="0"/>
    <x v="1"/>
    <x v="1"/>
    <x v="4"/>
    <n v="3.5"/>
    <x v="2"/>
    <s v="3–5"/>
    <n v="14439.6"/>
    <n v="0"/>
    <x v="2"/>
    <x v="2"/>
  </r>
  <r>
    <n v="41"/>
    <x v="0"/>
    <s v="Travel_Rarely"/>
    <x v="1"/>
    <n v="12"/>
    <n v="3"/>
    <s v="Technical Degree"/>
    <n v="58"/>
    <n v="2"/>
    <s v="Female"/>
    <n v="3"/>
    <n v="5"/>
    <x v="7"/>
    <n v="3"/>
    <s v="Married"/>
    <n v="19545"/>
    <n v="1"/>
    <x v="1"/>
    <n v="12"/>
    <n v="3"/>
    <n v="4"/>
    <n v="0"/>
    <n v="23"/>
    <n v="0"/>
    <n v="3"/>
    <n v="22"/>
    <n v="15"/>
    <n v="15"/>
    <n v="8"/>
    <n v="1"/>
    <n v="0"/>
    <x v="1"/>
    <x v="0"/>
    <x v="0"/>
    <x v="4"/>
    <x v="2"/>
    <x v="3"/>
    <x v="3"/>
    <n v="3"/>
    <x v="1"/>
    <s v="6+"/>
    <n v="70362"/>
    <n v="70362"/>
    <x v="2"/>
    <x v="2"/>
  </r>
  <r>
    <n v="34"/>
    <x v="1"/>
    <s v="Non-Travel"/>
    <x v="0"/>
    <n v="23"/>
    <n v="4"/>
    <s v="Marketing"/>
    <n v="60"/>
    <n v="2"/>
    <s v="Male"/>
    <n v="3"/>
    <n v="2"/>
    <x v="0"/>
    <n v="3"/>
    <s v="Single"/>
    <n v="4568"/>
    <n v="0"/>
    <x v="1"/>
    <n v="20"/>
    <n v="4"/>
    <n v="3"/>
    <n v="0"/>
    <n v="10"/>
    <n v="2"/>
    <n v="3"/>
    <n v="9"/>
    <n v="5"/>
    <n v="8"/>
    <n v="7"/>
    <n v="0"/>
    <n v="0"/>
    <x v="1"/>
    <x v="0"/>
    <x v="2"/>
    <x v="2"/>
    <x v="1"/>
    <x v="1"/>
    <x v="0"/>
    <n v="2.75"/>
    <x v="1"/>
    <s v="6+"/>
    <n v="16444.8"/>
    <n v="0"/>
    <x v="0"/>
    <x v="0"/>
  </r>
  <r>
    <n v="37"/>
    <x v="1"/>
    <s v="Travel_Rarely"/>
    <x v="1"/>
    <n v="19"/>
    <n v="2"/>
    <s v="Life Sciences"/>
    <n v="61"/>
    <n v="2"/>
    <s v="Male"/>
    <n v="3"/>
    <n v="1"/>
    <x v="1"/>
    <n v="2"/>
    <s v="Married"/>
    <n v="3022"/>
    <n v="4"/>
    <x v="1"/>
    <n v="21"/>
    <n v="4"/>
    <n v="1"/>
    <n v="0"/>
    <n v="8"/>
    <n v="1"/>
    <n v="3"/>
    <n v="1"/>
    <n v="0"/>
    <n v="0"/>
    <n v="0"/>
    <n v="0"/>
    <n v="0"/>
    <x v="0"/>
    <x v="1"/>
    <x v="0"/>
    <x v="3"/>
    <x v="1"/>
    <x v="0"/>
    <x v="1"/>
    <n v="2"/>
    <x v="0"/>
    <s v="0"/>
    <n v="10879.199999999999"/>
    <n v="0"/>
    <x v="0"/>
    <x v="0"/>
  </r>
  <r>
    <n v="46"/>
    <x v="1"/>
    <s v="Travel_Frequently"/>
    <x v="0"/>
    <n v="5"/>
    <n v="4"/>
    <s v="Marketing"/>
    <n v="62"/>
    <n v="1"/>
    <s v="Male"/>
    <n v="3"/>
    <n v="2"/>
    <x v="0"/>
    <n v="4"/>
    <s v="Single"/>
    <n v="5772"/>
    <n v="4"/>
    <x v="0"/>
    <n v="21"/>
    <n v="4"/>
    <n v="3"/>
    <n v="0"/>
    <n v="14"/>
    <n v="4"/>
    <n v="3"/>
    <n v="9"/>
    <n v="6"/>
    <n v="0"/>
    <n v="8"/>
    <n v="0"/>
    <n v="1"/>
    <x v="0"/>
    <x v="0"/>
    <x v="1"/>
    <x v="0"/>
    <x v="0"/>
    <x v="1"/>
    <x v="0"/>
    <n v="2.75"/>
    <x v="1"/>
    <s v="0"/>
    <n v="20779.2"/>
    <n v="0"/>
    <x v="2"/>
    <x v="2"/>
  </r>
  <r>
    <n v="35"/>
    <x v="1"/>
    <s v="Travel_Rarely"/>
    <x v="1"/>
    <n v="8"/>
    <n v="1"/>
    <s v="Life Sciences"/>
    <n v="63"/>
    <n v="4"/>
    <s v="Male"/>
    <n v="4"/>
    <n v="1"/>
    <x v="2"/>
    <n v="4"/>
    <s v="Married"/>
    <n v="2269"/>
    <n v="1"/>
    <x v="1"/>
    <n v="19"/>
    <n v="3"/>
    <n v="4"/>
    <n v="0"/>
    <n v="1"/>
    <n v="2"/>
    <n v="3"/>
    <n v="1"/>
    <n v="0"/>
    <n v="0"/>
    <n v="1"/>
    <n v="0"/>
    <n v="0"/>
    <x v="0"/>
    <x v="0"/>
    <x v="0"/>
    <x v="1"/>
    <x v="1"/>
    <x v="2"/>
    <x v="1"/>
    <n v="3.75"/>
    <x v="2"/>
    <s v="0"/>
    <n v="8168.4"/>
    <n v="0"/>
    <x v="2"/>
    <x v="2"/>
  </r>
  <r>
    <n v="48"/>
    <x v="0"/>
    <s v="Travel_Rarely"/>
    <x v="1"/>
    <n v="1"/>
    <n v="2"/>
    <s v="Life Sciences"/>
    <n v="64"/>
    <n v="1"/>
    <s v="Male"/>
    <n v="2"/>
    <n v="3"/>
    <x v="2"/>
    <n v="3"/>
    <s v="Single"/>
    <n v="5381"/>
    <n v="9"/>
    <x v="0"/>
    <n v="13"/>
    <n v="3"/>
    <n v="4"/>
    <n v="0"/>
    <n v="23"/>
    <n v="2"/>
    <n v="3"/>
    <n v="1"/>
    <n v="0"/>
    <n v="0"/>
    <n v="0"/>
    <n v="1"/>
    <n v="1"/>
    <x v="0"/>
    <x v="1"/>
    <x v="1"/>
    <x v="0"/>
    <x v="0"/>
    <x v="3"/>
    <x v="1"/>
    <n v="2.75"/>
    <x v="1"/>
    <s v="0"/>
    <n v="19371.599999999999"/>
    <n v="19371.599999999999"/>
    <x v="0"/>
    <x v="0"/>
  </r>
  <r>
    <n v="28"/>
    <x v="0"/>
    <s v="Travel_Rarely"/>
    <x v="1"/>
    <n v="5"/>
    <n v="4"/>
    <s v="Technical Degree"/>
    <n v="65"/>
    <n v="3"/>
    <s v="Male"/>
    <n v="3"/>
    <n v="1"/>
    <x v="2"/>
    <n v="3"/>
    <s v="Single"/>
    <n v="3441"/>
    <n v="1"/>
    <x v="0"/>
    <n v="13"/>
    <n v="3"/>
    <n v="3"/>
    <n v="0"/>
    <n v="2"/>
    <n v="3"/>
    <n v="2"/>
    <n v="2"/>
    <n v="2"/>
    <n v="2"/>
    <n v="2"/>
    <n v="1"/>
    <n v="1"/>
    <x v="1"/>
    <x v="0"/>
    <x v="2"/>
    <x v="0"/>
    <x v="1"/>
    <x v="2"/>
    <x v="2"/>
    <n v="2.75"/>
    <x v="1"/>
    <s v="1–2"/>
    <n v="12387.6"/>
    <n v="12387.6"/>
    <x v="0"/>
    <x v="0"/>
  </r>
  <r>
    <n v="44"/>
    <x v="1"/>
    <s v="Travel_Rarely"/>
    <x v="0"/>
    <n v="1"/>
    <n v="5"/>
    <s v="Marketing"/>
    <n v="68"/>
    <n v="2"/>
    <s v="Female"/>
    <n v="3"/>
    <n v="2"/>
    <x v="0"/>
    <n v="1"/>
    <s v="Divorced"/>
    <n v="5454"/>
    <n v="5"/>
    <x v="0"/>
    <n v="21"/>
    <n v="4"/>
    <n v="3"/>
    <n v="1"/>
    <n v="9"/>
    <n v="2"/>
    <n v="2"/>
    <n v="4"/>
    <n v="3"/>
    <n v="1"/>
    <n v="3"/>
    <n v="0"/>
    <n v="1"/>
    <x v="0"/>
    <x v="0"/>
    <x v="0"/>
    <x v="0"/>
    <x v="0"/>
    <x v="1"/>
    <x v="2"/>
    <n v="2"/>
    <x v="0"/>
    <s v="1–2"/>
    <n v="19634.399999999998"/>
    <n v="0"/>
    <x v="0"/>
    <x v="0"/>
  </r>
  <r>
    <n v="35"/>
    <x v="1"/>
    <s v="Non-Travel"/>
    <x v="1"/>
    <n v="11"/>
    <n v="2"/>
    <s v="Medical"/>
    <n v="70"/>
    <n v="3"/>
    <s v="Male"/>
    <n v="2"/>
    <n v="3"/>
    <x v="4"/>
    <n v="1"/>
    <s v="Married"/>
    <n v="9884"/>
    <n v="2"/>
    <x v="0"/>
    <n v="13"/>
    <n v="3"/>
    <n v="3"/>
    <n v="1"/>
    <n v="10"/>
    <n v="3"/>
    <n v="3"/>
    <n v="4"/>
    <n v="0"/>
    <n v="2"/>
    <n v="3"/>
    <n v="0"/>
    <n v="1"/>
    <x v="1"/>
    <x v="0"/>
    <x v="0"/>
    <x v="4"/>
    <x v="0"/>
    <x v="1"/>
    <x v="2"/>
    <n v="2.5"/>
    <x v="3"/>
    <s v="1–2"/>
    <n v="35582.400000000001"/>
    <n v="0"/>
    <x v="2"/>
    <x v="2"/>
  </r>
  <r>
    <n v="26"/>
    <x v="1"/>
    <s v="Travel_Rarely"/>
    <x v="0"/>
    <n v="23"/>
    <n v="3"/>
    <s v="Marketing"/>
    <n v="72"/>
    <n v="3"/>
    <s v="Female"/>
    <n v="2"/>
    <n v="2"/>
    <x v="0"/>
    <n v="4"/>
    <s v="Married"/>
    <n v="4157"/>
    <n v="7"/>
    <x v="0"/>
    <n v="19"/>
    <n v="3"/>
    <n v="3"/>
    <n v="1"/>
    <n v="5"/>
    <n v="2"/>
    <n v="2"/>
    <n v="2"/>
    <n v="2"/>
    <n v="0"/>
    <n v="0"/>
    <n v="0"/>
    <n v="1"/>
    <x v="0"/>
    <x v="1"/>
    <x v="2"/>
    <x v="2"/>
    <x v="1"/>
    <x v="0"/>
    <x v="2"/>
    <n v="3"/>
    <x v="1"/>
    <s v="0"/>
    <n v="14965.199999999999"/>
    <n v="0"/>
    <x v="3"/>
    <x v="3"/>
  </r>
  <r>
    <n v="33"/>
    <x v="1"/>
    <s v="Travel_Frequently"/>
    <x v="1"/>
    <n v="1"/>
    <n v="2"/>
    <s v="Life Sciences"/>
    <n v="73"/>
    <n v="1"/>
    <s v="Female"/>
    <n v="3"/>
    <n v="3"/>
    <x v="7"/>
    <n v="4"/>
    <s v="Single"/>
    <n v="13458"/>
    <n v="1"/>
    <x v="0"/>
    <n v="12"/>
    <n v="3"/>
    <n v="3"/>
    <n v="0"/>
    <n v="15"/>
    <n v="1"/>
    <n v="3"/>
    <n v="15"/>
    <n v="14"/>
    <n v="8"/>
    <n v="12"/>
    <n v="0"/>
    <n v="1"/>
    <x v="1"/>
    <x v="0"/>
    <x v="2"/>
    <x v="0"/>
    <x v="3"/>
    <x v="1"/>
    <x v="4"/>
    <n v="2.75"/>
    <x v="1"/>
    <s v="6+"/>
    <n v="48448.799999999996"/>
    <n v="0"/>
    <x v="0"/>
    <x v="0"/>
  </r>
  <r>
    <n v="35"/>
    <x v="1"/>
    <s v="Travel_Frequently"/>
    <x v="0"/>
    <n v="18"/>
    <n v="5"/>
    <s v="Life Sciences"/>
    <n v="74"/>
    <n v="2"/>
    <s v="Male"/>
    <n v="3"/>
    <n v="3"/>
    <x v="0"/>
    <n v="1"/>
    <s v="Married"/>
    <n v="9069"/>
    <n v="1"/>
    <x v="1"/>
    <n v="22"/>
    <n v="4"/>
    <n v="4"/>
    <n v="1"/>
    <n v="9"/>
    <n v="3"/>
    <n v="2"/>
    <n v="9"/>
    <n v="8"/>
    <n v="1"/>
    <n v="8"/>
    <n v="0"/>
    <n v="0"/>
    <x v="0"/>
    <x v="0"/>
    <x v="0"/>
    <x v="3"/>
    <x v="0"/>
    <x v="1"/>
    <x v="0"/>
    <n v="2.25"/>
    <x v="3"/>
    <s v="1–2"/>
    <n v="32648.399999999998"/>
    <n v="0"/>
    <x v="1"/>
    <x v="1"/>
  </r>
  <r>
    <n v="35"/>
    <x v="1"/>
    <s v="Travel_Rarely"/>
    <x v="1"/>
    <n v="23"/>
    <n v="4"/>
    <s v="Medical"/>
    <n v="75"/>
    <n v="3"/>
    <s v="Female"/>
    <n v="3"/>
    <n v="1"/>
    <x v="2"/>
    <n v="1"/>
    <s v="Married"/>
    <n v="4014"/>
    <n v="3"/>
    <x v="0"/>
    <n v="15"/>
    <n v="3"/>
    <n v="3"/>
    <n v="1"/>
    <n v="4"/>
    <n v="3"/>
    <n v="3"/>
    <n v="2"/>
    <n v="2"/>
    <n v="2"/>
    <n v="2"/>
    <n v="0"/>
    <n v="1"/>
    <x v="1"/>
    <x v="0"/>
    <x v="0"/>
    <x v="2"/>
    <x v="1"/>
    <x v="0"/>
    <x v="2"/>
    <n v="2.5"/>
    <x v="3"/>
    <s v="1–2"/>
    <n v="14450.4"/>
    <n v="0"/>
    <x v="3"/>
    <x v="3"/>
  </r>
  <r>
    <n v="31"/>
    <x v="1"/>
    <s v="Travel_Rarely"/>
    <x v="1"/>
    <n v="7"/>
    <n v="4"/>
    <s v="Life Sciences"/>
    <n v="76"/>
    <n v="4"/>
    <s v="Male"/>
    <n v="3"/>
    <n v="2"/>
    <x v="2"/>
    <n v="4"/>
    <s v="Divorced"/>
    <n v="5915"/>
    <n v="3"/>
    <x v="1"/>
    <n v="22"/>
    <n v="4"/>
    <n v="4"/>
    <n v="1"/>
    <n v="10"/>
    <n v="3"/>
    <n v="2"/>
    <n v="7"/>
    <n v="7"/>
    <n v="1"/>
    <n v="7"/>
    <n v="0"/>
    <n v="0"/>
    <x v="0"/>
    <x v="0"/>
    <x v="2"/>
    <x v="1"/>
    <x v="0"/>
    <x v="1"/>
    <x v="0"/>
    <n v="3.5"/>
    <x v="2"/>
    <s v="1–2"/>
    <n v="21294"/>
    <n v="0"/>
    <x v="1"/>
    <x v="1"/>
  </r>
  <r>
    <n v="37"/>
    <x v="1"/>
    <s v="Travel_Rarely"/>
    <x v="1"/>
    <n v="1"/>
    <n v="4"/>
    <s v="Life Sciences"/>
    <n v="77"/>
    <n v="1"/>
    <s v="Male"/>
    <n v="2"/>
    <n v="2"/>
    <x v="3"/>
    <n v="3"/>
    <s v="Divorced"/>
    <n v="5993"/>
    <n v="1"/>
    <x v="1"/>
    <n v="18"/>
    <n v="3"/>
    <n v="3"/>
    <n v="1"/>
    <n v="7"/>
    <n v="2"/>
    <n v="4"/>
    <n v="7"/>
    <n v="5"/>
    <n v="0"/>
    <n v="7"/>
    <n v="0"/>
    <n v="0"/>
    <x v="0"/>
    <x v="0"/>
    <x v="0"/>
    <x v="0"/>
    <x v="0"/>
    <x v="0"/>
    <x v="0"/>
    <n v="2.75"/>
    <x v="1"/>
    <s v="0"/>
    <n v="21574.799999999999"/>
    <n v="0"/>
    <x v="1"/>
    <x v="1"/>
  </r>
  <r>
    <n v="32"/>
    <x v="1"/>
    <s v="Travel_Rarely"/>
    <x v="1"/>
    <n v="1"/>
    <n v="3"/>
    <s v="Medical"/>
    <n v="78"/>
    <n v="1"/>
    <s v="Male"/>
    <n v="3"/>
    <n v="2"/>
    <x v="3"/>
    <n v="4"/>
    <s v="Married"/>
    <n v="6162"/>
    <n v="1"/>
    <x v="0"/>
    <n v="22"/>
    <n v="4"/>
    <n v="2"/>
    <n v="1"/>
    <n v="9"/>
    <n v="3"/>
    <n v="3"/>
    <n v="9"/>
    <n v="8"/>
    <n v="7"/>
    <n v="8"/>
    <n v="0"/>
    <n v="1"/>
    <x v="1"/>
    <x v="0"/>
    <x v="2"/>
    <x v="0"/>
    <x v="0"/>
    <x v="1"/>
    <x v="0"/>
    <n v="2.5"/>
    <x v="3"/>
    <s v="6+"/>
    <n v="22183.200000000001"/>
    <n v="0"/>
    <x v="0"/>
    <x v="0"/>
  </r>
  <r>
    <n v="38"/>
    <x v="1"/>
    <s v="Travel_Frequently"/>
    <x v="1"/>
    <n v="29"/>
    <n v="5"/>
    <s v="Life Sciences"/>
    <n v="79"/>
    <n v="4"/>
    <s v="Female"/>
    <n v="3"/>
    <n v="2"/>
    <x v="2"/>
    <n v="4"/>
    <s v="Single"/>
    <n v="2406"/>
    <n v="1"/>
    <x v="1"/>
    <n v="11"/>
    <n v="3"/>
    <n v="4"/>
    <n v="0"/>
    <n v="10"/>
    <n v="2"/>
    <n v="3"/>
    <n v="10"/>
    <n v="3"/>
    <n v="9"/>
    <n v="9"/>
    <n v="0"/>
    <n v="0"/>
    <x v="1"/>
    <x v="0"/>
    <x v="0"/>
    <x v="2"/>
    <x v="1"/>
    <x v="1"/>
    <x v="0"/>
    <n v="3.75"/>
    <x v="2"/>
    <s v="6+"/>
    <n v="8661.6"/>
    <n v="0"/>
    <x v="0"/>
    <x v="0"/>
  </r>
  <r>
    <n v="50"/>
    <x v="1"/>
    <s v="Travel_Rarely"/>
    <x v="1"/>
    <n v="7"/>
    <n v="2"/>
    <s v="Medical"/>
    <n v="80"/>
    <n v="2"/>
    <s v="Female"/>
    <n v="2"/>
    <n v="5"/>
    <x v="7"/>
    <n v="3"/>
    <s v="Divorced"/>
    <n v="18740"/>
    <n v="5"/>
    <x v="0"/>
    <n v="12"/>
    <n v="3"/>
    <n v="4"/>
    <n v="1"/>
    <n v="29"/>
    <n v="2"/>
    <n v="2"/>
    <n v="27"/>
    <n v="3"/>
    <n v="13"/>
    <n v="8"/>
    <n v="0"/>
    <n v="1"/>
    <x v="1"/>
    <x v="0"/>
    <x v="1"/>
    <x v="1"/>
    <x v="2"/>
    <x v="4"/>
    <x v="3"/>
    <n v="2.75"/>
    <x v="1"/>
    <s v="6+"/>
    <n v="67464"/>
    <n v="0"/>
    <x v="0"/>
    <x v="0"/>
  </r>
  <r>
    <n v="59"/>
    <x v="1"/>
    <s v="Travel_Rarely"/>
    <x v="0"/>
    <n v="25"/>
    <n v="3"/>
    <s v="Life Sciences"/>
    <n v="81"/>
    <n v="1"/>
    <s v="Female"/>
    <n v="3"/>
    <n v="3"/>
    <x v="0"/>
    <n v="1"/>
    <s v="Single"/>
    <n v="7637"/>
    <n v="7"/>
    <x v="1"/>
    <n v="11"/>
    <n v="3"/>
    <n v="4"/>
    <n v="0"/>
    <n v="28"/>
    <n v="3"/>
    <n v="2"/>
    <n v="21"/>
    <n v="16"/>
    <n v="7"/>
    <n v="9"/>
    <n v="0"/>
    <n v="0"/>
    <x v="1"/>
    <x v="0"/>
    <x v="3"/>
    <x v="2"/>
    <x v="0"/>
    <x v="4"/>
    <x v="3"/>
    <n v="2"/>
    <x v="0"/>
    <s v="6+"/>
    <n v="27493.200000000001"/>
    <n v="0"/>
    <x v="3"/>
    <x v="3"/>
  </r>
  <r>
    <n v="36"/>
    <x v="1"/>
    <s v="Travel_Rarely"/>
    <x v="1"/>
    <n v="8"/>
    <n v="3"/>
    <s v="Technical Degree"/>
    <n v="83"/>
    <n v="3"/>
    <s v="Female"/>
    <n v="3"/>
    <n v="3"/>
    <x v="4"/>
    <n v="3"/>
    <s v="Divorced"/>
    <n v="10096"/>
    <n v="1"/>
    <x v="1"/>
    <n v="13"/>
    <n v="3"/>
    <n v="2"/>
    <n v="3"/>
    <n v="17"/>
    <n v="2"/>
    <n v="3"/>
    <n v="17"/>
    <n v="14"/>
    <n v="12"/>
    <n v="8"/>
    <n v="0"/>
    <n v="0"/>
    <x v="1"/>
    <x v="0"/>
    <x v="0"/>
    <x v="1"/>
    <x v="3"/>
    <x v="3"/>
    <x v="4"/>
    <n v="2.75"/>
    <x v="1"/>
    <s v="6+"/>
    <n v="36345.599999999999"/>
    <n v="0"/>
    <x v="2"/>
    <x v="2"/>
  </r>
  <r>
    <n v="55"/>
    <x v="1"/>
    <s v="Travel_Rarely"/>
    <x v="1"/>
    <n v="8"/>
    <n v="3"/>
    <s v="Medical"/>
    <n v="84"/>
    <n v="4"/>
    <s v="Female"/>
    <n v="3"/>
    <n v="4"/>
    <x v="5"/>
    <n v="3"/>
    <s v="Divorced"/>
    <n v="14756"/>
    <n v="2"/>
    <x v="0"/>
    <n v="14"/>
    <n v="3"/>
    <n v="3"/>
    <n v="3"/>
    <n v="21"/>
    <n v="2"/>
    <n v="3"/>
    <n v="5"/>
    <n v="0"/>
    <n v="0"/>
    <n v="2"/>
    <n v="0"/>
    <n v="1"/>
    <x v="0"/>
    <x v="0"/>
    <x v="3"/>
    <x v="1"/>
    <x v="3"/>
    <x v="3"/>
    <x v="2"/>
    <n v="3.25"/>
    <x v="2"/>
    <s v="0"/>
    <n v="53121.599999999999"/>
    <n v="0"/>
    <x v="2"/>
    <x v="2"/>
  </r>
  <r>
    <n v="36"/>
    <x v="1"/>
    <s v="Travel_Frequently"/>
    <x v="1"/>
    <n v="11"/>
    <n v="3"/>
    <s v="Life Sciences"/>
    <n v="85"/>
    <n v="2"/>
    <s v="Male"/>
    <n v="2"/>
    <n v="2"/>
    <x v="3"/>
    <n v="2"/>
    <s v="Single"/>
    <n v="6499"/>
    <n v="1"/>
    <x v="1"/>
    <n v="13"/>
    <n v="3"/>
    <n v="3"/>
    <n v="0"/>
    <n v="6"/>
    <n v="3"/>
    <n v="3"/>
    <n v="6"/>
    <n v="5"/>
    <n v="0"/>
    <n v="3"/>
    <n v="0"/>
    <n v="0"/>
    <x v="0"/>
    <x v="0"/>
    <x v="0"/>
    <x v="4"/>
    <x v="0"/>
    <x v="0"/>
    <x v="0"/>
    <n v="2.5"/>
    <x v="3"/>
    <s v="0"/>
    <n v="23396.399999999998"/>
    <n v="0"/>
    <x v="1"/>
    <x v="1"/>
  </r>
  <r>
    <n v="45"/>
    <x v="1"/>
    <s v="Travel_Rarely"/>
    <x v="1"/>
    <n v="7"/>
    <n v="3"/>
    <s v="Life Sciences"/>
    <n v="86"/>
    <n v="2"/>
    <s v="Male"/>
    <n v="3"/>
    <n v="3"/>
    <x v="1"/>
    <n v="1"/>
    <s v="Divorced"/>
    <n v="9724"/>
    <n v="2"/>
    <x v="1"/>
    <n v="17"/>
    <n v="3"/>
    <n v="3"/>
    <n v="1"/>
    <n v="25"/>
    <n v="2"/>
    <n v="3"/>
    <n v="1"/>
    <n v="0"/>
    <n v="0"/>
    <n v="0"/>
    <n v="0"/>
    <n v="0"/>
    <x v="0"/>
    <x v="1"/>
    <x v="1"/>
    <x v="1"/>
    <x v="0"/>
    <x v="3"/>
    <x v="1"/>
    <n v="2.25"/>
    <x v="3"/>
    <s v="0"/>
    <n v="35006.400000000001"/>
    <n v="0"/>
    <x v="2"/>
    <x v="2"/>
  </r>
  <r>
    <n v="35"/>
    <x v="1"/>
    <s v="Travel_Frequently"/>
    <x v="1"/>
    <n v="1"/>
    <n v="3"/>
    <s v="Medical"/>
    <n v="88"/>
    <n v="2"/>
    <s v="Male"/>
    <n v="3"/>
    <n v="1"/>
    <x v="1"/>
    <n v="1"/>
    <s v="Married"/>
    <n v="2194"/>
    <n v="4"/>
    <x v="1"/>
    <n v="13"/>
    <n v="3"/>
    <n v="4"/>
    <n v="1"/>
    <n v="5"/>
    <n v="2"/>
    <n v="2"/>
    <n v="3"/>
    <n v="2"/>
    <n v="1"/>
    <n v="2"/>
    <n v="0"/>
    <n v="0"/>
    <x v="0"/>
    <x v="0"/>
    <x v="0"/>
    <x v="0"/>
    <x v="1"/>
    <x v="0"/>
    <x v="2"/>
    <n v="2.25"/>
    <x v="3"/>
    <s v="1–2"/>
    <n v="7898.4"/>
    <n v="0"/>
    <x v="1"/>
    <x v="1"/>
  </r>
  <r>
    <n v="36"/>
    <x v="0"/>
    <s v="Travel_Rarely"/>
    <x v="1"/>
    <n v="9"/>
    <n v="3"/>
    <s v="Medical"/>
    <n v="90"/>
    <n v="4"/>
    <s v="Male"/>
    <n v="2"/>
    <n v="1"/>
    <x v="1"/>
    <n v="3"/>
    <s v="Married"/>
    <n v="3388"/>
    <n v="0"/>
    <x v="0"/>
    <n v="17"/>
    <n v="3"/>
    <n v="1"/>
    <n v="1"/>
    <n v="2"/>
    <n v="0"/>
    <n v="2"/>
    <n v="1"/>
    <n v="0"/>
    <n v="0"/>
    <n v="0"/>
    <n v="1"/>
    <n v="1"/>
    <x v="0"/>
    <x v="1"/>
    <x v="0"/>
    <x v="1"/>
    <x v="1"/>
    <x v="2"/>
    <x v="1"/>
    <n v="2.5"/>
    <x v="3"/>
    <s v="0"/>
    <n v="12196.8"/>
    <n v="12196.8"/>
    <x v="0"/>
    <x v="0"/>
  </r>
  <r>
    <n v="59"/>
    <x v="1"/>
    <s v="Travel_Frequently"/>
    <x v="0"/>
    <n v="1"/>
    <n v="1"/>
    <s v="Life Sciences"/>
    <n v="91"/>
    <n v="1"/>
    <s v="Female"/>
    <n v="2"/>
    <n v="2"/>
    <x v="0"/>
    <n v="3"/>
    <s v="Single"/>
    <n v="5473"/>
    <n v="7"/>
    <x v="1"/>
    <n v="11"/>
    <n v="3"/>
    <n v="4"/>
    <n v="0"/>
    <n v="20"/>
    <n v="2"/>
    <n v="2"/>
    <n v="4"/>
    <n v="3"/>
    <n v="1"/>
    <n v="3"/>
    <n v="0"/>
    <n v="0"/>
    <x v="0"/>
    <x v="0"/>
    <x v="3"/>
    <x v="0"/>
    <x v="0"/>
    <x v="3"/>
    <x v="2"/>
    <n v="2.5"/>
    <x v="3"/>
    <s v="1–2"/>
    <n v="19702.8"/>
    <n v="0"/>
    <x v="1"/>
    <x v="1"/>
  </r>
  <r>
    <n v="29"/>
    <x v="1"/>
    <s v="Travel_Rarely"/>
    <x v="1"/>
    <n v="2"/>
    <n v="3"/>
    <s v="Life Sciences"/>
    <n v="94"/>
    <n v="3"/>
    <s v="Male"/>
    <n v="3"/>
    <n v="1"/>
    <x v="1"/>
    <n v="2"/>
    <s v="Married"/>
    <n v="2703"/>
    <n v="0"/>
    <x v="1"/>
    <n v="23"/>
    <n v="4"/>
    <n v="4"/>
    <n v="1"/>
    <n v="6"/>
    <n v="3"/>
    <n v="3"/>
    <n v="5"/>
    <n v="4"/>
    <n v="0"/>
    <n v="4"/>
    <n v="0"/>
    <n v="0"/>
    <x v="0"/>
    <x v="0"/>
    <x v="2"/>
    <x v="0"/>
    <x v="1"/>
    <x v="0"/>
    <x v="2"/>
    <n v="3"/>
    <x v="1"/>
    <s v="0"/>
    <n v="9730.7999999999993"/>
    <n v="0"/>
    <x v="1"/>
    <x v="1"/>
  </r>
  <r>
    <n v="31"/>
    <x v="1"/>
    <s v="Travel_Rarely"/>
    <x v="1"/>
    <n v="1"/>
    <n v="4"/>
    <s v="Medical"/>
    <n v="95"/>
    <n v="3"/>
    <s v="Male"/>
    <n v="3"/>
    <n v="1"/>
    <x v="1"/>
    <n v="2"/>
    <s v="Single"/>
    <n v="2501"/>
    <n v="1"/>
    <x v="1"/>
    <n v="17"/>
    <n v="3"/>
    <n v="2"/>
    <n v="0"/>
    <n v="1"/>
    <n v="4"/>
    <n v="3"/>
    <n v="1"/>
    <n v="1"/>
    <n v="1"/>
    <n v="0"/>
    <n v="0"/>
    <n v="0"/>
    <x v="0"/>
    <x v="1"/>
    <x v="2"/>
    <x v="0"/>
    <x v="1"/>
    <x v="2"/>
    <x v="1"/>
    <n v="2.5"/>
    <x v="3"/>
    <s v="1–2"/>
    <n v="9003.6"/>
    <n v="0"/>
    <x v="2"/>
    <x v="2"/>
  </r>
  <r>
    <n v="32"/>
    <x v="1"/>
    <s v="Travel_Rarely"/>
    <x v="1"/>
    <n v="1"/>
    <n v="3"/>
    <s v="Life Sciences"/>
    <n v="96"/>
    <n v="2"/>
    <s v="Male"/>
    <n v="3"/>
    <n v="2"/>
    <x v="1"/>
    <n v="2"/>
    <s v="Married"/>
    <n v="6220"/>
    <n v="1"/>
    <x v="1"/>
    <n v="17"/>
    <n v="3"/>
    <n v="2"/>
    <n v="2"/>
    <n v="10"/>
    <n v="3"/>
    <n v="3"/>
    <n v="10"/>
    <n v="4"/>
    <n v="0"/>
    <n v="9"/>
    <n v="0"/>
    <n v="0"/>
    <x v="0"/>
    <x v="0"/>
    <x v="2"/>
    <x v="0"/>
    <x v="0"/>
    <x v="1"/>
    <x v="0"/>
    <n v="2.25"/>
    <x v="3"/>
    <s v="0"/>
    <n v="22392"/>
    <n v="0"/>
    <x v="1"/>
    <x v="1"/>
  </r>
  <r>
    <n v="36"/>
    <x v="1"/>
    <s v="Travel_Rarely"/>
    <x v="1"/>
    <n v="6"/>
    <n v="3"/>
    <s v="Life Sciences"/>
    <n v="97"/>
    <n v="2"/>
    <s v="Female"/>
    <n v="4"/>
    <n v="1"/>
    <x v="2"/>
    <n v="4"/>
    <s v="Married"/>
    <n v="3038"/>
    <n v="3"/>
    <x v="1"/>
    <n v="12"/>
    <n v="3"/>
    <n v="2"/>
    <n v="0"/>
    <n v="5"/>
    <n v="3"/>
    <n v="3"/>
    <n v="1"/>
    <n v="0"/>
    <n v="0"/>
    <n v="0"/>
    <n v="0"/>
    <n v="0"/>
    <x v="0"/>
    <x v="1"/>
    <x v="0"/>
    <x v="1"/>
    <x v="1"/>
    <x v="0"/>
    <x v="1"/>
    <n v="2.75"/>
    <x v="1"/>
    <s v="0"/>
    <n v="10936.8"/>
    <n v="0"/>
    <x v="2"/>
    <x v="2"/>
  </r>
  <r>
    <n v="31"/>
    <x v="1"/>
    <s v="Travel_Rarely"/>
    <x v="1"/>
    <n v="8"/>
    <n v="4"/>
    <s v="Life Sciences"/>
    <n v="98"/>
    <n v="3"/>
    <s v="Female"/>
    <n v="3"/>
    <n v="2"/>
    <x v="3"/>
    <n v="4"/>
    <s v="Single"/>
    <n v="4424"/>
    <n v="1"/>
    <x v="1"/>
    <n v="23"/>
    <n v="4"/>
    <n v="4"/>
    <n v="0"/>
    <n v="11"/>
    <n v="2"/>
    <n v="3"/>
    <n v="11"/>
    <n v="7"/>
    <n v="1"/>
    <n v="8"/>
    <n v="0"/>
    <n v="0"/>
    <x v="0"/>
    <x v="0"/>
    <x v="2"/>
    <x v="1"/>
    <x v="1"/>
    <x v="1"/>
    <x v="4"/>
    <n v="3.5"/>
    <x v="2"/>
    <s v="1–2"/>
    <n v="15926.4"/>
    <n v="0"/>
    <x v="1"/>
    <x v="1"/>
  </r>
  <r>
    <n v="35"/>
    <x v="1"/>
    <s v="Travel_Rarely"/>
    <x v="0"/>
    <n v="1"/>
    <n v="4"/>
    <s v="Marketing"/>
    <n v="100"/>
    <n v="3"/>
    <s v="Male"/>
    <n v="2"/>
    <n v="2"/>
    <x v="0"/>
    <n v="1"/>
    <s v="Single"/>
    <n v="4312"/>
    <n v="0"/>
    <x v="1"/>
    <n v="14"/>
    <n v="3"/>
    <n v="2"/>
    <n v="0"/>
    <n v="16"/>
    <n v="2"/>
    <n v="3"/>
    <n v="15"/>
    <n v="13"/>
    <n v="2"/>
    <n v="8"/>
    <n v="0"/>
    <n v="0"/>
    <x v="1"/>
    <x v="0"/>
    <x v="0"/>
    <x v="0"/>
    <x v="1"/>
    <x v="3"/>
    <x v="4"/>
    <n v="2.25"/>
    <x v="3"/>
    <s v="1–2"/>
    <n v="15523.199999999999"/>
    <n v="0"/>
    <x v="1"/>
    <x v="1"/>
  </r>
  <r>
    <n v="45"/>
    <x v="1"/>
    <s v="Travel_Rarely"/>
    <x v="1"/>
    <n v="6"/>
    <n v="4"/>
    <s v="Other"/>
    <n v="101"/>
    <n v="4"/>
    <s v="Male"/>
    <n v="3"/>
    <n v="3"/>
    <x v="7"/>
    <n v="1"/>
    <s v="Married"/>
    <n v="13245"/>
    <n v="4"/>
    <x v="0"/>
    <n v="14"/>
    <n v="3"/>
    <n v="2"/>
    <n v="0"/>
    <n v="17"/>
    <n v="3"/>
    <n v="4"/>
    <n v="0"/>
    <n v="0"/>
    <n v="0"/>
    <n v="0"/>
    <n v="0"/>
    <n v="1"/>
    <x v="0"/>
    <x v="1"/>
    <x v="1"/>
    <x v="1"/>
    <x v="3"/>
    <x v="3"/>
    <x v="1"/>
    <n v="2.75"/>
    <x v="1"/>
    <s v="0"/>
    <n v="47682"/>
    <n v="0"/>
    <x v="0"/>
    <x v="0"/>
  </r>
  <r>
    <n v="37"/>
    <x v="1"/>
    <s v="Travel_Rarely"/>
    <x v="1"/>
    <n v="7"/>
    <n v="4"/>
    <s v="Medical"/>
    <n v="102"/>
    <n v="1"/>
    <s v="Male"/>
    <n v="3"/>
    <n v="3"/>
    <x v="7"/>
    <n v="3"/>
    <s v="Single"/>
    <n v="13664"/>
    <n v="4"/>
    <x v="1"/>
    <n v="13"/>
    <n v="3"/>
    <n v="1"/>
    <n v="0"/>
    <n v="16"/>
    <n v="3"/>
    <n v="4"/>
    <n v="5"/>
    <n v="2"/>
    <n v="0"/>
    <n v="2"/>
    <n v="0"/>
    <n v="0"/>
    <x v="0"/>
    <x v="0"/>
    <x v="0"/>
    <x v="1"/>
    <x v="3"/>
    <x v="3"/>
    <x v="2"/>
    <n v="2.25"/>
    <x v="3"/>
    <s v="0"/>
    <n v="49190.400000000001"/>
    <n v="0"/>
    <x v="1"/>
    <x v="1"/>
  </r>
  <r>
    <n v="46"/>
    <x v="1"/>
    <s v="Travel_Rarely"/>
    <x v="2"/>
    <n v="5"/>
    <n v="2"/>
    <s v="Medical"/>
    <n v="103"/>
    <n v="2"/>
    <s v="Male"/>
    <n v="3"/>
    <n v="2"/>
    <x v="8"/>
    <n v="2"/>
    <s v="Divorced"/>
    <n v="5021"/>
    <n v="8"/>
    <x v="0"/>
    <n v="22"/>
    <n v="4"/>
    <n v="4"/>
    <n v="1"/>
    <n v="16"/>
    <n v="2"/>
    <n v="3"/>
    <n v="4"/>
    <n v="2"/>
    <n v="0"/>
    <n v="2"/>
    <n v="0"/>
    <n v="1"/>
    <x v="0"/>
    <x v="0"/>
    <x v="1"/>
    <x v="0"/>
    <x v="0"/>
    <x v="3"/>
    <x v="2"/>
    <n v="2.75"/>
    <x v="1"/>
    <s v="0"/>
    <n v="18075.599999999999"/>
    <n v="0"/>
    <x v="2"/>
    <x v="2"/>
  </r>
  <r>
    <n v="30"/>
    <x v="1"/>
    <s v="Travel_Rarely"/>
    <x v="1"/>
    <n v="1"/>
    <n v="1"/>
    <s v="Life Sciences"/>
    <n v="104"/>
    <n v="4"/>
    <s v="Male"/>
    <n v="2"/>
    <n v="2"/>
    <x v="2"/>
    <n v="4"/>
    <s v="Married"/>
    <n v="5126"/>
    <n v="1"/>
    <x v="0"/>
    <n v="12"/>
    <n v="3"/>
    <n v="3"/>
    <n v="2"/>
    <n v="10"/>
    <n v="1"/>
    <n v="2"/>
    <n v="10"/>
    <n v="8"/>
    <n v="3"/>
    <n v="0"/>
    <n v="0"/>
    <n v="1"/>
    <x v="1"/>
    <x v="1"/>
    <x v="2"/>
    <x v="0"/>
    <x v="0"/>
    <x v="1"/>
    <x v="0"/>
    <n v="3.25"/>
    <x v="2"/>
    <s v="3–5"/>
    <n v="18453.599999999999"/>
    <n v="0"/>
    <x v="0"/>
    <x v="0"/>
  </r>
  <r>
    <n v="35"/>
    <x v="1"/>
    <s v="Travel_Rarely"/>
    <x v="1"/>
    <n v="1"/>
    <n v="3"/>
    <s v="Medical"/>
    <n v="105"/>
    <n v="2"/>
    <s v="Male"/>
    <n v="2"/>
    <n v="1"/>
    <x v="1"/>
    <n v="3"/>
    <s v="Single"/>
    <n v="2859"/>
    <n v="1"/>
    <x v="1"/>
    <n v="18"/>
    <n v="3"/>
    <n v="1"/>
    <n v="0"/>
    <n v="6"/>
    <n v="3"/>
    <n v="3"/>
    <n v="6"/>
    <n v="4"/>
    <n v="0"/>
    <n v="4"/>
    <n v="0"/>
    <n v="0"/>
    <x v="0"/>
    <x v="0"/>
    <x v="0"/>
    <x v="0"/>
    <x v="1"/>
    <x v="0"/>
    <x v="0"/>
    <n v="2.25"/>
    <x v="3"/>
    <s v="0"/>
    <n v="10292.4"/>
    <n v="0"/>
    <x v="1"/>
    <x v="1"/>
  </r>
  <r>
    <n v="55"/>
    <x v="1"/>
    <s v="Travel_Rarely"/>
    <x v="0"/>
    <n v="1"/>
    <n v="2"/>
    <s v="Life Sciences"/>
    <n v="106"/>
    <n v="1"/>
    <s v="Male"/>
    <n v="3"/>
    <n v="3"/>
    <x v="0"/>
    <n v="4"/>
    <s v="Married"/>
    <n v="10239"/>
    <n v="3"/>
    <x v="1"/>
    <n v="14"/>
    <n v="3"/>
    <n v="4"/>
    <n v="1"/>
    <n v="24"/>
    <n v="4"/>
    <n v="3"/>
    <n v="1"/>
    <n v="0"/>
    <n v="1"/>
    <n v="0"/>
    <n v="0"/>
    <n v="0"/>
    <x v="0"/>
    <x v="1"/>
    <x v="3"/>
    <x v="0"/>
    <x v="3"/>
    <x v="3"/>
    <x v="1"/>
    <n v="3"/>
    <x v="1"/>
    <s v="1–2"/>
    <n v="36860.400000000001"/>
    <n v="0"/>
    <x v="2"/>
    <x v="2"/>
  </r>
  <r>
    <n v="38"/>
    <x v="1"/>
    <s v="Non-Travel"/>
    <x v="1"/>
    <n v="6"/>
    <n v="3"/>
    <s v="Medical"/>
    <n v="107"/>
    <n v="2"/>
    <s v="Female"/>
    <n v="1"/>
    <n v="2"/>
    <x v="1"/>
    <n v="4"/>
    <s v="Divorced"/>
    <n v="5329"/>
    <n v="7"/>
    <x v="0"/>
    <n v="12"/>
    <n v="3"/>
    <n v="4"/>
    <n v="3"/>
    <n v="17"/>
    <n v="3"/>
    <n v="3"/>
    <n v="13"/>
    <n v="11"/>
    <n v="1"/>
    <n v="9"/>
    <n v="0"/>
    <n v="1"/>
    <x v="0"/>
    <x v="0"/>
    <x v="0"/>
    <x v="1"/>
    <x v="0"/>
    <x v="3"/>
    <x v="4"/>
    <n v="3.25"/>
    <x v="2"/>
    <s v="1–2"/>
    <n v="19184.399999999998"/>
    <n v="0"/>
    <x v="2"/>
    <x v="2"/>
  </r>
  <r>
    <n v="34"/>
    <x v="1"/>
    <s v="Travel_Rarely"/>
    <x v="1"/>
    <n v="1"/>
    <n v="2"/>
    <s v="Medical"/>
    <n v="110"/>
    <n v="1"/>
    <s v="Male"/>
    <n v="3"/>
    <n v="2"/>
    <x v="3"/>
    <n v="2"/>
    <s v="Married"/>
    <n v="4325"/>
    <n v="1"/>
    <x v="1"/>
    <n v="15"/>
    <n v="3"/>
    <n v="3"/>
    <n v="0"/>
    <n v="5"/>
    <n v="2"/>
    <n v="3"/>
    <n v="5"/>
    <n v="2"/>
    <n v="1"/>
    <n v="3"/>
    <n v="0"/>
    <n v="0"/>
    <x v="0"/>
    <x v="0"/>
    <x v="2"/>
    <x v="0"/>
    <x v="1"/>
    <x v="0"/>
    <x v="2"/>
    <n v="2.25"/>
    <x v="3"/>
    <s v="1–2"/>
    <n v="15570"/>
    <n v="0"/>
    <x v="1"/>
    <x v="1"/>
  </r>
  <r>
    <n v="56"/>
    <x v="1"/>
    <s v="Travel_Rarely"/>
    <x v="1"/>
    <n v="7"/>
    <n v="3"/>
    <s v="Life Sciences"/>
    <n v="112"/>
    <n v="4"/>
    <s v="Male"/>
    <n v="1"/>
    <n v="3"/>
    <x v="3"/>
    <n v="4"/>
    <s v="Single"/>
    <n v="7260"/>
    <n v="4"/>
    <x v="1"/>
    <n v="11"/>
    <n v="3"/>
    <n v="1"/>
    <n v="0"/>
    <n v="37"/>
    <n v="3"/>
    <n v="2"/>
    <n v="6"/>
    <n v="4"/>
    <n v="0"/>
    <n v="2"/>
    <n v="0"/>
    <n v="0"/>
    <x v="0"/>
    <x v="0"/>
    <x v="3"/>
    <x v="1"/>
    <x v="0"/>
    <x v="4"/>
    <x v="0"/>
    <n v="2.75"/>
    <x v="1"/>
    <s v="0"/>
    <n v="26136"/>
    <n v="0"/>
    <x v="1"/>
    <x v="1"/>
  </r>
  <r>
    <n v="23"/>
    <x v="1"/>
    <s v="Travel_Rarely"/>
    <x v="0"/>
    <n v="2"/>
    <n v="1"/>
    <s v="Technical Degree"/>
    <n v="113"/>
    <n v="3"/>
    <s v="Male"/>
    <n v="3"/>
    <n v="1"/>
    <x v="6"/>
    <n v="1"/>
    <s v="Divorced"/>
    <n v="2322"/>
    <n v="3"/>
    <x v="1"/>
    <n v="13"/>
    <n v="3"/>
    <n v="3"/>
    <n v="1"/>
    <n v="3"/>
    <n v="3"/>
    <n v="3"/>
    <n v="0"/>
    <n v="0"/>
    <n v="0"/>
    <n v="0"/>
    <n v="0"/>
    <n v="0"/>
    <x v="0"/>
    <x v="1"/>
    <x v="4"/>
    <x v="0"/>
    <x v="1"/>
    <x v="2"/>
    <x v="1"/>
    <n v="2.5"/>
    <x v="3"/>
    <s v="0"/>
    <n v="8359.1999999999989"/>
    <n v="0"/>
    <x v="2"/>
    <x v="2"/>
  </r>
  <r>
    <n v="51"/>
    <x v="1"/>
    <s v="Travel_Rarely"/>
    <x v="1"/>
    <n v="9"/>
    <n v="4"/>
    <s v="Life Sciences"/>
    <n v="116"/>
    <n v="4"/>
    <s v="Male"/>
    <n v="3"/>
    <n v="1"/>
    <x v="2"/>
    <n v="4"/>
    <s v="Married"/>
    <n v="2075"/>
    <n v="3"/>
    <x v="1"/>
    <n v="23"/>
    <n v="4"/>
    <n v="2"/>
    <n v="2"/>
    <n v="10"/>
    <n v="4"/>
    <n v="3"/>
    <n v="4"/>
    <n v="2"/>
    <n v="0"/>
    <n v="3"/>
    <n v="0"/>
    <n v="0"/>
    <x v="0"/>
    <x v="0"/>
    <x v="1"/>
    <x v="1"/>
    <x v="1"/>
    <x v="1"/>
    <x v="2"/>
    <n v="3.25"/>
    <x v="2"/>
    <s v="0"/>
    <n v="7470"/>
    <n v="0"/>
    <x v="1"/>
    <x v="1"/>
  </r>
  <r>
    <n v="30"/>
    <x v="1"/>
    <s v="Travel_Rarely"/>
    <x v="1"/>
    <n v="2"/>
    <n v="3"/>
    <s v="Life Sciences"/>
    <n v="117"/>
    <n v="3"/>
    <s v="Male"/>
    <n v="2"/>
    <n v="2"/>
    <x v="4"/>
    <n v="4"/>
    <s v="Married"/>
    <n v="4152"/>
    <n v="1"/>
    <x v="1"/>
    <n v="19"/>
    <n v="3"/>
    <n v="1"/>
    <n v="3"/>
    <n v="11"/>
    <n v="3"/>
    <n v="3"/>
    <n v="11"/>
    <n v="10"/>
    <n v="10"/>
    <n v="8"/>
    <n v="0"/>
    <n v="0"/>
    <x v="1"/>
    <x v="0"/>
    <x v="2"/>
    <x v="0"/>
    <x v="1"/>
    <x v="1"/>
    <x v="4"/>
    <n v="2.75"/>
    <x v="1"/>
    <s v="6+"/>
    <n v="14947.199999999999"/>
    <n v="0"/>
    <x v="2"/>
    <x v="2"/>
  </r>
  <r>
    <n v="46"/>
    <x v="0"/>
    <s v="Travel_Rarely"/>
    <x v="0"/>
    <n v="9"/>
    <n v="2"/>
    <s v="Medical"/>
    <n v="118"/>
    <n v="3"/>
    <s v="Male"/>
    <n v="2"/>
    <n v="3"/>
    <x v="0"/>
    <n v="4"/>
    <s v="Single"/>
    <n v="9619"/>
    <n v="1"/>
    <x v="1"/>
    <n v="16"/>
    <n v="3"/>
    <n v="4"/>
    <n v="0"/>
    <n v="9"/>
    <n v="3"/>
    <n v="3"/>
    <n v="9"/>
    <n v="8"/>
    <n v="4"/>
    <n v="7"/>
    <n v="1"/>
    <n v="0"/>
    <x v="1"/>
    <x v="0"/>
    <x v="1"/>
    <x v="1"/>
    <x v="0"/>
    <x v="1"/>
    <x v="0"/>
    <n v="3.5"/>
    <x v="2"/>
    <s v="3–5"/>
    <n v="34628.400000000001"/>
    <n v="34628.400000000001"/>
    <x v="2"/>
    <x v="2"/>
  </r>
  <r>
    <n v="40"/>
    <x v="1"/>
    <s v="Travel_Frequently"/>
    <x v="1"/>
    <n v="1"/>
    <n v="4"/>
    <s v="Life Sciences"/>
    <n v="119"/>
    <n v="3"/>
    <s v="Male"/>
    <n v="2"/>
    <n v="4"/>
    <x v="4"/>
    <n v="2"/>
    <s v="Married"/>
    <n v="13503"/>
    <n v="1"/>
    <x v="1"/>
    <n v="22"/>
    <n v="4"/>
    <n v="4"/>
    <n v="1"/>
    <n v="22"/>
    <n v="3"/>
    <n v="2"/>
    <n v="22"/>
    <n v="3"/>
    <n v="11"/>
    <n v="11"/>
    <n v="0"/>
    <n v="0"/>
    <x v="1"/>
    <x v="0"/>
    <x v="0"/>
    <x v="0"/>
    <x v="3"/>
    <x v="3"/>
    <x v="3"/>
    <n v="2.75"/>
    <x v="1"/>
    <s v="6+"/>
    <n v="48610.799999999996"/>
    <n v="0"/>
    <x v="2"/>
    <x v="2"/>
  </r>
  <r>
    <n v="51"/>
    <x v="1"/>
    <s v="Travel_Rarely"/>
    <x v="0"/>
    <n v="21"/>
    <n v="4"/>
    <s v="Marketing"/>
    <n v="120"/>
    <n v="3"/>
    <s v="Male"/>
    <n v="3"/>
    <n v="2"/>
    <x v="0"/>
    <n v="4"/>
    <s v="Single"/>
    <n v="5441"/>
    <n v="0"/>
    <x v="0"/>
    <n v="22"/>
    <n v="4"/>
    <n v="4"/>
    <n v="0"/>
    <n v="11"/>
    <n v="2"/>
    <n v="1"/>
    <n v="10"/>
    <n v="7"/>
    <n v="1"/>
    <n v="0"/>
    <n v="0"/>
    <n v="1"/>
    <x v="0"/>
    <x v="1"/>
    <x v="1"/>
    <x v="2"/>
    <x v="0"/>
    <x v="1"/>
    <x v="0"/>
    <n v="3"/>
    <x v="1"/>
    <s v="1–2"/>
    <n v="19587.599999999999"/>
    <n v="0"/>
    <x v="0"/>
    <x v="0"/>
  </r>
  <r>
    <n v="30"/>
    <x v="1"/>
    <s v="Travel_Rarely"/>
    <x v="0"/>
    <n v="4"/>
    <n v="2"/>
    <s v="Medical"/>
    <n v="121"/>
    <n v="3"/>
    <s v="Female"/>
    <n v="2"/>
    <n v="2"/>
    <x v="0"/>
    <n v="2"/>
    <s v="Divorced"/>
    <n v="5209"/>
    <n v="1"/>
    <x v="0"/>
    <n v="12"/>
    <n v="3"/>
    <n v="2"/>
    <n v="3"/>
    <n v="11"/>
    <n v="4"/>
    <n v="2"/>
    <n v="11"/>
    <n v="8"/>
    <n v="2"/>
    <n v="7"/>
    <n v="0"/>
    <n v="1"/>
    <x v="1"/>
    <x v="0"/>
    <x v="2"/>
    <x v="0"/>
    <x v="0"/>
    <x v="1"/>
    <x v="4"/>
    <n v="2.25"/>
    <x v="3"/>
    <s v="1–2"/>
    <n v="18752.399999999998"/>
    <n v="0"/>
    <x v="2"/>
    <x v="2"/>
  </r>
  <r>
    <n v="46"/>
    <x v="1"/>
    <s v="Travel_Frequently"/>
    <x v="1"/>
    <n v="1"/>
    <n v="3"/>
    <s v="Medical"/>
    <n v="124"/>
    <n v="3"/>
    <s v="Male"/>
    <n v="2"/>
    <n v="3"/>
    <x v="4"/>
    <n v="1"/>
    <s v="Married"/>
    <n v="10673"/>
    <n v="2"/>
    <x v="0"/>
    <n v="13"/>
    <n v="3"/>
    <n v="3"/>
    <n v="1"/>
    <n v="21"/>
    <n v="5"/>
    <n v="2"/>
    <n v="10"/>
    <n v="9"/>
    <n v="9"/>
    <n v="5"/>
    <n v="0"/>
    <n v="1"/>
    <x v="1"/>
    <x v="0"/>
    <x v="1"/>
    <x v="0"/>
    <x v="3"/>
    <x v="3"/>
    <x v="0"/>
    <n v="2.25"/>
    <x v="3"/>
    <s v="6+"/>
    <n v="38422.799999999996"/>
    <n v="0"/>
    <x v="0"/>
    <x v="0"/>
  </r>
  <r>
    <n v="32"/>
    <x v="1"/>
    <s v="Travel_Rarely"/>
    <x v="0"/>
    <n v="6"/>
    <n v="4"/>
    <s v="Medical"/>
    <n v="125"/>
    <n v="2"/>
    <s v="Male"/>
    <n v="3"/>
    <n v="2"/>
    <x v="0"/>
    <n v="3"/>
    <s v="Single"/>
    <n v="5010"/>
    <n v="1"/>
    <x v="1"/>
    <n v="16"/>
    <n v="3"/>
    <n v="1"/>
    <n v="0"/>
    <n v="12"/>
    <n v="0"/>
    <n v="3"/>
    <n v="11"/>
    <n v="8"/>
    <n v="5"/>
    <n v="7"/>
    <n v="0"/>
    <n v="0"/>
    <x v="1"/>
    <x v="0"/>
    <x v="2"/>
    <x v="1"/>
    <x v="0"/>
    <x v="1"/>
    <x v="4"/>
    <n v="2.25"/>
    <x v="3"/>
    <s v="3–5"/>
    <n v="18036"/>
    <n v="0"/>
    <x v="2"/>
    <x v="2"/>
  </r>
  <r>
    <n v="54"/>
    <x v="1"/>
    <s v="Travel_Rarely"/>
    <x v="1"/>
    <n v="2"/>
    <n v="4"/>
    <s v="Technical Degree"/>
    <n v="126"/>
    <n v="1"/>
    <s v="Female"/>
    <n v="3"/>
    <n v="3"/>
    <x v="7"/>
    <n v="3"/>
    <s v="Married"/>
    <n v="13549"/>
    <n v="9"/>
    <x v="1"/>
    <n v="12"/>
    <n v="3"/>
    <n v="1"/>
    <n v="1"/>
    <n v="16"/>
    <n v="5"/>
    <n v="1"/>
    <n v="4"/>
    <n v="3"/>
    <n v="0"/>
    <n v="3"/>
    <n v="0"/>
    <n v="0"/>
    <x v="0"/>
    <x v="0"/>
    <x v="1"/>
    <x v="0"/>
    <x v="3"/>
    <x v="3"/>
    <x v="2"/>
    <n v="1.5"/>
    <x v="4"/>
    <s v="0"/>
    <n v="48776.4"/>
    <n v="0"/>
    <x v="2"/>
    <x v="2"/>
  </r>
  <r>
    <n v="24"/>
    <x v="1"/>
    <s v="Travel_Rarely"/>
    <x v="0"/>
    <n v="3"/>
    <n v="2"/>
    <s v="Other"/>
    <n v="128"/>
    <n v="1"/>
    <s v="Female"/>
    <n v="3"/>
    <n v="2"/>
    <x v="0"/>
    <n v="3"/>
    <s v="Married"/>
    <n v="4999"/>
    <n v="0"/>
    <x v="1"/>
    <n v="21"/>
    <n v="4"/>
    <n v="1"/>
    <n v="1"/>
    <n v="4"/>
    <n v="2"/>
    <n v="2"/>
    <n v="3"/>
    <n v="2"/>
    <n v="0"/>
    <n v="2"/>
    <n v="0"/>
    <n v="0"/>
    <x v="0"/>
    <x v="0"/>
    <x v="4"/>
    <x v="0"/>
    <x v="1"/>
    <x v="0"/>
    <x v="2"/>
    <n v="1.75"/>
    <x v="0"/>
    <s v="0"/>
    <n v="17996.399999999998"/>
    <n v="0"/>
    <x v="2"/>
    <x v="2"/>
  </r>
  <r>
    <n v="28"/>
    <x v="1"/>
    <s v="Non-Travel"/>
    <x v="0"/>
    <n v="4"/>
    <n v="3"/>
    <s v="Medical"/>
    <n v="129"/>
    <n v="2"/>
    <s v="Male"/>
    <n v="3"/>
    <n v="2"/>
    <x v="0"/>
    <n v="3"/>
    <s v="Married"/>
    <n v="4221"/>
    <n v="1"/>
    <x v="1"/>
    <n v="15"/>
    <n v="3"/>
    <n v="2"/>
    <n v="0"/>
    <n v="5"/>
    <n v="3"/>
    <n v="4"/>
    <n v="5"/>
    <n v="4"/>
    <n v="0"/>
    <n v="4"/>
    <n v="0"/>
    <n v="0"/>
    <x v="0"/>
    <x v="0"/>
    <x v="2"/>
    <x v="0"/>
    <x v="1"/>
    <x v="0"/>
    <x v="2"/>
    <n v="2.75"/>
    <x v="1"/>
    <s v="0"/>
    <n v="15195.599999999999"/>
    <n v="0"/>
    <x v="1"/>
    <x v="1"/>
  </r>
  <r>
    <n v="58"/>
    <x v="1"/>
    <s v="Travel_Rarely"/>
    <x v="0"/>
    <n v="10"/>
    <n v="4"/>
    <s v="Medical"/>
    <n v="131"/>
    <n v="4"/>
    <s v="Male"/>
    <n v="3"/>
    <n v="4"/>
    <x v="0"/>
    <n v="3"/>
    <s v="Single"/>
    <n v="13872"/>
    <n v="0"/>
    <x v="1"/>
    <n v="13"/>
    <n v="3"/>
    <n v="3"/>
    <n v="0"/>
    <n v="38"/>
    <n v="1"/>
    <n v="2"/>
    <n v="37"/>
    <n v="10"/>
    <n v="1"/>
    <n v="8"/>
    <n v="0"/>
    <n v="0"/>
    <x v="0"/>
    <x v="0"/>
    <x v="3"/>
    <x v="1"/>
    <x v="3"/>
    <x v="4"/>
    <x v="3"/>
    <n v="3"/>
    <x v="1"/>
    <s v="1–2"/>
    <n v="49939.199999999997"/>
    <n v="0"/>
    <x v="1"/>
    <x v="1"/>
  </r>
  <r>
    <n v="44"/>
    <x v="1"/>
    <s v="Non-Travel"/>
    <x v="1"/>
    <n v="23"/>
    <n v="3"/>
    <s v="Medical"/>
    <n v="132"/>
    <n v="2"/>
    <s v="Male"/>
    <n v="3"/>
    <n v="2"/>
    <x v="2"/>
    <n v="2"/>
    <s v="Married"/>
    <n v="2042"/>
    <n v="4"/>
    <x v="1"/>
    <n v="12"/>
    <n v="3"/>
    <n v="3"/>
    <n v="1"/>
    <n v="17"/>
    <n v="3"/>
    <n v="4"/>
    <n v="3"/>
    <n v="2"/>
    <n v="1"/>
    <n v="2"/>
    <n v="0"/>
    <n v="0"/>
    <x v="0"/>
    <x v="0"/>
    <x v="0"/>
    <x v="2"/>
    <x v="1"/>
    <x v="3"/>
    <x v="2"/>
    <n v="2.75"/>
    <x v="1"/>
    <s v="1–2"/>
    <n v="7351.2"/>
    <n v="0"/>
    <x v="2"/>
    <x v="2"/>
  </r>
  <r>
    <n v="37"/>
    <x v="0"/>
    <s v="Travel_Rarely"/>
    <x v="2"/>
    <n v="6"/>
    <n v="4"/>
    <s v="Human Resources"/>
    <n v="133"/>
    <n v="3"/>
    <s v="Male"/>
    <n v="3"/>
    <n v="1"/>
    <x v="8"/>
    <n v="1"/>
    <s v="Divorced"/>
    <n v="2073"/>
    <n v="4"/>
    <x v="0"/>
    <n v="22"/>
    <n v="4"/>
    <n v="4"/>
    <n v="0"/>
    <n v="7"/>
    <n v="3"/>
    <n v="3"/>
    <n v="3"/>
    <n v="2"/>
    <n v="0"/>
    <n v="2"/>
    <n v="1"/>
    <n v="1"/>
    <x v="0"/>
    <x v="0"/>
    <x v="0"/>
    <x v="1"/>
    <x v="1"/>
    <x v="0"/>
    <x v="2"/>
    <n v="2.75"/>
    <x v="1"/>
    <s v="0"/>
    <n v="7462.7999999999993"/>
    <n v="7462.7999999999993"/>
    <x v="2"/>
    <x v="2"/>
  </r>
  <r>
    <n v="32"/>
    <x v="1"/>
    <s v="Travel_Rarely"/>
    <x v="1"/>
    <n v="1"/>
    <n v="1"/>
    <s v="Life Sciences"/>
    <n v="134"/>
    <n v="4"/>
    <s v="Male"/>
    <n v="3"/>
    <n v="1"/>
    <x v="1"/>
    <n v="1"/>
    <s v="Single"/>
    <n v="2956"/>
    <n v="1"/>
    <x v="1"/>
    <n v="13"/>
    <n v="3"/>
    <n v="4"/>
    <n v="0"/>
    <n v="1"/>
    <n v="2"/>
    <n v="3"/>
    <n v="1"/>
    <n v="0"/>
    <n v="0"/>
    <n v="0"/>
    <n v="0"/>
    <n v="0"/>
    <x v="0"/>
    <x v="1"/>
    <x v="2"/>
    <x v="0"/>
    <x v="1"/>
    <x v="2"/>
    <x v="1"/>
    <n v="3"/>
    <x v="1"/>
    <s v="0"/>
    <n v="10641.6"/>
    <n v="0"/>
    <x v="2"/>
    <x v="2"/>
  </r>
  <r>
    <n v="20"/>
    <x v="0"/>
    <s v="Travel_Frequently"/>
    <x v="1"/>
    <n v="6"/>
    <n v="3"/>
    <s v="Life Sciences"/>
    <n v="137"/>
    <n v="4"/>
    <s v="Female"/>
    <n v="2"/>
    <n v="1"/>
    <x v="2"/>
    <n v="4"/>
    <s v="Single"/>
    <n v="2926"/>
    <n v="1"/>
    <x v="0"/>
    <n v="18"/>
    <n v="3"/>
    <n v="2"/>
    <n v="0"/>
    <n v="1"/>
    <n v="5"/>
    <n v="3"/>
    <n v="1"/>
    <n v="0"/>
    <n v="1"/>
    <n v="0"/>
    <n v="1"/>
    <n v="1"/>
    <x v="0"/>
    <x v="1"/>
    <x v="4"/>
    <x v="1"/>
    <x v="1"/>
    <x v="2"/>
    <x v="1"/>
    <n v="3.25"/>
    <x v="2"/>
    <s v="1–2"/>
    <n v="10533.6"/>
    <n v="10533.6"/>
    <x v="0"/>
    <x v="0"/>
  </r>
  <r>
    <n v="34"/>
    <x v="1"/>
    <s v="Travel_Rarely"/>
    <x v="1"/>
    <n v="6"/>
    <n v="4"/>
    <s v="Other"/>
    <n v="138"/>
    <n v="1"/>
    <s v="Female"/>
    <n v="3"/>
    <n v="2"/>
    <x v="1"/>
    <n v="3"/>
    <s v="Single"/>
    <n v="4809"/>
    <n v="1"/>
    <x v="1"/>
    <n v="14"/>
    <n v="3"/>
    <n v="3"/>
    <n v="0"/>
    <n v="16"/>
    <n v="3"/>
    <n v="3"/>
    <n v="16"/>
    <n v="13"/>
    <n v="2"/>
    <n v="10"/>
    <n v="0"/>
    <n v="0"/>
    <x v="1"/>
    <x v="0"/>
    <x v="2"/>
    <x v="1"/>
    <x v="1"/>
    <x v="3"/>
    <x v="4"/>
    <n v="2.5"/>
    <x v="3"/>
    <s v="1–2"/>
    <n v="17312.399999999998"/>
    <n v="0"/>
    <x v="1"/>
    <x v="1"/>
  </r>
  <r>
    <n v="37"/>
    <x v="1"/>
    <s v="Non-Travel"/>
    <x v="1"/>
    <n v="2"/>
    <n v="2"/>
    <s v="Life Sciences"/>
    <n v="139"/>
    <n v="3"/>
    <s v="Male"/>
    <n v="2"/>
    <n v="2"/>
    <x v="4"/>
    <n v="4"/>
    <s v="Divorced"/>
    <n v="5163"/>
    <n v="5"/>
    <x v="1"/>
    <n v="14"/>
    <n v="3"/>
    <n v="4"/>
    <n v="1"/>
    <n v="17"/>
    <n v="2"/>
    <n v="4"/>
    <n v="1"/>
    <n v="0"/>
    <n v="0"/>
    <n v="0"/>
    <n v="0"/>
    <n v="0"/>
    <x v="0"/>
    <x v="1"/>
    <x v="0"/>
    <x v="0"/>
    <x v="0"/>
    <x v="3"/>
    <x v="1"/>
    <n v="3.75"/>
    <x v="2"/>
    <s v="0"/>
    <n v="18586.8"/>
    <n v="0"/>
    <x v="2"/>
    <x v="2"/>
  </r>
  <r>
    <n v="59"/>
    <x v="1"/>
    <s v="Non-Travel"/>
    <x v="2"/>
    <n v="2"/>
    <n v="4"/>
    <s v="Human Resources"/>
    <n v="140"/>
    <n v="3"/>
    <s v="Female"/>
    <n v="2"/>
    <n v="5"/>
    <x v="5"/>
    <n v="4"/>
    <s v="Married"/>
    <n v="18844"/>
    <n v="9"/>
    <x v="1"/>
    <n v="21"/>
    <n v="4"/>
    <n v="4"/>
    <n v="1"/>
    <n v="30"/>
    <n v="3"/>
    <n v="3"/>
    <n v="3"/>
    <n v="2"/>
    <n v="2"/>
    <n v="2"/>
    <n v="0"/>
    <n v="0"/>
    <x v="1"/>
    <x v="0"/>
    <x v="3"/>
    <x v="0"/>
    <x v="2"/>
    <x v="4"/>
    <x v="2"/>
    <n v="3.5"/>
    <x v="2"/>
    <s v="1–2"/>
    <n v="67838.399999999994"/>
    <n v="0"/>
    <x v="1"/>
    <x v="1"/>
  </r>
  <r>
    <n v="50"/>
    <x v="1"/>
    <s v="Travel_Frequently"/>
    <x v="1"/>
    <n v="1"/>
    <n v="3"/>
    <s v="Life Sciences"/>
    <n v="141"/>
    <n v="1"/>
    <s v="Female"/>
    <n v="3"/>
    <n v="5"/>
    <x v="7"/>
    <n v="2"/>
    <s v="Married"/>
    <n v="18172"/>
    <n v="3"/>
    <x v="0"/>
    <n v="19"/>
    <n v="3"/>
    <n v="1"/>
    <n v="0"/>
    <n v="28"/>
    <n v="1"/>
    <n v="2"/>
    <n v="8"/>
    <n v="3"/>
    <n v="0"/>
    <n v="7"/>
    <n v="0"/>
    <n v="1"/>
    <x v="0"/>
    <x v="0"/>
    <x v="1"/>
    <x v="0"/>
    <x v="2"/>
    <x v="4"/>
    <x v="0"/>
    <n v="1.5"/>
    <x v="4"/>
    <s v="0"/>
    <n v="65419.199999999997"/>
    <n v="0"/>
    <x v="0"/>
    <x v="0"/>
  </r>
  <r>
    <n v="25"/>
    <x v="0"/>
    <s v="Travel_Rarely"/>
    <x v="0"/>
    <n v="5"/>
    <n v="3"/>
    <s v="Marketing"/>
    <n v="142"/>
    <n v="3"/>
    <s v="Male"/>
    <n v="2"/>
    <n v="2"/>
    <x v="0"/>
    <n v="3"/>
    <s v="Single"/>
    <n v="5744"/>
    <n v="1"/>
    <x v="0"/>
    <n v="11"/>
    <n v="3"/>
    <n v="4"/>
    <n v="0"/>
    <n v="6"/>
    <n v="1"/>
    <n v="3"/>
    <n v="6"/>
    <n v="4"/>
    <n v="0"/>
    <n v="3"/>
    <n v="1"/>
    <n v="1"/>
    <x v="0"/>
    <x v="0"/>
    <x v="2"/>
    <x v="0"/>
    <x v="0"/>
    <x v="0"/>
    <x v="0"/>
    <n v="3.25"/>
    <x v="2"/>
    <s v="0"/>
    <n v="20678.399999999998"/>
    <n v="20678.399999999998"/>
    <x v="2"/>
    <x v="2"/>
  </r>
  <r>
    <n v="25"/>
    <x v="1"/>
    <s v="Travel_Rarely"/>
    <x v="1"/>
    <n v="7"/>
    <n v="1"/>
    <s v="Medical"/>
    <n v="143"/>
    <n v="4"/>
    <s v="Male"/>
    <n v="2"/>
    <n v="1"/>
    <x v="1"/>
    <n v="4"/>
    <s v="Married"/>
    <n v="2889"/>
    <n v="1"/>
    <x v="1"/>
    <n v="11"/>
    <n v="3"/>
    <n v="3"/>
    <n v="2"/>
    <n v="2"/>
    <n v="2"/>
    <n v="3"/>
    <n v="2"/>
    <n v="2"/>
    <n v="2"/>
    <n v="1"/>
    <n v="0"/>
    <n v="0"/>
    <x v="1"/>
    <x v="0"/>
    <x v="2"/>
    <x v="1"/>
    <x v="1"/>
    <x v="2"/>
    <x v="2"/>
    <n v="3.5"/>
    <x v="2"/>
    <s v="1–2"/>
    <n v="10400.4"/>
    <n v="0"/>
    <x v="2"/>
    <x v="2"/>
  </r>
  <r>
    <n v="22"/>
    <x v="1"/>
    <s v="Travel_Rarely"/>
    <x v="1"/>
    <n v="15"/>
    <n v="3"/>
    <s v="Medical"/>
    <n v="144"/>
    <n v="2"/>
    <s v="Female"/>
    <n v="3"/>
    <n v="1"/>
    <x v="2"/>
    <n v="4"/>
    <s v="Single"/>
    <n v="2871"/>
    <n v="1"/>
    <x v="1"/>
    <n v="15"/>
    <n v="3"/>
    <n v="3"/>
    <n v="0"/>
    <n v="1"/>
    <n v="5"/>
    <n v="3"/>
    <n v="0"/>
    <n v="0"/>
    <n v="0"/>
    <n v="0"/>
    <n v="0"/>
    <n v="0"/>
    <x v="0"/>
    <x v="1"/>
    <x v="4"/>
    <x v="4"/>
    <x v="1"/>
    <x v="2"/>
    <x v="1"/>
    <n v="3"/>
    <x v="1"/>
    <s v="0"/>
    <n v="10335.6"/>
    <n v="0"/>
    <x v="2"/>
    <x v="2"/>
  </r>
  <r>
    <n v="51"/>
    <x v="1"/>
    <s v="Travel_Frequently"/>
    <x v="1"/>
    <n v="1"/>
    <n v="4"/>
    <s v="Medical"/>
    <n v="145"/>
    <n v="1"/>
    <s v="Female"/>
    <n v="2"/>
    <n v="3"/>
    <x v="4"/>
    <n v="1"/>
    <s v="Single"/>
    <n v="7484"/>
    <n v="3"/>
    <x v="1"/>
    <n v="20"/>
    <n v="4"/>
    <n v="3"/>
    <n v="0"/>
    <n v="23"/>
    <n v="1"/>
    <n v="2"/>
    <n v="13"/>
    <n v="12"/>
    <n v="12"/>
    <n v="8"/>
    <n v="0"/>
    <n v="0"/>
    <x v="1"/>
    <x v="0"/>
    <x v="1"/>
    <x v="0"/>
    <x v="0"/>
    <x v="3"/>
    <x v="4"/>
    <n v="1.75"/>
    <x v="0"/>
    <s v="6+"/>
    <n v="26942.399999999998"/>
    <n v="0"/>
    <x v="0"/>
    <x v="0"/>
  </r>
  <r>
    <n v="34"/>
    <x v="0"/>
    <s v="Travel_Frequently"/>
    <x v="1"/>
    <n v="7"/>
    <n v="3"/>
    <s v="Life Sciences"/>
    <n v="147"/>
    <n v="1"/>
    <s v="Male"/>
    <n v="1"/>
    <n v="2"/>
    <x v="2"/>
    <n v="3"/>
    <s v="Single"/>
    <n v="6074"/>
    <n v="1"/>
    <x v="0"/>
    <n v="24"/>
    <n v="4"/>
    <n v="4"/>
    <n v="0"/>
    <n v="9"/>
    <n v="3"/>
    <n v="3"/>
    <n v="9"/>
    <n v="7"/>
    <n v="0"/>
    <n v="6"/>
    <n v="1"/>
    <n v="1"/>
    <x v="0"/>
    <x v="0"/>
    <x v="2"/>
    <x v="1"/>
    <x v="0"/>
    <x v="1"/>
    <x v="0"/>
    <n v="2.75"/>
    <x v="1"/>
    <s v="0"/>
    <n v="21866.399999999998"/>
    <n v="21866.399999999998"/>
    <x v="2"/>
    <x v="2"/>
  </r>
  <r>
    <n v="54"/>
    <x v="1"/>
    <s v="Non-Travel"/>
    <x v="2"/>
    <n v="26"/>
    <n v="3"/>
    <s v="Human Resources"/>
    <n v="148"/>
    <n v="4"/>
    <s v="Female"/>
    <n v="4"/>
    <n v="4"/>
    <x v="5"/>
    <n v="4"/>
    <s v="Single"/>
    <n v="17328"/>
    <n v="2"/>
    <x v="0"/>
    <n v="12"/>
    <n v="3"/>
    <n v="3"/>
    <n v="0"/>
    <n v="23"/>
    <n v="3"/>
    <n v="3"/>
    <n v="5"/>
    <n v="3"/>
    <n v="4"/>
    <n v="4"/>
    <n v="0"/>
    <n v="1"/>
    <x v="1"/>
    <x v="0"/>
    <x v="1"/>
    <x v="2"/>
    <x v="2"/>
    <x v="3"/>
    <x v="2"/>
    <n v="3.5"/>
    <x v="2"/>
    <s v="3–5"/>
    <n v="62380.799999999996"/>
    <n v="0"/>
    <x v="3"/>
    <x v="3"/>
  </r>
  <r>
    <n v="24"/>
    <x v="1"/>
    <s v="Travel_Rarely"/>
    <x v="1"/>
    <n v="18"/>
    <n v="1"/>
    <s v="Life Sciences"/>
    <n v="150"/>
    <n v="2"/>
    <s v="Male"/>
    <n v="3"/>
    <n v="1"/>
    <x v="2"/>
    <n v="3"/>
    <s v="Married"/>
    <n v="2774"/>
    <n v="0"/>
    <x v="1"/>
    <n v="12"/>
    <n v="3"/>
    <n v="3"/>
    <n v="1"/>
    <n v="6"/>
    <n v="2"/>
    <n v="3"/>
    <n v="5"/>
    <n v="3"/>
    <n v="1"/>
    <n v="2"/>
    <n v="0"/>
    <n v="0"/>
    <x v="0"/>
    <x v="0"/>
    <x v="4"/>
    <x v="3"/>
    <x v="1"/>
    <x v="0"/>
    <x v="2"/>
    <n v="2.75"/>
    <x v="1"/>
    <s v="1–2"/>
    <n v="9986.4"/>
    <n v="0"/>
    <x v="1"/>
    <x v="1"/>
  </r>
  <r>
    <n v="34"/>
    <x v="1"/>
    <s v="Travel_Rarely"/>
    <x v="1"/>
    <n v="6"/>
    <n v="4"/>
    <s v="Life Sciences"/>
    <n v="151"/>
    <n v="3"/>
    <s v="Female"/>
    <n v="2"/>
    <n v="2"/>
    <x v="1"/>
    <n v="2"/>
    <s v="Divorced"/>
    <n v="4505"/>
    <n v="6"/>
    <x v="1"/>
    <n v="15"/>
    <n v="3"/>
    <n v="3"/>
    <n v="1"/>
    <n v="12"/>
    <n v="3"/>
    <n v="3"/>
    <n v="1"/>
    <n v="0"/>
    <n v="0"/>
    <n v="0"/>
    <n v="0"/>
    <n v="0"/>
    <x v="0"/>
    <x v="1"/>
    <x v="2"/>
    <x v="1"/>
    <x v="1"/>
    <x v="1"/>
    <x v="1"/>
    <n v="2.75"/>
    <x v="1"/>
    <s v="0"/>
    <n v="16218"/>
    <n v="0"/>
    <x v="2"/>
    <x v="2"/>
  </r>
  <r>
    <n v="37"/>
    <x v="1"/>
    <s v="Travel_Rarely"/>
    <x v="0"/>
    <n v="3"/>
    <n v="3"/>
    <s v="Life Sciences"/>
    <n v="152"/>
    <n v="3"/>
    <s v="Male"/>
    <n v="3"/>
    <n v="3"/>
    <x v="0"/>
    <n v="4"/>
    <s v="Single"/>
    <n v="7428"/>
    <n v="2"/>
    <x v="1"/>
    <n v="12"/>
    <n v="3"/>
    <n v="1"/>
    <n v="0"/>
    <n v="12"/>
    <n v="3"/>
    <n v="3"/>
    <n v="5"/>
    <n v="3"/>
    <n v="1"/>
    <n v="3"/>
    <n v="0"/>
    <n v="0"/>
    <x v="0"/>
    <x v="0"/>
    <x v="0"/>
    <x v="0"/>
    <x v="0"/>
    <x v="1"/>
    <x v="2"/>
    <n v="2.75"/>
    <x v="1"/>
    <s v="1–2"/>
    <n v="26740.799999999999"/>
    <n v="0"/>
    <x v="1"/>
    <x v="1"/>
  </r>
  <r>
    <n v="34"/>
    <x v="1"/>
    <s v="Travel_Rarely"/>
    <x v="1"/>
    <n v="5"/>
    <n v="3"/>
    <s v="Medical"/>
    <n v="153"/>
    <n v="3"/>
    <s v="Female"/>
    <n v="2"/>
    <n v="3"/>
    <x v="5"/>
    <n v="1"/>
    <s v="Single"/>
    <n v="11631"/>
    <n v="2"/>
    <x v="1"/>
    <n v="12"/>
    <n v="3"/>
    <n v="4"/>
    <n v="0"/>
    <n v="14"/>
    <n v="6"/>
    <n v="3"/>
    <n v="11"/>
    <n v="10"/>
    <n v="5"/>
    <n v="8"/>
    <n v="0"/>
    <n v="0"/>
    <x v="1"/>
    <x v="0"/>
    <x v="2"/>
    <x v="0"/>
    <x v="3"/>
    <x v="1"/>
    <x v="4"/>
    <n v="2.75"/>
    <x v="1"/>
    <s v="3–5"/>
    <n v="41871.599999999999"/>
    <n v="0"/>
    <x v="2"/>
    <x v="2"/>
  </r>
  <r>
    <n v="36"/>
    <x v="1"/>
    <s v="Travel_Frequently"/>
    <x v="0"/>
    <n v="11"/>
    <n v="2"/>
    <s v="Technical Degree"/>
    <n v="154"/>
    <n v="2"/>
    <s v="Female"/>
    <n v="3"/>
    <n v="3"/>
    <x v="0"/>
    <n v="4"/>
    <s v="Married"/>
    <n v="9738"/>
    <n v="0"/>
    <x v="1"/>
    <n v="14"/>
    <n v="3"/>
    <n v="3"/>
    <n v="1"/>
    <n v="10"/>
    <n v="6"/>
    <n v="3"/>
    <n v="9"/>
    <n v="7"/>
    <n v="2"/>
    <n v="8"/>
    <n v="0"/>
    <n v="0"/>
    <x v="1"/>
    <x v="0"/>
    <x v="0"/>
    <x v="4"/>
    <x v="0"/>
    <x v="1"/>
    <x v="0"/>
    <n v="3"/>
    <x v="1"/>
    <s v="1–2"/>
    <n v="35056.799999999996"/>
    <n v="0"/>
    <x v="1"/>
    <x v="1"/>
  </r>
  <r>
    <n v="36"/>
    <x v="1"/>
    <s v="Travel_Rarely"/>
    <x v="1"/>
    <n v="3"/>
    <n v="2"/>
    <s v="Life Sciences"/>
    <n v="155"/>
    <n v="1"/>
    <s v="Female"/>
    <n v="3"/>
    <n v="1"/>
    <x v="2"/>
    <n v="4"/>
    <s v="Divorced"/>
    <n v="2835"/>
    <n v="5"/>
    <x v="1"/>
    <n v="22"/>
    <n v="4"/>
    <n v="1"/>
    <n v="1"/>
    <n v="7"/>
    <n v="2"/>
    <n v="3"/>
    <n v="1"/>
    <n v="0"/>
    <n v="0"/>
    <n v="0"/>
    <n v="0"/>
    <n v="0"/>
    <x v="0"/>
    <x v="1"/>
    <x v="0"/>
    <x v="0"/>
    <x v="1"/>
    <x v="0"/>
    <x v="1"/>
    <n v="2.25"/>
    <x v="3"/>
    <s v="0"/>
    <n v="10206"/>
    <n v="0"/>
    <x v="2"/>
    <x v="2"/>
  </r>
  <r>
    <n v="43"/>
    <x v="1"/>
    <s v="Travel_Frequently"/>
    <x v="0"/>
    <n v="26"/>
    <n v="2"/>
    <s v="Life Sciences"/>
    <n v="158"/>
    <n v="3"/>
    <s v="Male"/>
    <n v="3"/>
    <n v="4"/>
    <x v="5"/>
    <n v="4"/>
    <s v="Married"/>
    <n v="16959"/>
    <n v="1"/>
    <x v="0"/>
    <n v="12"/>
    <n v="3"/>
    <n v="4"/>
    <n v="2"/>
    <n v="25"/>
    <n v="3"/>
    <n v="4"/>
    <n v="25"/>
    <n v="12"/>
    <n v="4"/>
    <n v="12"/>
    <n v="0"/>
    <n v="1"/>
    <x v="1"/>
    <x v="0"/>
    <x v="0"/>
    <x v="2"/>
    <x v="2"/>
    <x v="3"/>
    <x v="3"/>
    <n v="3.75"/>
    <x v="2"/>
    <s v="3–5"/>
    <n v="61052.399999999994"/>
    <n v="0"/>
    <x v="3"/>
    <x v="3"/>
  </r>
  <r>
    <n v="30"/>
    <x v="1"/>
    <s v="Travel_Frequently"/>
    <x v="1"/>
    <n v="23"/>
    <n v="3"/>
    <s v="Life Sciences"/>
    <n v="159"/>
    <n v="1"/>
    <s v="Male"/>
    <n v="1"/>
    <n v="1"/>
    <x v="1"/>
    <n v="3"/>
    <s v="Divorced"/>
    <n v="2613"/>
    <n v="1"/>
    <x v="1"/>
    <n v="25"/>
    <n v="4"/>
    <n v="3"/>
    <n v="3"/>
    <n v="10"/>
    <n v="2"/>
    <n v="2"/>
    <n v="10"/>
    <n v="7"/>
    <n v="0"/>
    <n v="9"/>
    <n v="0"/>
    <n v="0"/>
    <x v="0"/>
    <x v="0"/>
    <x v="2"/>
    <x v="2"/>
    <x v="1"/>
    <x v="1"/>
    <x v="0"/>
    <n v="2.25"/>
    <x v="3"/>
    <s v="0"/>
    <n v="9406.7999999999993"/>
    <n v="0"/>
    <x v="2"/>
    <x v="2"/>
  </r>
  <r>
    <n v="33"/>
    <x v="1"/>
    <s v="Non-Travel"/>
    <x v="0"/>
    <n v="22"/>
    <n v="2"/>
    <s v="Marketing"/>
    <n v="160"/>
    <n v="3"/>
    <s v="Male"/>
    <n v="3"/>
    <n v="2"/>
    <x v="0"/>
    <n v="2"/>
    <s v="Married"/>
    <n v="6146"/>
    <n v="0"/>
    <x v="1"/>
    <n v="13"/>
    <n v="3"/>
    <n v="1"/>
    <n v="1"/>
    <n v="8"/>
    <n v="2"/>
    <n v="4"/>
    <n v="7"/>
    <n v="7"/>
    <n v="0"/>
    <n v="7"/>
    <n v="0"/>
    <n v="0"/>
    <x v="0"/>
    <x v="0"/>
    <x v="2"/>
    <x v="2"/>
    <x v="0"/>
    <x v="0"/>
    <x v="0"/>
    <n v="2.5"/>
    <x v="3"/>
    <s v="0"/>
    <n v="22125.599999999999"/>
    <n v="0"/>
    <x v="2"/>
    <x v="2"/>
  </r>
  <r>
    <n v="56"/>
    <x v="0"/>
    <s v="Travel_Rarely"/>
    <x v="1"/>
    <n v="14"/>
    <n v="4"/>
    <s v="Life Sciences"/>
    <n v="161"/>
    <n v="2"/>
    <s v="Female"/>
    <n v="3"/>
    <n v="1"/>
    <x v="1"/>
    <n v="2"/>
    <s v="Married"/>
    <n v="4963"/>
    <n v="9"/>
    <x v="0"/>
    <n v="18"/>
    <n v="3"/>
    <n v="1"/>
    <n v="3"/>
    <n v="7"/>
    <n v="2"/>
    <n v="3"/>
    <n v="5"/>
    <n v="4"/>
    <n v="4"/>
    <n v="3"/>
    <n v="1"/>
    <n v="1"/>
    <x v="1"/>
    <x v="0"/>
    <x v="3"/>
    <x v="4"/>
    <x v="1"/>
    <x v="0"/>
    <x v="2"/>
    <n v="2"/>
    <x v="0"/>
    <s v="3–5"/>
    <n v="17866.8"/>
    <n v="17866.8"/>
    <x v="3"/>
    <x v="3"/>
  </r>
  <r>
    <n v="51"/>
    <x v="1"/>
    <s v="Travel_Rarely"/>
    <x v="1"/>
    <n v="6"/>
    <n v="3"/>
    <s v="Life Sciences"/>
    <n v="162"/>
    <n v="1"/>
    <s v="Male"/>
    <n v="3"/>
    <n v="5"/>
    <x v="7"/>
    <n v="3"/>
    <s v="Single"/>
    <n v="19537"/>
    <n v="7"/>
    <x v="1"/>
    <n v="13"/>
    <n v="3"/>
    <n v="3"/>
    <n v="0"/>
    <n v="23"/>
    <n v="5"/>
    <n v="3"/>
    <n v="20"/>
    <n v="18"/>
    <n v="15"/>
    <n v="15"/>
    <n v="0"/>
    <n v="0"/>
    <x v="1"/>
    <x v="0"/>
    <x v="1"/>
    <x v="1"/>
    <x v="2"/>
    <x v="3"/>
    <x v="4"/>
    <n v="2.5"/>
    <x v="3"/>
    <s v="6+"/>
    <n v="70333.2"/>
    <n v="0"/>
    <x v="2"/>
    <x v="2"/>
  </r>
  <r>
    <n v="31"/>
    <x v="0"/>
    <s v="Travel_Rarely"/>
    <x v="0"/>
    <n v="6"/>
    <n v="4"/>
    <s v="Life Sciences"/>
    <n v="163"/>
    <n v="2"/>
    <s v="Male"/>
    <n v="1"/>
    <n v="2"/>
    <x v="0"/>
    <n v="3"/>
    <s v="Married"/>
    <n v="6172"/>
    <n v="4"/>
    <x v="0"/>
    <n v="18"/>
    <n v="3"/>
    <n v="2"/>
    <n v="0"/>
    <n v="12"/>
    <n v="3"/>
    <n v="2"/>
    <n v="7"/>
    <n v="7"/>
    <n v="7"/>
    <n v="7"/>
    <n v="1"/>
    <n v="1"/>
    <x v="1"/>
    <x v="0"/>
    <x v="2"/>
    <x v="1"/>
    <x v="0"/>
    <x v="1"/>
    <x v="0"/>
    <n v="2.25"/>
    <x v="3"/>
    <s v="6+"/>
    <n v="22219.200000000001"/>
    <n v="22219.200000000001"/>
    <x v="0"/>
    <x v="0"/>
  </r>
  <r>
    <n v="26"/>
    <x v="1"/>
    <s v="Travel_Rarely"/>
    <x v="1"/>
    <n v="6"/>
    <n v="3"/>
    <s v="Other"/>
    <n v="164"/>
    <n v="3"/>
    <s v="Female"/>
    <n v="2"/>
    <n v="1"/>
    <x v="1"/>
    <n v="2"/>
    <s v="Married"/>
    <n v="2368"/>
    <n v="1"/>
    <x v="1"/>
    <n v="19"/>
    <n v="3"/>
    <n v="3"/>
    <n v="0"/>
    <n v="5"/>
    <n v="3"/>
    <n v="2"/>
    <n v="5"/>
    <n v="4"/>
    <n v="4"/>
    <n v="3"/>
    <n v="0"/>
    <n v="0"/>
    <x v="1"/>
    <x v="0"/>
    <x v="2"/>
    <x v="1"/>
    <x v="1"/>
    <x v="0"/>
    <x v="2"/>
    <n v="2.5"/>
    <x v="3"/>
    <s v="3–5"/>
    <n v="8524.7999999999993"/>
    <n v="0"/>
    <x v="2"/>
    <x v="2"/>
  </r>
  <r>
    <n v="58"/>
    <x v="0"/>
    <s v="Travel_Rarely"/>
    <x v="1"/>
    <n v="23"/>
    <n v="4"/>
    <s v="Medical"/>
    <n v="165"/>
    <n v="4"/>
    <s v="Female"/>
    <n v="3"/>
    <n v="3"/>
    <x v="4"/>
    <n v="4"/>
    <s v="Married"/>
    <n v="10312"/>
    <n v="1"/>
    <x v="1"/>
    <n v="12"/>
    <n v="3"/>
    <n v="4"/>
    <n v="1"/>
    <n v="40"/>
    <n v="3"/>
    <n v="2"/>
    <n v="40"/>
    <n v="10"/>
    <n v="15"/>
    <n v="6"/>
    <n v="1"/>
    <n v="0"/>
    <x v="1"/>
    <x v="0"/>
    <x v="3"/>
    <x v="2"/>
    <x v="3"/>
    <x v="4"/>
    <x v="3"/>
    <n v="3.5"/>
    <x v="2"/>
    <s v="6+"/>
    <n v="37123.199999999997"/>
    <n v="37123.199999999997"/>
    <x v="0"/>
    <x v="0"/>
  </r>
  <r>
    <n v="19"/>
    <x v="0"/>
    <s v="Travel_Rarely"/>
    <x v="0"/>
    <n v="22"/>
    <n v="1"/>
    <s v="Marketing"/>
    <n v="167"/>
    <n v="4"/>
    <s v="Male"/>
    <n v="3"/>
    <n v="1"/>
    <x v="6"/>
    <n v="3"/>
    <s v="Single"/>
    <n v="1675"/>
    <n v="1"/>
    <x v="0"/>
    <n v="19"/>
    <n v="3"/>
    <n v="4"/>
    <n v="0"/>
    <n v="0"/>
    <n v="2"/>
    <n v="2"/>
    <n v="0"/>
    <n v="0"/>
    <n v="0"/>
    <n v="0"/>
    <n v="1"/>
    <n v="1"/>
    <x v="0"/>
    <x v="1"/>
    <x v="4"/>
    <x v="2"/>
    <x v="1"/>
    <x v="2"/>
    <x v="1"/>
    <n v="3.25"/>
    <x v="2"/>
    <s v="0"/>
    <n v="6030"/>
    <n v="6030"/>
    <x v="3"/>
    <x v="3"/>
  </r>
  <r>
    <n v="22"/>
    <x v="1"/>
    <s v="Travel_Rarely"/>
    <x v="1"/>
    <n v="2"/>
    <n v="1"/>
    <s v="Technical Degree"/>
    <n v="169"/>
    <n v="3"/>
    <s v="Male"/>
    <n v="3"/>
    <n v="1"/>
    <x v="2"/>
    <n v="4"/>
    <s v="Married"/>
    <n v="2523"/>
    <n v="0"/>
    <x v="1"/>
    <n v="14"/>
    <n v="3"/>
    <n v="3"/>
    <n v="1"/>
    <n v="3"/>
    <n v="2"/>
    <n v="3"/>
    <n v="2"/>
    <n v="1"/>
    <n v="2"/>
    <n v="1"/>
    <n v="0"/>
    <n v="0"/>
    <x v="1"/>
    <x v="0"/>
    <x v="4"/>
    <x v="0"/>
    <x v="1"/>
    <x v="2"/>
    <x v="2"/>
    <n v="3.25"/>
    <x v="2"/>
    <s v="1–2"/>
    <n v="9082.7999999999993"/>
    <n v="0"/>
    <x v="2"/>
    <x v="2"/>
  </r>
  <r>
    <n v="49"/>
    <x v="1"/>
    <s v="Travel_Rarely"/>
    <x v="1"/>
    <n v="20"/>
    <n v="4"/>
    <s v="Medical"/>
    <n v="170"/>
    <n v="3"/>
    <s v="Female"/>
    <n v="3"/>
    <n v="2"/>
    <x v="3"/>
    <n v="1"/>
    <s v="Married"/>
    <n v="6567"/>
    <n v="1"/>
    <x v="1"/>
    <n v="14"/>
    <n v="3"/>
    <n v="3"/>
    <n v="0"/>
    <n v="16"/>
    <n v="2"/>
    <n v="2"/>
    <n v="15"/>
    <n v="11"/>
    <n v="5"/>
    <n v="11"/>
    <n v="0"/>
    <n v="0"/>
    <x v="1"/>
    <x v="0"/>
    <x v="1"/>
    <x v="3"/>
    <x v="0"/>
    <x v="3"/>
    <x v="4"/>
    <n v="2.25"/>
    <x v="3"/>
    <s v="3–5"/>
    <n v="23641.200000000001"/>
    <n v="0"/>
    <x v="0"/>
    <x v="0"/>
  </r>
  <r>
    <n v="43"/>
    <x v="1"/>
    <s v="Travel_Frequently"/>
    <x v="1"/>
    <n v="28"/>
    <n v="3"/>
    <s v="Medical"/>
    <n v="171"/>
    <n v="2"/>
    <s v="Female"/>
    <n v="4"/>
    <n v="1"/>
    <x v="1"/>
    <n v="3"/>
    <s v="Single"/>
    <n v="4739"/>
    <n v="4"/>
    <x v="1"/>
    <n v="12"/>
    <n v="3"/>
    <n v="4"/>
    <n v="0"/>
    <n v="18"/>
    <n v="2"/>
    <n v="3"/>
    <n v="3"/>
    <n v="2"/>
    <n v="1"/>
    <n v="2"/>
    <n v="0"/>
    <n v="0"/>
    <x v="0"/>
    <x v="0"/>
    <x v="0"/>
    <x v="2"/>
    <x v="1"/>
    <x v="3"/>
    <x v="2"/>
    <n v="3"/>
    <x v="1"/>
    <s v="1–2"/>
    <n v="17060.399999999998"/>
    <n v="0"/>
    <x v="2"/>
    <x v="2"/>
  </r>
  <r>
    <n v="50"/>
    <x v="1"/>
    <s v="Travel_Frequently"/>
    <x v="0"/>
    <n v="12"/>
    <n v="3"/>
    <s v="Marketing"/>
    <n v="174"/>
    <n v="3"/>
    <s v="Female"/>
    <n v="3"/>
    <n v="3"/>
    <x v="0"/>
    <n v="4"/>
    <s v="Single"/>
    <n v="9208"/>
    <n v="4"/>
    <x v="1"/>
    <n v="11"/>
    <n v="3"/>
    <n v="4"/>
    <n v="0"/>
    <n v="16"/>
    <n v="3"/>
    <n v="3"/>
    <n v="2"/>
    <n v="2"/>
    <n v="2"/>
    <n v="1"/>
    <n v="0"/>
    <n v="0"/>
    <x v="1"/>
    <x v="0"/>
    <x v="1"/>
    <x v="4"/>
    <x v="0"/>
    <x v="3"/>
    <x v="2"/>
    <n v="3.5"/>
    <x v="2"/>
    <s v="1–2"/>
    <n v="33148.799999999996"/>
    <n v="0"/>
    <x v="2"/>
    <x v="2"/>
  </r>
  <r>
    <n v="31"/>
    <x v="0"/>
    <s v="Travel_Rarely"/>
    <x v="0"/>
    <n v="20"/>
    <n v="3"/>
    <s v="Life Sciences"/>
    <n v="175"/>
    <n v="2"/>
    <s v="Female"/>
    <n v="1"/>
    <n v="2"/>
    <x v="0"/>
    <n v="3"/>
    <s v="Married"/>
    <n v="4559"/>
    <n v="3"/>
    <x v="0"/>
    <n v="11"/>
    <n v="3"/>
    <n v="3"/>
    <n v="1"/>
    <n v="4"/>
    <n v="2"/>
    <n v="3"/>
    <n v="2"/>
    <n v="2"/>
    <n v="2"/>
    <n v="2"/>
    <n v="1"/>
    <n v="1"/>
    <x v="1"/>
    <x v="0"/>
    <x v="2"/>
    <x v="3"/>
    <x v="1"/>
    <x v="0"/>
    <x v="2"/>
    <n v="2.75"/>
    <x v="1"/>
    <s v="1–2"/>
    <n v="16412.399999999998"/>
    <n v="16412.399999999998"/>
    <x v="3"/>
    <x v="3"/>
  </r>
  <r>
    <n v="41"/>
    <x v="1"/>
    <s v="Travel_Rarely"/>
    <x v="0"/>
    <n v="9"/>
    <n v="1"/>
    <s v="Life Sciences"/>
    <n v="176"/>
    <n v="3"/>
    <s v="Male"/>
    <n v="3"/>
    <n v="3"/>
    <x v="0"/>
    <n v="3"/>
    <s v="Divorced"/>
    <n v="8189"/>
    <n v="3"/>
    <x v="0"/>
    <n v="13"/>
    <n v="3"/>
    <n v="3"/>
    <n v="1"/>
    <n v="12"/>
    <n v="2"/>
    <n v="3"/>
    <n v="9"/>
    <n v="7"/>
    <n v="0"/>
    <n v="7"/>
    <n v="0"/>
    <n v="1"/>
    <x v="0"/>
    <x v="0"/>
    <x v="0"/>
    <x v="1"/>
    <x v="0"/>
    <x v="1"/>
    <x v="0"/>
    <n v="3"/>
    <x v="1"/>
    <s v="0"/>
    <n v="29480.399999999998"/>
    <n v="0"/>
    <x v="2"/>
    <x v="2"/>
  </r>
  <r>
    <n v="26"/>
    <x v="1"/>
    <s v="Travel_Rarely"/>
    <x v="2"/>
    <n v="25"/>
    <n v="1"/>
    <s v="Life Sciences"/>
    <n v="177"/>
    <n v="3"/>
    <s v="Female"/>
    <n v="3"/>
    <n v="1"/>
    <x v="8"/>
    <n v="3"/>
    <s v="Married"/>
    <n v="2942"/>
    <n v="1"/>
    <x v="1"/>
    <n v="23"/>
    <n v="4"/>
    <n v="4"/>
    <n v="1"/>
    <n v="8"/>
    <n v="3"/>
    <n v="3"/>
    <n v="8"/>
    <n v="7"/>
    <n v="5"/>
    <n v="7"/>
    <n v="0"/>
    <n v="0"/>
    <x v="1"/>
    <x v="0"/>
    <x v="2"/>
    <x v="2"/>
    <x v="1"/>
    <x v="0"/>
    <x v="0"/>
    <n v="3.25"/>
    <x v="2"/>
    <s v="3–5"/>
    <n v="10591.199999999999"/>
    <n v="0"/>
    <x v="0"/>
    <x v="0"/>
  </r>
  <r>
    <n v="36"/>
    <x v="1"/>
    <s v="Travel_Rarely"/>
    <x v="1"/>
    <n v="6"/>
    <n v="2"/>
    <s v="Medical"/>
    <n v="178"/>
    <n v="2"/>
    <s v="Male"/>
    <n v="3"/>
    <n v="2"/>
    <x v="3"/>
    <n v="2"/>
    <s v="Divorced"/>
    <n v="4941"/>
    <n v="6"/>
    <x v="1"/>
    <n v="20"/>
    <n v="4"/>
    <n v="4"/>
    <n v="2"/>
    <n v="7"/>
    <n v="0"/>
    <n v="3"/>
    <n v="3"/>
    <n v="2"/>
    <n v="0"/>
    <n v="1"/>
    <n v="0"/>
    <n v="0"/>
    <x v="0"/>
    <x v="0"/>
    <x v="0"/>
    <x v="1"/>
    <x v="1"/>
    <x v="0"/>
    <x v="2"/>
    <n v="2.75"/>
    <x v="1"/>
    <s v="0"/>
    <n v="17787.599999999999"/>
    <n v="0"/>
    <x v="1"/>
    <x v="1"/>
  </r>
  <r>
    <n v="51"/>
    <x v="0"/>
    <s v="Travel_Frequently"/>
    <x v="1"/>
    <n v="8"/>
    <n v="4"/>
    <s v="Life Sciences"/>
    <n v="179"/>
    <n v="1"/>
    <s v="Male"/>
    <n v="1"/>
    <n v="3"/>
    <x v="3"/>
    <n v="4"/>
    <s v="Single"/>
    <n v="10650"/>
    <n v="2"/>
    <x v="1"/>
    <n v="15"/>
    <n v="3"/>
    <n v="4"/>
    <n v="0"/>
    <n v="18"/>
    <n v="2"/>
    <n v="3"/>
    <n v="4"/>
    <n v="2"/>
    <n v="0"/>
    <n v="3"/>
    <n v="1"/>
    <n v="0"/>
    <x v="0"/>
    <x v="0"/>
    <x v="1"/>
    <x v="1"/>
    <x v="3"/>
    <x v="3"/>
    <x v="2"/>
    <n v="3"/>
    <x v="1"/>
    <s v="0"/>
    <n v="38340"/>
    <n v="38340"/>
    <x v="1"/>
    <x v="1"/>
  </r>
  <r>
    <n v="39"/>
    <x v="1"/>
    <s v="Travel_Rarely"/>
    <x v="0"/>
    <n v="4"/>
    <n v="4"/>
    <s v="Life Sciences"/>
    <n v="182"/>
    <n v="4"/>
    <s v="Female"/>
    <n v="2"/>
    <n v="2"/>
    <x v="0"/>
    <n v="3"/>
    <s v="Married"/>
    <n v="5902"/>
    <n v="4"/>
    <x v="1"/>
    <n v="14"/>
    <n v="3"/>
    <n v="3"/>
    <n v="1"/>
    <n v="17"/>
    <n v="1"/>
    <n v="4"/>
    <n v="15"/>
    <n v="11"/>
    <n v="5"/>
    <n v="9"/>
    <n v="0"/>
    <n v="0"/>
    <x v="1"/>
    <x v="0"/>
    <x v="0"/>
    <x v="0"/>
    <x v="0"/>
    <x v="3"/>
    <x v="4"/>
    <n v="3.5"/>
    <x v="2"/>
    <s v="3–5"/>
    <n v="21247.200000000001"/>
    <n v="0"/>
    <x v="2"/>
    <x v="2"/>
  </r>
  <r>
    <n v="25"/>
    <x v="1"/>
    <s v="Travel_Rarely"/>
    <x v="0"/>
    <n v="28"/>
    <n v="3"/>
    <s v="Life Sciences"/>
    <n v="183"/>
    <n v="1"/>
    <s v="Male"/>
    <n v="2"/>
    <n v="2"/>
    <x v="0"/>
    <n v="3"/>
    <s v="Married"/>
    <n v="8639"/>
    <n v="2"/>
    <x v="1"/>
    <n v="18"/>
    <n v="3"/>
    <n v="4"/>
    <n v="0"/>
    <n v="6"/>
    <n v="3"/>
    <n v="3"/>
    <n v="2"/>
    <n v="2"/>
    <n v="2"/>
    <n v="2"/>
    <n v="0"/>
    <n v="0"/>
    <x v="1"/>
    <x v="0"/>
    <x v="2"/>
    <x v="2"/>
    <x v="0"/>
    <x v="0"/>
    <x v="2"/>
    <n v="2.75"/>
    <x v="1"/>
    <s v="1–2"/>
    <n v="31100.399999999998"/>
    <n v="0"/>
    <x v="0"/>
    <x v="0"/>
  </r>
  <r>
    <n v="30"/>
    <x v="1"/>
    <s v="Travel_Rarely"/>
    <x v="2"/>
    <n v="9"/>
    <n v="3"/>
    <s v="Human Resources"/>
    <n v="184"/>
    <n v="3"/>
    <s v="Male"/>
    <n v="3"/>
    <n v="2"/>
    <x v="8"/>
    <n v="4"/>
    <s v="Married"/>
    <n v="6347"/>
    <n v="0"/>
    <x v="0"/>
    <n v="19"/>
    <n v="3"/>
    <n v="4"/>
    <n v="0"/>
    <n v="12"/>
    <n v="2"/>
    <n v="1"/>
    <n v="11"/>
    <n v="9"/>
    <n v="4"/>
    <n v="7"/>
    <n v="0"/>
    <n v="1"/>
    <x v="1"/>
    <x v="0"/>
    <x v="2"/>
    <x v="1"/>
    <x v="0"/>
    <x v="1"/>
    <x v="4"/>
    <n v="3"/>
    <x v="1"/>
    <s v="3–5"/>
    <n v="22849.200000000001"/>
    <n v="0"/>
    <x v="0"/>
    <x v="0"/>
  </r>
  <r>
    <n v="32"/>
    <x v="0"/>
    <s v="Travel_Rarely"/>
    <x v="1"/>
    <n v="9"/>
    <n v="3"/>
    <s v="Medical"/>
    <n v="190"/>
    <n v="1"/>
    <s v="Female"/>
    <n v="3"/>
    <n v="1"/>
    <x v="2"/>
    <n v="1"/>
    <s v="Single"/>
    <n v="4200"/>
    <n v="7"/>
    <x v="1"/>
    <n v="22"/>
    <n v="4"/>
    <n v="1"/>
    <n v="0"/>
    <n v="10"/>
    <n v="2"/>
    <n v="4"/>
    <n v="5"/>
    <n v="4"/>
    <n v="0"/>
    <n v="4"/>
    <n v="1"/>
    <n v="0"/>
    <x v="0"/>
    <x v="0"/>
    <x v="2"/>
    <x v="1"/>
    <x v="1"/>
    <x v="1"/>
    <x v="2"/>
    <n v="1.75"/>
    <x v="0"/>
    <s v="0"/>
    <n v="15120"/>
    <n v="15120"/>
    <x v="2"/>
    <x v="2"/>
  </r>
  <r>
    <n v="45"/>
    <x v="1"/>
    <s v="Travel_Rarely"/>
    <x v="1"/>
    <n v="29"/>
    <n v="3"/>
    <s v="Medical"/>
    <n v="192"/>
    <n v="3"/>
    <s v="Male"/>
    <n v="3"/>
    <n v="1"/>
    <x v="1"/>
    <n v="4"/>
    <s v="Single"/>
    <n v="3452"/>
    <n v="5"/>
    <x v="1"/>
    <n v="13"/>
    <n v="3"/>
    <n v="2"/>
    <n v="0"/>
    <n v="9"/>
    <n v="2"/>
    <n v="2"/>
    <n v="6"/>
    <n v="5"/>
    <n v="0"/>
    <n v="3"/>
    <n v="0"/>
    <n v="0"/>
    <x v="0"/>
    <x v="0"/>
    <x v="1"/>
    <x v="2"/>
    <x v="1"/>
    <x v="1"/>
    <x v="0"/>
    <n v="2.75"/>
    <x v="1"/>
    <s v="0"/>
    <n v="12427.199999999999"/>
    <n v="0"/>
    <x v="2"/>
    <x v="2"/>
  </r>
  <r>
    <n v="38"/>
    <x v="1"/>
    <s v="Travel_Rarely"/>
    <x v="1"/>
    <n v="3"/>
    <n v="5"/>
    <s v="Technical Degree"/>
    <n v="193"/>
    <n v="4"/>
    <s v="Female"/>
    <n v="3"/>
    <n v="2"/>
    <x v="1"/>
    <n v="3"/>
    <s v="Single"/>
    <n v="4317"/>
    <n v="3"/>
    <x v="0"/>
    <n v="20"/>
    <n v="4"/>
    <n v="2"/>
    <n v="0"/>
    <n v="19"/>
    <n v="2"/>
    <n v="3"/>
    <n v="3"/>
    <n v="2"/>
    <n v="2"/>
    <n v="2"/>
    <n v="0"/>
    <n v="1"/>
    <x v="1"/>
    <x v="0"/>
    <x v="0"/>
    <x v="0"/>
    <x v="1"/>
    <x v="3"/>
    <x v="2"/>
    <n v="3"/>
    <x v="1"/>
    <s v="1–2"/>
    <n v="15541.199999999999"/>
    <n v="0"/>
    <x v="2"/>
    <x v="2"/>
  </r>
  <r>
    <n v="30"/>
    <x v="1"/>
    <s v="Travel_Rarely"/>
    <x v="1"/>
    <n v="18"/>
    <n v="3"/>
    <s v="Life Sciences"/>
    <n v="194"/>
    <n v="1"/>
    <s v="Female"/>
    <n v="3"/>
    <n v="1"/>
    <x v="1"/>
    <n v="3"/>
    <s v="Single"/>
    <n v="2632"/>
    <n v="1"/>
    <x v="1"/>
    <n v="14"/>
    <n v="3"/>
    <n v="3"/>
    <n v="0"/>
    <n v="5"/>
    <n v="4"/>
    <n v="2"/>
    <n v="5"/>
    <n v="4"/>
    <n v="0"/>
    <n v="4"/>
    <n v="0"/>
    <n v="0"/>
    <x v="0"/>
    <x v="0"/>
    <x v="2"/>
    <x v="3"/>
    <x v="1"/>
    <x v="0"/>
    <x v="2"/>
    <n v="2.25"/>
    <x v="3"/>
    <s v="0"/>
    <n v="9475.1999999999989"/>
    <n v="0"/>
    <x v="1"/>
    <x v="1"/>
  </r>
  <r>
    <n v="32"/>
    <x v="1"/>
    <s v="Travel_Frequently"/>
    <x v="0"/>
    <n v="9"/>
    <n v="2"/>
    <s v="Medical"/>
    <n v="195"/>
    <n v="4"/>
    <s v="Male"/>
    <n v="1"/>
    <n v="2"/>
    <x v="0"/>
    <n v="4"/>
    <s v="Divorced"/>
    <n v="4668"/>
    <n v="0"/>
    <x v="1"/>
    <n v="17"/>
    <n v="3"/>
    <n v="4"/>
    <n v="3"/>
    <n v="9"/>
    <n v="2"/>
    <n v="4"/>
    <n v="8"/>
    <n v="7"/>
    <n v="0"/>
    <n v="7"/>
    <n v="0"/>
    <n v="0"/>
    <x v="0"/>
    <x v="0"/>
    <x v="2"/>
    <x v="1"/>
    <x v="1"/>
    <x v="1"/>
    <x v="0"/>
    <n v="4"/>
    <x v="2"/>
    <s v="0"/>
    <n v="16804.8"/>
    <n v="0"/>
    <x v="1"/>
    <x v="1"/>
  </r>
  <r>
    <n v="30"/>
    <x v="1"/>
    <s v="Travel_Rarely"/>
    <x v="1"/>
    <n v="5"/>
    <n v="3"/>
    <s v="Technical Degree"/>
    <n v="197"/>
    <n v="4"/>
    <s v="Female"/>
    <n v="3"/>
    <n v="1"/>
    <x v="1"/>
    <n v="1"/>
    <s v="Divorced"/>
    <n v="3204"/>
    <n v="5"/>
    <x v="1"/>
    <n v="14"/>
    <n v="3"/>
    <n v="4"/>
    <n v="1"/>
    <n v="8"/>
    <n v="3"/>
    <n v="3"/>
    <n v="3"/>
    <n v="2"/>
    <n v="2"/>
    <n v="2"/>
    <n v="0"/>
    <n v="0"/>
    <x v="1"/>
    <x v="0"/>
    <x v="2"/>
    <x v="0"/>
    <x v="1"/>
    <x v="0"/>
    <x v="2"/>
    <n v="3"/>
    <x v="1"/>
    <s v="1–2"/>
    <n v="11534.4"/>
    <n v="0"/>
    <x v="1"/>
    <x v="1"/>
  </r>
  <r>
    <n v="30"/>
    <x v="1"/>
    <s v="Travel_Rarely"/>
    <x v="1"/>
    <n v="2"/>
    <n v="1"/>
    <s v="Medical"/>
    <n v="198"/>
    <n v="2"/>
    <s v="Male"/>
    <n v="2"/>
    <n v="1"/>
    <x v="2"/>
    <n v="4"/>
    <s v="Single"/>
    <n v="2720"/>
    <n v="0"/>
    <x v="1"/>
    <n v="13"/>
    <n v="3"/>
    <n v="4"/>
    <n v="0"/>
    <n v="6"/>
    <n v="3"/>
    <n v="3"/>
    <n v="5"/>
    <n v="3"/>
    <n v="1"/>
    <n v="2"/>
    <n v="0"/>
    <n v="0"/>
    <x v="0"/>
    <x v="0"/>
    <x v="2"/>
    <x v="0"/>
    <x v="1"/>
    <x v="0"/>
    <x v="2"/>
    <n v="3.25"/>
    <x v="2"/>
    <s v="1–2"/>
    <n v="9792"/>
    <n v="0"/>
    <x v="1"/>
    <x v="1"/>
  </r>
  <r>
    <n v="41"/>
    <x v="1"/>
    <s v="Travel_Frequently"/>
    <x v="1"/>
    <n v="10"/>
    <n v="3"/>
    <s v="Life Sciences"/>
    <n v="199"/>
    <n v="4"/>
    <s v="Male"/>
    <n v="2"/>
    <n v="4"/>
    <x v="5"/>
    <n v="1"/>
    <s v="Divorced"/>
    <n v="17181"/>
    <n v="4"/>
    <x v="1"/>
    <n v="13"/>
    <n v="3"/>
    <n v="2"/>
    <n v="1"/>
    <n v="21"/>
    <n v="2"/>
    <n v="2"/>
    <n v="7"/>
    <n v="6"/>
    <n v="7"/>
    <n v="7"/>
    <n v="0"/>
    <n v="0"/>
    <x v="1"/>
    <x v="0"/>
    <x v="0"/>
    <x v="1"/>
    <x v="2"/>
    <x v="3"/>
    <x v="0"/>
    <n v="2.25"/>
    <x v="3"/>
    <s v="6+"/>
    <n v="61851.6"/>
    <n v="0"/>
    <x v="2"/>
    <x v="2"/>
  </r>
  <r>
    <n v="41"/>
    <x v="1"/>
    <s v="Travel_Rarely"/>
    <x v="1"/>
    <n v="9"/>
    <n v="4"/>
    <s v="Life Sciences"/>
    <n v="200"/>
    <n v="3"/>
    <s v="Male"/>
    <n v="3"/>
    <n v="1"/>
    <x v="2"/>
    <n v="1"/>
    <s v="Married"/>
    <n v="2238"/>
    <n v="2"/>
    <x v="1"/>
    <n v="21"/>
    <n v="4"/>
    <n v="4"/>
    <n v="1"/>
    <n v="7"/>
    <n v="2"/>
    <n v="3"/>
    <n v="5"/>
    <n v="0"/>
    <n v="1"/>
    <n v="4"/>
    <n v="0"/>
    <n v="0"/>
    <x v="0"/>
    <x v="0"/>
    <x v="0"/>
    <x v="1"/>
    <x v="1"/>
    <x v="0"/>
    <x v="2"/>
    <n v="2.75"/>
    <x v="1"/>
    <s v="1–2"/>
    <n v="8056.7999999999993"/>
    <n v="0"/>
    <x v="1"/>
    <x v="1"/>
  </r>
  <r>
    <n v="19"/>
    <x v="1"/>
    <s v="Travel_Rarely"/>
    <x v="1"/>
    <n v="3"/>
    <n v="1"/>
    <s v="Medical"/>
    <n v="201"/>
    <n v="2"/>
    <s v="Female"/>
    <n v="3"/>
    <n v="1"/>
    <x v="2"/>
    <n v="2"/>
    <s v="Single"/>
    <n v="1483"/>
    <n v="1"/>
    <x v="1"/>
    <n v="14"/>
    <n v="3"/>
    <n v="4"/>
    <n v="0"/>
    <n v="1"/>
    <n v="3"/>
    <n v="3"/>
    <n v="1"/>
    <n v="0"/>
    <n v="0"/>
    <n v="0"/>
    <n v="0"/>
    <n v="0"/>
    <x v="0"/>
    <x v="1"/>
    <x v="4"/>
    <x v="0"/>
    <x v="1"/>
    <x v="2"/>
    <x v="1"/>
    <n v="2.75"/>
    <x v="1"/>
    <s v="0"/>
    <n v="5338.8"/>
    <n v="0"/>
    <x v="2"/>
    <x v="2"/>
  </r>
  <r>
    <n v="40"/>
    <x v="1"/>
    <s v="Travel_Frequently"/>
    <x v="1"/>
    <n v="26"/>
    <n v="3"/>
    <s v="Medical"/>
    <n v="202"/>
    <n v="2"/>
    <s v="Female"/>
    <n v="3"/>
    <n v="2"/>
    <x v="1"/>
    <n v="2"/>
    <s v="Divorced"/>
    <n v="5605"/>
    <n v="1"/>
    <x v="1"/>
    <n v="11"/>
    <n v="3"/>
    <n v="1"/>
    <n v="1"/>
    <n v="20"/>
    <n v="2"/>
    <n v="3"/>
    <n v="20"/>
    <n v="7"/>
    <n v="2"/>
    <n v="13"/>
    <n v="0"/>
    <n v="0"/>
    <x v="1"/>
    <x v="0"/>
    <x v="0"/>
    <x v="2"/>
    <x v="0"/>
    <x v="3"/>
    <x v="4"/>
    <n v="2"/>
    <x v="0"/>
    <s v="1–2"/>
    <n v="20178"/>
    <n v="0"/>
    <x v="0"/>
    <x v="0"/>
  </r>
  <r>
    <n v="35"/>
    <x v="1"/>
    <s v="Travel_Rarely"/>
    <x v="0"/>
    <n v="1"/>
    <n v="5"/>
    <s v="Marketing"/>
    <n v="204"/>
    <n v="3"/>
    <s v="Male"/>
    <n v="3"/>
    <n v="3"/>
    <x v="0"/>
    <n v="2"/>
    <s v="Married"/>
    <n v="7295"/>
    <n v="1"/>
    <x v="1"/>
    <n v="13"/>
    <n v="3"/>
    <n v="1"/>
    <n v="2"/>
    <n v="10"/>
    <n v="3"/>
    <n v="3"/>
    <n v="10"/>
    <n v="8"/>
    <n v="0"/>
    <n v="6"/>
    <n v="0"/>
    <n v="0"/>
    <x v="0"/>
    <x v="0"/>
    <x v="0"/>
    <x v="0"/>
    <x v="0"/>
    <x v="1"/>
    <x v="0"/>
    <n v="2.25"/>
    <x v="3"/>
    <s v="0"/>
    <n v="26262"/>
    <n v="0"/>
    <x v="1"/>
    <x v="1"/>
  </r>
  <r>
    <n v="53"/>
    <x v="1"/>
    <s v="Travel_Rarely"/>
    <x v="0"/>
    <n v="6"/>
    <n v="2"/>
    <s v="Marketing"/>
    <n v="205"/>
    <n v="2"/>
    <s v="Male"/>
    <n v="3"/>
    <n v="2"/>
    <x v="6"/>
    <n v="3"/>
    <s v="Married"/>
    <n v="2306"/>
    <n v="2"/>
    <x v="0"/>
    <n v="20"/>
    <n v="4"/>
    <n v="4"/>
    <n v="1"/>
    <n v="13"/>
    <n v="3"/>
    <n v="1"/>
    <n v="7"/>
    <n v="7"/>
    <n v="4"/>
    <n v="5"/>
    <n v="0"/>
    <n v="1"/>
    <x v="1"/>
    <x v="0"/>
    <x v="1"/>
    <x v="1"/>
    <x v="1"/>
    <x v="1"/>
    <x v="0"/>
    <n v="2.5"/>
    <x v="3"/>
    <s v="3–5"/>
    <n v="8301.6"/>
    <n v="0"/>
    <x v="0"/>
    <x v="0"/>
  </r>
  <r>
    <n v="45"/>
    <x v="1"/>
    <s v="Travel_Rarely"/>
    <x v="1"/>
    <n v="9"/>
    <n v="3"/>
    <s v="Life Sciences"/>
    <n v="206"/>
    <n v="2"/>
    <s v="Male"/>
    <n v="3"/>
    <n v="2"/>
    <x v="2"/>
    <n v="2"/>
    <s v="Divorced"/>
    <n v="2348"/>
    <n v="8"/>
    <x v="1"/>
    <n v="18"/>
    <n v="3"/>
    <n v="3"/>
    <n v="1"/>
    <n v="20"/>
    <n v="2"/>
    <n v="1"/>
    <n v="17"/>
    <n v="9"/>
    <n v="0"/>
    <n v="15"/>
    <n v="0"/>
    <n v="0"/>
    <x v="0"/>
    <x v="0"/>
    <x v="1"/>
    <x v="1"/>
    <x v="1"/>
    <x v="3"/>
    <x v="4"/>
    <n v="2"/>
    <x v="0"/>
    <s v="0"/>
    <n v="8452.7999999999993"/>
    <n v="0"/>
    <x v="2"/>
    <x v="2"/>
  </r>
  <r>
    <n v="32"/>
    <x v="1"/>
    <s v="Travel_Frequently"/>
    <x v="0"/>
    <n v="8"/>
    <n v="3"/>
    <s v="Marketing"/>
    <n v="207"/>
    <n v="2"/>
    <s v="Female"/>
    <n v="3"/>
    <n v="3"/>
    <x v="0"/>
    <n v="4"/>
    <s v="Single"/>
    <n v="8998"/>
    <n v="1"/>
    <x v="1"/>
    <n v="14"/>
    <n v="3"/>
    <n v="4"/>
    <n v="0"/>
    <n v="9"/>
    <n v="2"/>
    <n v="3"/>
    <n v="9"/>
    <n v="8"/>
    <n v="3"/>
    <n v="7"/>
    <n v="0"/>
    <n v="0"/>
    <x v="1"/>
    <x v="0"/>
    <x v="2"/>
    <x v="1"/>
    <x v="0"/>
    <x v="1"/>
    <x v="0"/>
    <n v="3.25"/>
    <x v="2"/>
    <s v="3–5"/>
    <n v="32392.799999999999"/>
    <n v="0"/>
    <x v="2"/>
    <x v="2"/>
  </r>
  <r>
    <n v="29"/>
    <x v="1"/>
    <s v="Non-Travel"/>
    <x v="1"/>
    <n v="1"/>
    <n v="1"/>
    <s v="Technical Degree"/>
    <n v="208"/>
    <n v="4"/>
    <s v="Male"/>
    <n v="3"/>
    <n v="2"/>
    <x v="3"/>
    <n v="3"/>
    <s v="Married"/>
    <n v="4319"/>
    <n v="1"/>
    <x v="1"/>
    <n v="13"/>
    <n v="3"/>
    <n v="1"/>
    <n v="1"/>
    <n v="10"/>
    <n v="1"/>
    <n v="3"/>
    <n v="10"/>
    <n v="7"/>
    <n v="0"/>
    <n v="9"/>
    <n v="0"/>
    <n v="0"/>
    <x v="0"/>
    <x v="0"/>
    <x v="2"/>
    <x v="0"/>
    <x v="1"/>
    <x v="1"/>
    <x v="0"/>
    <n v="2.75"/>
    <x v="1"/>
    <s v="0"/>
    <n v="15548.4"/>
    <n v="0"/>
    <x v="1"/>
    <x v="1"/>
  </r>
  <r>
    <n v="51"/>
    <x v="1"/>
    <s v="Travel_Rarely"/>
    <x v="1"/>
    <n v="7"/>
    <n v="4"/>
    <s v="Medical"/>
    <n v="211"/>
    <n v="2"/>
    <s v="Male"/>
    <n v="2"/>
    <n v="2"/>
    <x v="3"/>
    <n v="3"/>
    <s v="Married"/>
    <n v="6132"/>
    <n v="2"/>
    <x v="1"/>
    <n v="17"/>
    <n v="3"/>
    <n v="3"/>
    <n v="0"/>
    <n v="10"/>
    <n v="2"/>
    <n v="3"/>
    <n v="1"/>
    <n v="0"/>
    <n v="0"/>
    <n v="0"/>
    <n v="0"/>
    <n v="0"/>
    <x v="0"/>
    <x v="1"/>
    <x v="1"/>
    <x v="1"/>
    <x v="0"/>
    <x v="1"/>
    <x v="1"/>
    <n v="2.75"/>
    <x v="1"/>
    <s v="0"/>
    <n v="22075.200000000001"/>
    <n v="0"/>
    <x v="2"/>
    <x v="2"/>
  </r>
  <r>
    <n v="58"/>
    <x v="1"/>
    <s v="Travel_Rarely"/>
    <x v="1"/>
    <n v="9"/>
    <n v="3"/>
    <s v="Medical"/>
    <n v="214"/>
    <n v="2"/>
    <s v="Female"/>
    <n v="2"/>
    <n v="1"/>
    <x v="1"/>
    <n v="2"/>
    <s v="Married"/>
    <n v="3346"/>
    <n v="4"/>
    <x v="0"/>
    <n v="20"/>
    <n v="4"/>
    <n v="2"/>
    <n v="1"/>
    <n v="9"/>
    <n v="3"/>
    <n v="2"/>
    <n v="1"/>
    <n v="0"/>
    <n v="0"/>
    <n v="0"/>
    <n v="0"/>
    <n v="1"/>
    <x v="0"/>
    <x v="1"/>
    <x v="3"/>
    <x v="1"/>
    <x v="1"/>
    <x v="1"/>
    <x v="1"/>
    <n v="2"/>
    <x v="0"/>
    <s v="0"/>
    <n v="12045.6"/>
    <n v="0"/>
    <x v="3"/>
    <x v="3"/>
  </r>
  <r>
    <n v="40"/>
    <x v="1"/>
    <s v="Travel_Rarely"/>
    <x v="0"/>
    <n v="4"/>
    <n v="4"/>
    <s v="Marketing"/>
    <n v="215"/>
    <n v="3"/>
    <s v="Male"/>
    <n v="2"/>
    <n v="3"/>
    <x v="0"/>
    <n v="4"/>
    <s v="Married"/>
    <n v="10855"/>
    <n v="7"/>
    <x v="1"/>
    <n v="11"/>
    <n v="3"/>
    <n v="1"/>
    <n v="1"/>
    <n v="15"/>
    <n v="2"/>
    <n v="2"/>
    <n v="12"/>
    <n v="11"/>
    <n v="2"/>
    <n v="11"/>
    <n v="0"/>
    <n v="0"/>
    <x v="1"/>
    <x v="0"/>
    <x v="0"/>
    <x v="0"/>
    <x v="3"/>
    <x v="1"/>
    <x v="4"/>
    <n v="2.5"/>
    <x v="3"/>
    <s v="1–2"/>
    <n v="39078"/>
    <n v="0"/>
    <x v="1"/>
    <x v="1"/>
  </r>
  <r>
    <n v="34"/>
    <x v="1"/>
    <s v="Travel_Frequently"/>
    <x v="0"/>
    <n v="2"/>
    <n v="4"/>
    <s v="Marketing"/>
    <n v="216"/>
    <n v="3"/>
    <s v="Female"/>
    <n v="3"/>
    <n v="1"/>
    <x v="6"/>
    <n v="3"/>
    <s v="Married"/>
    <n v="2231"/>
    <n v="6"/>
    <x v="1"/>
    <n v="18"/>
    <n v="3"/>
    <n v="4"/>
    <n v="1"/>
    <n v="6"/>
    <n v="3"/>
    <n v="3"/>
    <n v="4"/>
    <n v="3"/>
    <n v="1"/>
    <n v="2"/>
    <n v="0"/>
    <n v="0"/>
    <x v="0"/>
    <x v="0"/>
    <x v="2"/>
    <x v="0"/>
    <x v="1"/>
    <x v="0"/>
    <x v="2"/>
    <n v="3.25"/>
    <x v="2"/>
    <s v="1–2"/>
    <n v="8031.5999999999995"/>
    <n v="0"/>
    <x v="1"/>
    <x v="1"/>
  </r>
  <r>
    <n v="22"/>
    <x v="1"/>
    <s v="Travel_Rarely"/>
    <x v="1"/>
    <n v="19"/>
    <n v="1"/>
    <s v="Medical"/>
    <n v="217"/>
    <n v="3"/>
    <s v="Male"/>
    <n v="3"/>
    <n v="1"/>
    <x v="1"/>
    <n v="4"/>
    <s v="Married"/>
    <n v="2323"/>
    <n v="1"/>
    <x v="1"/>
    <n v="24"/>
    <n v="4"/>
    <n v="1"/>
    <n v="2"/>
    <n v="2"/>
    <n v="6"/>
    <n v="3"/>
    <n v="2"/>
    <n v="2"/>
    <n v="2"/>
    <n v="2"/>
    <n v="0"/>
    <n v="0"/>
    <x v="1"/>
    <x v="0"/>
    <x v="4"/>
    <x v="3"/>
    <x v="1"/>
    <x v="2"/>
    <x v="2"/>
    <n v="2.75"/>
    <x v="1"/>
    <s v="1–2"/>
    <n v="8362.7999999999993"/>
    <n v="0"/>
    <x v="2"/>
    <x v="2"/>
  </r>
  <r>
    <n v="27"/>
    <x v="1"/>
    <s v="Non-Travel"/>
    <x v="1"/>
    <n v="9"/>
    <n v="3"/>
    <s v="Medical"/>
    <n v="218"/>
    <n v="4"/>
    <s v="Male"/>
    <n v="3"/>
    <n v="1"/>
    <x v="1"/>
    <n v="2"/>
    <s v="Divorced"/>
    <n v="2024"/>
    <n v="6"/>
    <x v="1"/>
    <n v="18"/>
    <n v="3"/>
    <n v="4"/>
    <n v="1"/>
    <n v="6"/>
    <n v="1"/>
    <n v="1"/>
    <n v="2"/>
    <n v="2"/>
    <n v="2"/>
    <n v="2"/>
    <n v="0"/>
    <n v="0"/>
    <x v="1"/>
    <x v="0"/>
    <x v="2"/>
    <x v="1"/>
    <x v="1"/>
    <x v="0"/>
    <x v="2"/>
    <n v="2.75"/>
    <x v="1"/>
    <s v="1–2"/>
    <n v="7286.4"/>
    <n v="0"/>
    <x v="2"/>
    <x v="2"/>
  </r>
  <r>
    <n v="28"/>
    <x v="1"/>
    <s v="Travel_Rarely"/>
    <x v="1"/>
    <n v="21"/>
    <n v="3"/>
    <s v="Medical"/>
    <n v="221"/>
    <n v="3"/>
    <s v="Male"/>
    <n v="3"/>
    <n v="1"/>
    <x v="1"/>
    <n v="4"/>
    <s v="Married"/>
    <n v="2713"/>
    <n v="1"/>
    <x v="1"/>
    <n v="11"/>
    <n v="3"/>
    <n v="3"/>
    <n v="1"/>
    <n v="5"/>
    <n v="2"/>
    <n v="1"/>
    <n v="5"/>
    <n v="2"/>
    <n v="0"/>
    <n v="2"/>
    <n v="0"/>
    <n v="0"/>
    <x v="0"/>
    <x v="0"/>
    <x v="2"/>
    <x v="2"/>
    <x v="1"/>
    <x v="0"/>
    <x v="2"/>
    <n v="2.75"/>
    <x v="1"/>
    <s v="0"/>
    <n v="9766.7999999999993"/>
    <n v="0"/>
    <x v="2"/>
    <x v="2"/>
  </r>
  <r>
    <n v="57"/>
    <x v="1"/>
    <s v="Travel_Rarely"/>
    <x v="1"/>
    <n v="24"/>
    <n v="2"/>
    <s v="Life Sciences"/>
    <n v="223"/>
    <n v="3"/>
    <s v="Male"/>
    <n v="4"/>
    <n v="3"/>
    <x v="4"/>
    <n v="4"/>
    <s v="Divorced"/>
    <n v="9439"/>
    <n v="3"/>
    <x v="0"/>
    <n v="16"/>
    <n v="3"/>
    <n v="2"/>
    <n v="1"/>
    <n v="12"/>
    <n v="2"/>
    <n v="1"/>
    <n v="5"/>
    <n v="3"/>
    <n v="1"/>
    <n v="4"/>
    <n v="0"/>
    <n v="1"/>
    <x v="0"/>
    <x v="0"/>
    <x v="3"/>
    <x v="2"/>
    <x v="0"/>
    <x v="1"/>
    <x v="2"/>
    <n v="2.5"/>
    <x v="3"/>
    <s v="1–2"/>
    <n v="33980.400000000001"/>
    <n v="0"/>
    <x v="0"/>
    <x v="0"/>
  </r>
  <r>
    <n v="27"/>
    <x v="1"/>
    <s v="Non-Travel"/>
    <x v="1"/>
    <n v="3"/>
    <n v="3"/>
    <s v="Medical"/>
    <n v="224"/>
    <n v="3"/>
    <s v="Male"/>
    <n v="2"/>
    <n v="1"/>
    <x v="1"/>
    <n v="3"/>
    <s v="Divorced"/>
    <n v="2566"/>
    <n v="1"/>
    <x v="0"/>
    <n v="15"/>
    <n v="3"/>
    <n v="4"/>
    <n v="1"/>
    <n v="1"/>
    <n v="2"/>
    <n v="2"/>
    <n v="1"/>
    <n v="1"/>
    <n v="0"/>
    <n v="1"/>
    <n v="0"/>
    <n v="1"/>
    <x v="0"/>
    <x v="0"/>
    <x v="2"/>
    <x v="0"/>
    <x v="1"/>
    <x v="2"/>
    <x v="1"/>
    <n v="3"/>
    <x v="1"/>
    <s v="0"/>
    <n v="9237.6"/>
    <n v="0"/>
    <x v="0"/>
    <x v="0"/>
  </r>
  <r>
    <n v="50"/>
    <x v="1"/>
    <s v="Travel_Rarely"/>
    <x v="1"/>
    <n v="11"/>
    <n v="3"/>
    <s v="Life Sciences"/>
    <n v="226"/>
    <n v="3"/>
    <s v="Female"/>
    <n v="3"/>
    <n v="5"/>
    <x v="5"/>
    <n v="2"/>
    <s v="Single"/>
    <n v="19926"/>
    <n v="3"/>
    <x v="1"/>
    <n v="15"/>
    <n v="3"/>
    <n v="2"/>
    <n v="0"/>
    <n v="21"/>
    <n v="5"/>
    <n v="3"/>
    <n v="5"/>
    <n v="4"/>
    <n v="4"/>
    <n v="4"/>
    <n v="0"/>
    <n v="0"/>
    <x v="1"/>
    <x v="0"/>
    <x v="1"/>
    <x v="4"/>
    <x v="2"/>
    <x v="3"/>
    <x v="2"/>
    <n v="2.5"/>
    <x v="3"/>
    <s v="3–5"/>
    <n v="71733.599999999991"/>
    <n v="0"/>
    <x v="2"/>
    <x v="2"/>
  </r>
  <r>
    <n v="41"/>
    <x v="1"/>
    <s v="Travel_Rarely"/>
    <x v="1"/>
    <n v="14"/>
    <n v="3"/>
    <s v="Life Sciences"/>
    <n v="227"/>
    <n v="1"/>
    <s v="Male"/>
    <n v="3"/>
    <n v="1"/>
    <x v="1"/>
    <n v="3"/>
    <s v="Divorced"/>
    <n v="2451"/>
    <n v="4"/>
    <x v="1"/>
    <n v="12"/>
    <n v="3"/>
    <n v="1"/>
    <n v="1"/>
    <n v="13"/>
    <n v="2"/>
    <n v="3"/>
    <n v="9"/>
    <n v="8"/>
    <n v="1"/>
    <n v="8"/>
    <n v="0"/>
    <n v="0"/>
    <x v="0"/>
    <x v="0"/>
    <x v="0"/>
    <x v="4"/>
    <x v="1"/>
    <x v="1"/>
    <x v="0"/>
    <n v="2"/>
    <x v="0"/>
    <s v="1–2"/>
    <n v="8823.6"/>
    <n v="0"/>
    <x v="2"/>
    <x v="2"/>
  </r>
  <r>
    <n v="30"/>
    <x v="1"/>
    <s v="Travel_Rarely"/>
    <x v="0"/>
    <n v="5"/>
    <n v="3"/>
    <s v="Life Sciences"/>
    <n v="228"/>
    <n v="2"/>
    <s v="Female"/>
    <n v="3"/>
    <n v="3"/>
    <x v="0"/>
    <n v="4"/>
    <s v="Married"/>
    <n v="9419"/>
    <n v="2"/>
    <x v="1"/>
    <n v="12"/>
    <n v="3"/>
    <n v="3"/>
    <n v="1"/>
    <n v="12"/>
    <n v="2"/>
    <n v="3"/>
    <n v="10"/>
    <n v="9"/>
    <n v="7"/>
    <n v="4"/>
    <n v="0"/>
    <n v="0"/>
    <x v="1"/>
    <x v="0"/>
    <x v="2"/>
    <x v="0"/>
    <x v="0"/>
    <x v="1"/>
    <x v="0"/>
    <n v="3"/>
    <x v="1"/>
    <s v="6+"/>
    <n v="33908.400000000001"/>
    <n v="0"/>
    <x v="2"/>
    <x v="2"/>
  </r>
  <r>
    <n v="38"/>
    <x v="1"/>
    <s v="Travel_Rarely"/>
    <x v="0"/>
    <n v="1"/>
    <n v="4"/>
    <s v="Life Sciences"/>
    <n v="230"/>
    <n v="1"/>
    <s v="Female"/>
    <n v="2"/>
    <n v="2"/>
    <x v="0"/>
    <n v="4"/>
    <s v="Single"/>
    <n v="8686"/>
    <n v="4"/>
    <x v="1"/>
    <n v="22"/>
    <n v="4"/>
    <n v="3"/>
    <n v="0"/>
    <n v="12"/>
    <n v="2"/>
    <n v="4"/>
    <n v="8"/>
    <n v="3"/>
    <n v="0"/>
    <n v="7"/>
    <n v="0"/>
    <n v="0"/>
    <x v="0"/>
    <x v="0"/>
    <x v="0"/>
    <x v="0"/>
    <x v="0"/>
    <x v="1"/>
    <x v="0"/>
    <n v="3"/>
    <x v="1"/>
    <s v="0"/>
    <n v="31269.599999999999"/>
    <n v="0"/>
    <x v="1"/>
    <x v="1"/>
  </r>
  <r>
    <n v="32"/>
    <x v="1"/>
    <s v="Travel_Rarely"/>
    <x v="1"/>
    <n v="6"/>
    <n v="5"/>
    <s v="Life Sciences"/>
    <n v="231"/>
    <n v="3"/>
    <s v="Male"/>
    <n v="3"/>
    <n v="1"/>
    <x v="1"/>
    <n v="3"/>
    <s v="Single"/>
    <n v="3038"/>
    <n v="3"/>
    <x v="1"/>
    <n v="20"/>
    <n v="4"/>
    <n v="1"/>
    <n v="0"/>
    <n v="8"/>
    <n v="2"/>
    <n v="3"/>
    <n v="5"/>
    <n v="4"/>
    <n v="1"/>
    <n v="4"/>
    <n v="0"/>
    <n v="0"/>
    <x v="0"/>
    <x v="0"/>
    <x v="2"/>
    <x v="1"/>
    <x v="1"/>
    <x v="0"/>
    <x v="2"/>
    <n v="2.5"/>
    <x v="3"/>
    <s v="1–2"/>
    <n v="10936.8"/>
    <n v="0"/>
    <x v="1"/>
    <x v="1"/>
  </r>
  <r>
    <n v="27"/>
    <x v="1"/>
    <s v="Travel_Rarely"/>
    <x v="1"/>
    <n v="17"/>
    <n v="3"/>
    <s v="Technical Degree"/>
    <n v="233"/>
    <n v="3"/>
    <s v="Male"/>
    <n v="3"/>
    <n v="1"/>
    <x v="1"/>
    <n v="2"/>
    <s v="Married"/>
    <n v="3058"/>
    <n v="0"/>
    <x v="0"/>
    <n v="16"/>
    <n v="3"/>
    <n v="4"/>
    <n v="1"/>
    <n v="6"/>
    <n v="3"/>
    <n v="2"/>
    <n v="5"/>
    <n v="2"/>
    <n v="1"/>
    <n v="1"/>
    <n v="0"/>
    <n v="1"/>
    <x v="0"/>
    <x v="0"/>
    <x v="2"/>
    <x v="3"/>
    <x v="1"/>
    <x v="0"/>
    <x v="2"/>
    <n v="2.75"/>
    <x v="1"/>
    <s v="1–2"/>
    <n v="11008.8"/>
    <n v="0"/>
    <x v="2"/>
    <x v="2"/>
  </r>
  <r>
    <n v="19"/>
    <x v="0"/>
    <s v="Travel_Frequently"/>
    <x v="0"/>
    <n v="1"/>
    <n v="1"/>
    <s v="Technical Degree"/>
    <n v="235"/>
    <n v="3"/>
    <s v="Female"/>
    <n v="1"/>
    <n v="1"/>
    <x v="6"/>
    <n v="1"/>
    <s v="Single"/>
    <n v="2325"/>
    <n v="0"/>
    <x v="1"/>
    <n v="21"/>
    <n v="4"/>
    <n v="1"/>
    <n v="0"/>
    <n v="1"/>
    <n v="5"/>
    <n v="4"/>
    <n v="0"/>
    <n v="0"/>
    <n v="0"/>
    <n v="0"/>
    <n v="1"/>
    <n v="0"/>
    <x v="0"/>
    <x v="1"/>
    <x v="4"/>
    <x v="0"/>
    <x v="1"/>
    <x v="2"/>
    <x v="1"/>
    <n v="2.25"/>
    <x v="3"/>
    <s v="0"/>
    <n v="8370"/>
    <n v="8370"/>
    <x v="2"/>
    <x v="2"/>
  </r>
  <r>
    <n v="36"/>
    <x v="1"/>
    <s v="Travel_Frequently"/>
    <x v="1"/>
    <n v="3"/>
    <n v="2"/>
    <s v="Medical"/>
    <n v="238"/>
    <n v="4"/>
    <s v="Male"/>
    <n v="3"/>
    <n v="1"/>
    <x v="2"/>
    <n v="2"/>
    <s v="Single"/>
    <n v="2088"/>
    <n v="4"/>
    <x v="1"/>
    <n v="12"/>
    <n v="3"/>
    <n v="3"/>
    <n v="0"/>
    <n v="13"/>
    <n v="3"/>
    <n v="2"/>
    <n v="8"/>
    <n v="7"/>
    <n v="7"/>
    <n v="2"/>
    <n v="0"/>
    <n v="0"/>
    <x v="1"/>
    <x v="0"/>
    <x v="0"/>
    <x v="0"/>
    <x v="1"/>
    <x v="1"/>
    <x v="0"/>
    <n v="2.75"/>
    <x v="1"/>
    <s v="6+"/>
    <n v="7516.7999999999993"/>
    <n v="0"/>
    <x v="2"/>
    <x v="2"/>
  </r>
  <r>
    <n v="30"/>
    <x v="1"/>
    <s v="Non-Travel"/>
    <x v="1"/>
    <n v="9"/>
    <n v="3"/>
    <s v="Medical"/>
    <n v="239"/>
    <n v="3"/>
    <s v="Male"/>
    <n v="3"/>
    <n v="2"/>
    <x v="2"/>
    <n v="1"/>
    <s v="Divorced"/>
    <n v="3072"/>
    <n v="1"/>
    <x v="1"/>
    <n v="11"/>
    <n v="3"/>
    <n v="3"/>
    <n v="2"/>
    <n v="12"/>
    <n v="4"/>
    <n v="3"/>
    <n v="12"/>
    <n v="9"/>
    <n v="6"/>
    <n v="10"/>
    <n v="0"/>
    <n v="0"/>
    <x v="1"/>
    <x v="0"/>
    <x v="2"/>
    <x v="1"/>
    <x v="1"/>
    <x v="1"/>
    <x v="4"/>
    <n v="2.5"/>
    <x v="3"/>
    <s v="6+"/>
    <n v="11059.199999999999"/>
    <n v="0"/>
    <x v="2"/>
    <x v="2"/>
  </r>
  <r>
    <n v="45"/>
    <x v="1"/>
    <s v="Travel_Rarely"/>
    <x v="0"/>
    <n v="4"/>
    <n v="2"/>
    <s v="Life Sciences"/>
    <n v="240"/>
    <n v="3"/>
    <s v="Female"/>
    <n v="3"/>
    <n v="2"/>
    <x v="0"/>
    <n v="1"/>
    <s v="Divorced"/>
    <n v="5006"/>
    <n v="4"/>
    <x v="0"/>
    <n v="11"/>
    <n v="3"/>
    <n v="1"/>
    <n v="1"/>
    <n v="9"/>
    <n v="3"/>
    <n v="4"/>
    <n v="5"/>
    <n v="4"/>
    <n v="0"/>
    <n v="3"/>
    <n v="0"/>
    <n v="1"/>
    <x v="0"/>
    <x v="0"/>
    <x v="1"/>
    <x v="0"/>
    <x v="0"/>
    <x v="1"/>
    <x v="2"/>
    <n v="2.25"/>
    <x v="3"/>
    <s v="0"/>
    <n v="18021.599999999999"/>
    <n v="0"/>
    <x v="2"/>
    <x v="2"/>
  </r>
  <r>
    <n v="56"/>
    <x v="1"/>
    <s v="Travel_Rarely"/>
    <x v="1"/>
    <n v="8"/>
    <n v="3"/>
    <s v="Life Sciences"/>
    <n v="241"/>
    <n v="3"/>
    <s v="Female"/>
    <n v="3"/>
    <n v="1"/>
    <x v="1"/>
    <n v="1"/>
    <s v="Divorced"/>
    <n v="4257"/>
    <n v="4"/>
    <x v="0"/>
    <n v="18"/>
    <n v="3"/>
    <n v="3"/>
    <n v="1"/>
    <n v="19"/>
    <n v="3"/>
    <n v="3"/>
    <n v="2"/>
    <n v="2"/>
    <n v="2"/>
    <n v="2"/>
    <n v="0"/>
    <n v="1"/>
    <x v="1"/>
    <x v="0"/>
    <x v="3"/>
    <x v="1"/>
    <x v="1"/>
    <x v="3"/>
    <x v="2"/>
    <n v="2.5"/>
    <x v="3"/>
    <s v="1–2"/>
    <n v="15325.199999999999"/>
    <n v="0"/>
    <x v="0"/>
    <x v="0"/>
  </r>
  <r>
    <n v="33"/>
    <x v="1"/>
    <s v="Travel_Rarely"/>
    <x v="1"/>
    <n v="2"/>
    <n v="3"/>
    <s v="Life Sciences"/>
    <n v="242"/>
    <n v="3"/>
    <s v="Male"/>
    <n v="3"/>
    <n v="1"/>
    <x v="1"/>
    <n v="4"/>
    <s v="Single"/>
    <n v="2500"/>
    <n v="0"/>
    <x v="1"/>
    <n v="14"/>
    <n v="3"/>
    <n v="1"/>
    <n v="0"/>
    <n v="4"/>
    <n v="2"/>
    <n v="4"/>
    <n v="3"/>
    <n v="1"/>
    <n v="0"/>
    <n v="2"/>
    <n v="0"/>
    <n v="0"/>
    <x v="0"/>
    <x v="0"/>
    <x v="2"/>
    <x v="0"/>
    <x v="1"/>
    <x v="0"/>
    <x v="2"/>
    <n v="3"/>
    <x v="1"/>
    <s v="0"/>
    <n v="9000"/>
    <n v="0"/>
    <x v="1"/>
    <x v="1"/>
  </r>
  <r>
    <n v="19"/>
    <x v="0"/>
    <s v="Travel_Rarely"/>
    <x v="1"/>
    <n v="2"/>
    <n v="3"/>
    <s v="Life Sciences"/>
    <n v="243"/>
    <n v="2"/>
    <s v="Male"/>
    <n v="2"/>
    <n v="1"/>
    <x v="2"/>
    <n v="4"/>
    <s v="Single"/>
    <n v="1102"/>
    <n v="1"/>
    <x v="1"/>
    <n v="22"/>
    <n v="4"/>
    <n v="3"/>
    <n v="0"/>
    <n v="1"/>
    <n v="3"/>
    <n v="2"/>
    <n v="1"/>
    <n v="0"/>
    <n v="1"/>
    <n v="0"/>
    <n v="1"/>
    <n v="0"/>
    <x v="0"/>
    <x v="1"/>
    <x v="4"/>
    <x v="0"/>
    <x v="1"/>
    <x v="2"/>
    <x v="1"/>
    <n v="2.75"/>
    <x v="1"/>
    <s v="1–2"/>
    <n v="3967.2"/>
    <n v="3967.2"/>
    <x v="2"/>
    <x v="2"/>
  </r>
  <r>
    <n v="46"/>
    <x v="1"/>
    <s v="Travel_Rarely"/>
    <x v="0"/>
    <n v="1"/>
    <n v="2"/>
    <s v="Marketing"/>
    <n v="244"/>
    <n v="2"/>
    <s v="Female"/>
    <n v="3"/>
    <n v="3"/>
    <x v="0"/>
    <n v="1"/>
    <s v="Divorced"/>
    <n v="10453"/>
    <n v="1"/>
    <x v="1"/>
    <n v="25"/>
    <n v="4"/>
    <n v="3"/>
    <n v="3"/>
    <n v="24"/>
    <n v="2"/>
    <n v="3"/>
    <n v="24"/>
    <n v="13"/>
    <n v="15"/>
    <n v="7"/>
    <n v="0"/>
    <n v="0"/>
    <x v="1"/>
    <x v="0"/>
    <x v="1"/>
    <x v="0"/>
    <x v="3"/>
    <x v="3"/>
    <x v="3"/>
    <n v="2.25"/>
    <x v="3"/>
    <s v="6+"/>
    <n v="37630.799999999996"/>
    <n v="0"/>
    <x v="2"/>
    <x v="2"/>
  </r>
  <r>
    <n v="38"/>
    <x v="1"/>
    <s v="Travel_Rarely"/>
    <x v="1"/>
    <n v="9"/>
    <n v="2"/>
    <s v="Life Sciences"/>
    <n v="245"/>
    <n v="3"/>
    <s v="Female"/>
    <n v="3"/>
    <n v="1"/>
    <x v="2"/>
    <n v="4"/>
    <s v="Single"/>
    <n v="2288"/>
    <n v="1"/>
    <x v="1"/>
    <n v="12"/>
    <n v="3"/>
    <n v="3"/>
    <n v="0"/>
    <n v="2"/>
    <n v="3"/>
    <n v="3"/>
    <n v="2"/>
    <n v="2"/>
    <n v="2"/>
    <n v="1"/>
    <n v="0"/>
    <n v="0"/>
    <x v="1"/>
    <x v="0"/>
    <x v="0"/>
    <x v="1"/>
    <x v="1"/>
    <x v="2"/>
    <x v="2"/>
    <n v="3.25"/>
    <x v="2"/>
    <s v="1–2"/>
    <n v="8236.7999999999993"/>
    <n v="0"/>
    <x v="2"/>
    <x v="2"/>
  </r>
  <r>
    <n v="31"/>
    <x v="1"/>
    <s v="Travel_Rarely"/>
    <x v="1"/>
    <n v="12"/>
    <n v="1"/>
    <s v="Medical"/>
    <n v="246"/>
    <n v="3"/>
    <s v="Female"/>
    <n v="3"/>
    <n v="1"/>
    <x v="1"/>
    <n v="4"/>
    <s v="Married"/>
    <n v="3929"/>
    <n v="8"/>
    <x v="0"/>
    <n v="23"/>
    <n v="4"/>
    <n v="3"/>
    <n v="1"/>
    <n v="7"/>
    <n v="0"/>
    <n v="3"/>
    <n v="4"/>
    <n v="2"/>
    <n v="0"/>
    <n v="2"/>
    <n v="0"/>
    <n v="1"/>
    <x v="0"/>
    <x v="0"/>
    <x v="2"/>
    <x v="4"/>
    <x v="1"/>
    <x v="0"/>
    <x v="2"/>
    <n v="3.25"/>
    <x v="2"/>
    <s v="0"/>
    <n v="14144.4"/>
    <n v="0"/>
    <x v="2"/>
    <x v="2"/>
  </r>
  <r>
    <n v="34"/>
    <x v="1"/>
    <s v="Travel_Rarely"/>
    <x v="1"/>
    <n v="27"/>
    <n v="2"/>
    <s v="Medical"/>
    <n v="247"/>
    <n v="4"/>
    <s v="Female"/>
    <n v="3"/>
    <n v="1"/>
    <x v="1"/>
    <n v="2"/>
    <s v="Single"/>
    <n v="2311"/>
    <n v="2"/>
    <x v="1"/>
    <n v="15"/>
    <n v="3"/>
    <n v="4"/>
    <n v="0"/>
    <n v="9"/>
    <n v="3"/>
    <n v="3"/>
    <n v="3"/>
    <n v="2"/>
    <n v="1"/>
    <n v="2"/>
    <n v="0"/>
    <n v="0"/>
    <x v="0"/>
    <x v="0"/>
    <x v="2"/>
    <x v="2"/>
    <x v="1"/>
    <x v="1"/>
    <x v="2"/>
    <n v="3.25"/>
    <x v="2"/>
    <s v="1–2"/>
    <n v="8319.6"/>
    <n v="0"/>
    <x v="2"/>
    <x v="2"/>
  </r>
  <r>
    <n v="41"/>
    <x v="0"/>
    <s v="Travel_Rarely"/>
    <x v="0"/>
    <n v="20"/>
    <n v="2"/>
    <s v="Marketing"/>
    <n v="248"/>
    <n v="2"/>
    <s v="Female"/>
    <n v="3"/>
    <n v="1"/>
    <x v="6"/>
    <n v="2"/>
    <s v="Single"/>
    <n v="3140"/>
    <n v="1"/>
    <x v="0"/>
    <n v="22"/>
    <n v="4"/>
    <n v="4"/>
    <n v="0"/>
    <n v="4"/>
    <n v="5"/>
    <n v="2"/>
    <n v="4"/>
    <n v="3"/>
    <n v="0"/>
    <n v="2"/>
    <n v="1"/>
    <n v="1"/>
    <x v="0"/>
    <x v="0"/>
    <x v="0"/>
    <x v="3"/>
    <x v="1"/>
    <x v="0"/>
    <x v="2"/>
    <n v="2.5"/>
    <x v="3"/>
    <s v="0"/>
    <n v="11304"/>
    <n v="11304"/>
    <x v="0"/>
    <x v="0"/>
  </r>
  <r>
    <n v="50"/>
    <x v="1"/>
    <s v="Travel_Rarely"/>
    <x v="1"/>
    <n v="1"/>
    <n v="3"/>
    <s v="Medical"/>
    <n v="249"/>
    <n v="3"/>
    <s v="Male"/>
    <n v="2"/>
    <n v="1"/>
    <x v="2"/>
    <n v="3"/>
    <s v="Married"/>
    <n v="3690"/>
    <n v="2"/>
    <x v="1"/>
    <n v="15"/>
    <n v="3"/>
    <n v="4"/>
    <n v="1"/>
    <n v="5"/>
    <n v="2"/>
    <n v="2"/>
    <n v="3"/>
    <n v="2"/>
    <n v="0"/>
    <n v="2"/>
    <n v="0"/>
    <n v="0"/>
    <x v="0"/>
    <x v="0"/>
    <x v="1"/>
    <x v="0"/>
    <x v="1"/>
    <x v="0"/>
    <x v="2"/>
    <n v="3"/>
    <x v="1"/>
    <s v="0"/>
    <n v="13284"/>
    <n v="0"/>
    <x v="1"/>
    <x v="1"/>
  </r>
  <r>
    <n v="53"/>
    <x v="1"/>
    <s v="Travel_Rarely"/>
    <x v="1"/>
    <n v="13"/>
    <n v="2"/>
    <s v="Medical"/>
    <n v="250"/>
    <n v="4"/>
    <s v="Female"/>
    <n v="4"/>
    <n v="2"/>
    <x v="3"/>
    <n v="1"/>
    <s v="Divorced"/>
    <n v="4450"/>
    <n v="1"/>
    <x v="1"/>
    <n v="11"/>
    <n v="3"/>
    <n v="3"/>
    <n v="2"/>
    <n v="5"/>
    <n v="3"/>
    <n v="3"/>
    <n v="4"/>
    <n v="2"/>
    <n v="1"/>
    <n v="3"/>
    <n v="0"/>
    <n v="0"/>
    <x v="0"/>
    <x v="0"/>
    <x v="1"/>
    <x v="4"/>
    <x v="1"/>
    <x v="0"/>
    <x v="2"/>
    <n v="2.75"/>
    <x v="1"/>
    <s v="1–2"/>
    <n v="16020"/>
    <n v="0"/>
    <x v="1"/>
    <x v="1"/>
  </r>
  <r>
    <n v="33"/>
    <x v="1"/>
    <s v="Travel_Rarely"/>
    <x v="1"/>
    <n v="14"/>
    <n v="3"/>
    <s v="Medical"/>
    <n v="252"/>
    <n v="4"/>
    <s v="Female"/>
    <n v="3"/>
    <n v="1"/>
    <x v="1"/>
    <n v="2"/>
    <s v="Married"/>
    <n v="2756"/>
    <n v="1"/>
    <x v="1"/>
    <n v="13"/>
    <n v="3"/>
    <n v="4"/>
    <n v="1"/>
    <n v="8"/>
    <n v="5"/>
    <n v="3"/>
    <n v="8"/>
    <n v="7"/>
    <n v="1"/>
    <n v="6"/>
    <n v="0"/>
    <n v="0"/>
    <x v="0"/>
    <x v="0"/>
    <x v="2"/>
    <x v="4"/>
    <x v="1"/>
    <x v="0"/>
    <x v="0"/>
    <n v="3.25"/>
    <x v="2"/>
    <s v="1–2"/>
    <n v="9921.6"/>
    <n v="0"/>
    <x v="1"/>
    <x v="1"/>
  </r>
  <r>
    <n v="40"/>
    <x v="1"/>
    <s v="Travel_Rarely"/>
    <x v="1"/>
    <n v="4"/>
    <n v="1"/>
    <s v="Medical"/>
    <n v="253"/>
    <n v="4"/>
    <s v="Female"/>
    <n v="3"/>
    <n v="5"/>
    <x v="5"/>
    <n v="3"/>
    <s v="Married"/>
    <n v="19033"/>
    <n v="1"/>
    <x v="1"/>
    <n v="14"/>
    <n v="3"/>
    <n v="2"/>
    <n v="1"/>
    <n v="21"/>
    <n v="2"/>
    <n v="3"/>
    <n v="20"/>
    <n v="8"/>
    <n v="9"/>
    <n v="9"/>
    <n v="0"/>
    <n v="0"/>
    <x v="1"/>
    <x v="0"/>
    <x v="0"/>
    <x v="0"/>
    <x v="2"/>
    <x v="3"/>
    <x v="4"/>
    <n v="3"/>
    <x v="1"/>
    <s v="6+"/>
    <n v="68518.8"/>
    <n v="0"/>
    <x v="2"/>
    <x v="2"/>
  </r>
  <r>
    <n v="55"/>
    <x v="1"/>
    <s v="Travel_Rarely"/>
    <x v="1"/>
    <n v="14"/>
    <n v="4"/>
    <s v="Medical"/>
    <n v="254"/>
    <n v="3"/>
    <s v="Male"/>
    <n v="4"/>
    <n v="5"/>
    <x v="7"/>
    <n v="2"/>
    <s v="Single"/>
    <n v="18722"/>
    <n v="8"/>
    <x v="1"/>
    <n v="11"/>
    <n v="3"/>
    <n v="4"/>
    <n v="0"/>
    <n v="36"/>
    <n v="3"/>
    <n v="3"/>
    <n v="24"/>
    <n v="15"/>
    <n v="2"/>
    <n v="15"/>
    <n v="0"/>
    <n v="0"/>
    <x v="1"/>
    <x v="0"/>
    <x v="3"/>
    <x v="4"/>
    <x v="2"/>
    <x v="4"/>
    <x v="3"/>
    <n v="3"/>
    <x v="1"/>
    <s v="1–2"/>
    <n v="67399.199999999997"/>
    <n v="0"/>
    <x v="1"/>
    <x v="1"/>
  </r>
  <r>
    <n v="34"/>
    <x v="1"/>
    <s v="Travel_Frequently"/>
    <x v="1"/>
    <n v="2"/>
    <n v="1"/>
    <s v="Life Sciences"/>
    <n v="256"/>
    <n v="4"/>
    <s v="Male"/>
    <n v="2"/>
    <n v="2"/>
    <x v="3"/>
    <n v="3"/>
    <s v="Married"/>
    <n v="9547"/>
    <n v="1"/>
    <x v="1"/>
    <n v="17"/>
    <n v="3"/>
    <n v="3"/>
    <n v="0"/>
    <n v="10"/>
    <n v="2"/>
    <n v="2"/>
    <n v="10"/>
    <n v="9"/>
    <n v="1"/>
    <n v="9"/>
    <n v="0"/>
    <n v="0"/>
    <x v="0"/>
    <x v="0"/>
    <x v="2"/>
    <x v="0"/>
    <x v="0"/>
    <x v="1"/>
    <x v="0"/>
    <n v="3"/>
    <x v="1"/>
    <s v="1–2"/>
    <n v="34369.199999999997"/>
    <n v="0"/>
    <x v="1"/>
    <x v="1"/>
  </r>
  <r>
    <n v="51"/>
    <x v="1"/>
    <s v="Travel_Rarely"/>
    <x v="1"/>
    <n v="3"/>
    <n v="3"/>
    <s v="Medical"/>
    <n v="258"/>
    <n v="4"/>
    <s v="Female"/>
    <n v="3"/>
    <n v="4"/>
    <x v="4"/>
    <n v="2"/>
    <s v="Single"/>
    <n v="13734"/>
    <n v="3"/>
    <x v="1"/>
    <n v="18"/>
    <n v="3"/>
    <n v="3"/>
    <n v="0"/>
    <n v="21"/>
    <n v="6"/>
    <n v="3"/>
    <n v="7"/>
    <n v="7"/>
    <n v="1"/>
    <n v="0"/>
    <n v="0"/>
    <n v="0"/>
    <x v="0"/>
    <x v="1"/>
    <x v="1"/>
    <x v="0"/>
    <x v="3"/>
    <x v="3"/>
    <x v="0"/>
    <n v="3"/>
    <x v="1"/>
    <s v="1–2"/>
    <n v="49442.400000000001"/>
    <n v="0"/>
    <x v="1"/>
    <x v="1"/>
  </r>
  <r>
    <n v="52"/>
    <x v="1"/>
    <s v="Travel_Rarely"/>
    <x v="1"/>
    <n v="1"/>
    <n v="4"/>
    <s v="Life Sciences"/>
    <n v="259"/>
    <n v="3"/>
    <s v="Male"/>
    <n v="2"/>
    <n v="5"/>
    <x v="5"/>
    <n v="3"/>
    <s v="Married"/>
    <n v="19999"/>
    <n v="0"/>
    <x v="1"/>
    <n v="14"/>
    <n v="3"/>
    <n v="1"/>
    <n v="1"/>
    <n v="34"/>
    <n v="5"/>
    <n v="3"/>
    <n v="33"/>
    <n v="18"/>
    <n v="11"/>
    <n v="9"/>
    <n v="0"/>
    <n v="0"/>
    <x v="1"/>
    <x v="0"/>
    <x v="1"/>
    <x v="0"/>
    <x v="2"/>
    <x v="4"/>
    <x v="3"/>
    <n v="2.5"/>
    <x v="3"/>
    <s v="6+"/>
    <n v="71996.399999999994"/>
    <n v="0"/>
    <x v="2"/>
    <x v="2"/>
  </r>
  <r>
    <n v="27"/>
    <x v="1"/>
    <s v="Travel_Rarely"/>
    <x v="1"/>
    <n v="9"/>
    <n v="3"/>
    <s v="Medical"/>
    <n v="260"/>
    <n v="4"/>
    <s v="Female"/>
    <n v="3"/>
    <n v="1"/>
    <x v="1"/>
    <n v="2"/>
    <s v="Single"/>
    <n v="2279"/>
    <n v="1"/>
    <x v="1"/>
    <n v="16"/>
    <n v="3"/>
    <n v="4"/>
    <n v="0"/>
    <n v="7"/>
    <n v="2"/>
    <n v="2"/>
    <n v="7"/>
    <n v="7"/>
    <n v="0"/>
    <n v="3"/>
    <n v="0"/>
    <n v="0"/>
    <x v="0"/>
    <x v="0"/>
    <x v="2"/>
    <x v="1"/>
    <x v="1"/>
    <x v="0"/>
    <x v="0"/>
    <n v="3"/>
    <x v="1"/>
    <s v="0"/>
    <n v="8204.4"/>
    <n v="0"/>
    <x v="1"/>
    <x v="1"/>
  </r>
  <r>
    <n v="35"/>
    <x v="0"/>
    <s v="Travel_Rarely"/>
    <x v="1"/>
    <n v="23"/>
    <n v="2"/>
    <s v="Life Sciences"/>
    <n v="261"/>
    <n v="2"/>
    <s v="Male"/>
    <n v="2"/>
    <n v="2"/>
    <x v="3"/>
    <n v="3"/>
    <s v="Married"/>
    <n v="5916"/>
    <n v="3"/>
    <x v="0"/>
    <n v="13"/>
    <n v="3"/>
    <n v="1"/>
    <n v="0"/>
    <n v="8"/>
    <n v="1"/>
    <n v="3"/>
    <n v="1"/>
    <n v="0"/>
    <n v="0"/>
    <n v="1"/>
    <n v="1"/>
    <n v="1"/>
    <x v="0"/>
    <x v="0"/>
    <x v="0"/>
    <x v="2"/>
    <x v="0"/>
    <x v="0"/>
    <x v="1"/>
    <n v="2.25"/>
    <x v="3"/>
    <s v="0"/>
    <n v="21297.599999999999"/>
    <n v="21297.599999999999"/>
    <x v="3"/>
    <x v="3"/>
  </r>
  <r>
    <n v="43"/>
    <x v="1"/>
    <s v="Non-Travel"/>
    <x v="1"/>
    <n v="7"/>
    <n v="3"/>
    <s v="Medical"/>
    <n v="262"/>
    <n v="4"/>
    <s v="Male"/>
    <n v="4"/>
    <n v="1"/>
    <x v="1"/>
    <n v="4"/>
    <s v="Divorced"/>
    <n v="2089"/>
    <n v="4"/>
    <x v="1"/>
    <n v="14"/>
    <n v="3"/>
    <n v="4"/>
    <n v="3"/>
    <n v="7"/>
    <n v="3"/>
    <n v="4"/>
    <n v="5"/>
    <n v="4"/>
    <n v="2"/>
    <n v="2"/>
    <n v="0"/>
    <n v="0"/>
    <x v="1"/>
    <x v="0"/>
    <x v="0"/>
    <x v="1"/>
    <x v="1"/>
    <x v="0"/>
    <x v="2"/>
    <n v="4"/>
    <x v="2"/>
    <s v="1–2"/>
    <n v="7520.4"/>
    <n v="0"/>
    <x v="1"/>
    <x v="1"/>
  </r>
  <r>
    <n v="45"/>
    <x v="1"/>
    <s v="Non-Travel"/>
    <x v="1"/>
    <n v="2"/>
    <n v="2"/>
    <s v="Medical"/>
    <n v="264"/>
    <n v="1"/>
    <s v="Male"/>
    <n v="2"/>
    <n v="4"/>
    <x v="5"/>
    <n v="4"/>
    <s v="Married"/>
    <n v="16792"/>
    <n v="9"/>
    <x v="1"/>
    <n v="23"/>
    <n v="4"/>
    <n v="4"/>
    <n v="1"/>
    <n v="22"/>
    <n v="1"/>
    <n v="3"/>
    <n v="20"/>
    <n v="8"/>
    <n v="11"/>
    <n v="8"/>
    <n v="0"/>
    <n v="0"/>
    <x v="1"/>
    <x v="0"/>
    <x v="1"/>
    <x v="0"/>
    <x v="2"/>
    <x v="3"/>
    <x v="4"/>
    <n v="3"/>
    <x v="1"/>
    <s v="6+"/>
    <n v="60451.199999999997"/>
    <n v="0"/>
    <x v="2"/>
    <x v="2"/>
  </r>
  <r>
    <n v="37"/>
    <x v="1"/>
    <s v="Travel_Rarely"/>
    <x v="1"/>
    <n v="21"/>
    <n v="3"/>
    <s v="Life Sciences"/>
    <n v="267"/>
    <n v="2"/>
    <s v="Male"/>
    <n v="4"/>
    <n v="1"/>
    <x v="1"/>
    <n v="1"/>
    <s v="Married"/>
    <n v="3564"/>
    <n v="1"/>
    <x v="0"/>
    <n v="12"/>
    <n v="3"/>
    <n v="1"/>
    <n v="1"/>
    <n v="8"/>
    <n v="3"/>
    <n v="2"/>
    <n v="8"/>
    <n v="7"/>
    <n v="1"/>
    <n v="7"/>
    <n v="0"/>
    <n v="1"/>
    <x v="0"/>
    <x v="0"/>
    <x v="0"/>
    <x v="2"/>
    <x v="1"/>
    <x v="0"/>
    <x v="0"/>
    <n v="1.5"/>
    <x v="4"/>
    <s v="1–2"/>
    <n v="12830.4"/>
    <n v="0"/>
    <x v="3"/>
    <x v="3"/>
  </r>
  <r>
    <n v="35"/>
    <x v="1"/>
    <s v="Travel_Frequently"/>
    <x v="1"/>
    <n v="2"/>
    <n v="3"/>
    <s v="Medical"/>
    <n v="269"/>
    <n v="2"/>
    <s v="Female"/>
    <n v="3"/>
    <n v="2"/>
    <x v="2"/>
    <n v="2"/>
    <s v="Single"/>
    <n v="4425"/>
    <n v="5"/>
    <x v="1"/>
    <n v="11"/>
    <n v="3"/>
    <n v="4"/>
    <n v="0"/>
    <n v="10"/>
    <n v="5"/>
    <n v="3"/>
    <n v="6"/>
    <n v="2"/>
    <n v="1"/>
    <n v="2"/>
    <n v="0"/>
    <n v="0"/>
    <x v="0"/>
    <x v="0"/>
    <x v="0"/>
    <x v="0"/>
    <x v="1"/>
    <x v="1"/>
    <x v="0"/>
    <n v="2.75"/>
    <x v="1"/>
    <s v="1–2"/>
    <n v="15930"/>
    <n v="0"/>
    <x v="1"/>
    <x v="1"/>
  </r>
  <r>
    <n v="42"/>
    <x v="1"/>
    <s v="Non-Travel"/>
    <x v="1"/>
    <n v="21"/>
    <n v="2"/>
    <s v="Medical"/>
    <n v="270"/>
    <n v="3"/>
    <s v="Female"/>
    <n v="3"/>
    <n v="2"/>
    <x v="3"/>
    <n v="3"/>
    <s v="Divorced"/>
    <n v="5265"/>
    <n v="2"/>
    <x v="1"/>
    <n v="16"/>
    <n v="3"/>
    <n v="2"/>
    <n v="1"/>
    <n v="11"/>
    <n v="5"/>
    <n v="3"/>
    <n v="5"/>
    <n v="3"/>
    <n v="0"/>
    <n v="2"/>
    <n v="0"/>
    <n v="0"/>
    <x v="0"/>
    <x v="0"/>
    <x v="0"/>
    <x v="2"/>
    <x v="0"/>
    <x v="1"/>
    <x v="2"/>
    <n v="2.75"/>
    <x v="1"/>
    <s v="0"/>
    <n v="18954"/>
    <n v="0"/>
    <x v="2"/>
    <x v="2"/>
  </r>
  <r>
    <n v="38"/>
    <x v="1"/>
    <s v="Travel_Rarely"/>
    <x v="1"/>
    <n v="2"/>
    <n v="4"/>
    <s v="Life Sciences"/>
    <n v="271"/>
    <n v="4"/>
    <s v="Male"/>
    <n v="3"/>
    <n v="2"/>
    <x v="3"/>
    <n v="3"/>
    <s v="Married"/>
    <n v="6553"/>
    <n v="9"/>
    <x v="1"/>
    <n v="14"/>
    <n v="3"/>
    <n v="2"/>
    <n v="0"/>
    <n v="14"/>
    <n v="3"/>
    <n v="3"/>
    <n v="1"/>
    <n v="0"/>
    <n v="0"/>
    <n v="0"/>
    <n v="0"/>
    <n v="0"/>
    <x v="0"/>
    <x v="1"/>
    <x v="0"/>
    <x v="0"/>
    <x v="0"/>
    <x v="1"/>
    <x v="1"/>
    <n v="3"/>
    <x v="1"/>
    <s v="0"/>
    <n v="23590.799999999999"/>
    <n v="0"/>
    <x v="2"/>
    <x v="2"/>
  </r>
  <r>
    <n v="38"/>
    <x v="1"/>
    <s v="Travel_Rarely"/>
    <x v="1"/>
    <n v="29"/>
    <n v="3"/>
    <s v="Technical Degree"/>
    <n v="273"/>
    <n v="4"/>
    <s v="Male"/>
    <n v="3"/>
    <n v="2"/>
    <x v="3"/>
    <n v="4"/>
    <s v="Married"/>
    <n v="6261"/>
    <n v="3"/>
    <x v="1"/>
    <n v="18"/>
    <n v="3"/>
    <n v="1"/>
    <n v="1"/>
    <n v="9"/>
    <n v="3"/>
    <n v="1"/>
    <n v="7"/>
    <n v="7"/>
    <n v="1"/>
    <n v="7"/>
    <n v="0"/>
    <n v="0"/>
    <x v="0"/>
    <x v="0"/>
    <x v="0"/>
    <x v="2"/>
    <x v="0"/>
    <x v="1"/>
    <x v="0"/>
    <n v="2.5"/>
    <x v="3"/>
    <s v="1–2"/>
    <n v="22539.599999999999"/>
    <n v="0"/>
    <x v="2"/>
    <x v="2"/>
  </r>
  <r>
    <n v="27"/>
    <x v="1"/>
    <s v="Travel_Frequently"/>
    <x v="1"/>
    <n v="1"/>
    <n v="1"/>
    <s v="Technical Degree"/>
    <n v="274"/>
    <n v="3"/>
    <s v="Male"/>
    <n v="2"/>
    <n v="2"/>
    <x v="3"/>
    <n v="1"/>
    <s v="Married"/>
    <n v="4298"/>
    <n v="5"/>
    <x v="1"/>
    <n v="19"/>
    <n v="3"/>
    <n v="3"/>
    <n v="1"/>
    <n v="6"/>
    <n v="1"/>
    <n v="3"/>
    <n v="2"/>
    <n v="2"/>
    <n v="2"/>
    <n v="0"/>
    <n v="0"/>
    <n v="0"/>
    <x v="1"/>
    <x v="1"/>
    <x v="2"/>
    <x v="0"/>
    <x v="1"/>
    <x v="0"/>
    <x v="2"/>
    <n v="2.5"/>
    <x v="3"/>
    <s v="1–2"/>
    <n v="15472.8"/>
    <n v="0"/>
    <x v="2"/>
    <x v="2"/>
  </r>
  <r>
    <n v="49"/>
    <x v="1"/>
    <s v="Non-Travel"/>
    <x v="1"/>
    <n v="18"/>
    <n v="4"/>
    <s v="Life Sciences"/>
    <n v="275"/>
    <n v="4"/>
    <s v="Male"/>
    <n v="3"/>
    <n v="2"/>
    <x v="3"/>
    <n v="4"/>
    <s v="Divorced"/>
    <n v="6804"/>
    <n v="1"/>
    <x v="0"/>
    <n v="15"/>
    <n v="3"/>
    <n v="1"/>
    <n v="2"/>
    <n v="7"/>
    <n v="0"/>
    <n v="3"/>
    <n v="7"/>
    <n v="7"/>
    <n v="1"/>
    <n v="7"/>
    <n v="0"/>
    <n v="1"/>
    <x v="0"/>
    <x v="0"/>
    <x v="1"/>
    <x v="3"/>
    <x v="0"/>
    <x v="0"/>
    <x v="0"/>
    <n v="3"/>
    <x v="1"/>
    <s v="1–2"/>
    <n v="24494.399999999998"/>
    <n v="0"/>
    <x v="2"/>
    <x v="2"/>
  </r>
  <r>
    <n v="34"/>
    <x v="1"/>
    <s v="Travel_Frequently"/>
    <x v="1"/>
    <n v="10"/>
    <n v="4"/>
    <s v="Medical"/>
    <n v="277"/>
    <n v="4"/>
    <s v="Male"/>
    <n v="3"/>
    <n v="1"/>
    <x v="1"/>
    <n v="3"/>
    <s v="Divorced"/>
    <n v="3815"/>
    <n v="1"/>
    <x v="0"/>
    <n v="17"/>
    <n v="3"/>
    <n v="4"/>
    <n v="1"/>
    <n v="5"/>
    <n v="4"/>
    <n v="4"/>
    <n v="5"/>
    <n v="3"/>
    <n v="2"/>
    <n v="0"/>
    <n v="0"/>
    <n v="1"/>
    <x v="1"/>
    <x v="1"/>
    <x v="2"/>
    <x v="1"/>
    <x v="1"/>
    <x v="0"/>
    <x v="2"/>
    <n v="3.75"/>
    <x v="2"/>
    <s v="1–2"/>
    <n v="13734"/>
    <n v="0"/>
    <x v="2"/>
    <x v="2"/>
  </r>
  <r>
    <n v="40"/>
    <x v="1"/>
    <s v="Travel_Rarely"/>
    <x v="1"/>
    <n v="19"/>
    <n v="2"/>
    <s v="Medical"/>
    <n v="281"/>
    <n v="3"/>
    <s v="Male"/>
    <n v="3"/>
    <n v="2"/>
    <x v="2"/>
    <n v="4"/>
    <s v="Married"/>
    <n v="2741"/>
    <n v="8"/>
    <x v="0"/>
    <n v="15"/>
    <n v="3"/>
    <n v="3"/>
    <n v="1"/>
    <n v="15"/>
    <n v="2"/>
    <n v="4"/>
    <n v="7"/>
    <n v="2"/>
    <n v="3"/>
    <n v="7"/>
    <n v="0"/>
    <n v="1"/>
    <x v="1"/>
    <x v="0"/>
    <x v="0"/>
    <x v="3"/>
    <x v="1"/>
    <x v="1"/>
    <x v="0"/>
    <n v="3.5"/>
    <x v="2"/>
    <s v="3–5"/>
    <n v="9867.6"/>
    <n v="0"/>
    <x v="0"/>
    <x v="0"/>
  </r>
  <r>
    <n v="38"/>
    <x v="0"/>
    <s v="Travel_Rarely"/>
    <x v="1"/>
    <n v="29"/>
    <n v="1"/>
    <s v="Medical"/>
    <n v="282"/>
    <n v="2"/>
    <s v="Male"/>
    <n v="3"/>
    <n v="2"/>
    <x v="4"/>
    <n v="1"/>
    <s v="Married"/>
    <n v="6673"/>
    <n v="7"/>
    <x v="0"/>
    <n v="19"/>
    <n v="3"/>
    <n v="2"/>
    <n v="0"/>
    <n v="17"/>
    <n v="2"/>
    <n v="3"/>
    <n v="1"/>
    <n v="0"/>
    <n v="0"/>
    <n v="0"/>
    <n v="1"/>
    <n v="1"/>
    <x v="0"/>
    <x v="1"/>
    <x v="0"/>
    <x v="2"/>
    <x v="0"/>
    <x v="3"/>
    <x v="1"/>
    <n v="2"/>
    <x v="0"/>
    <s v="0"/>
    <n v="24022.799999999999"/>
    <n v="24022.799999999999"/>
    <x v="4"/>
    <x v="3"/>
  </r>
  <r>
    <n v="29"/>
    <x v="0"/>
    <s v="Travel_Rarely"/>
    <x v="0"/>
    <n v="27"/>
    <n v="3"/>
    <s v="Marketing"/>
    <n v="283"/>
    <n v="2"/>
    <s v="Female"/>
    <n v="3"/>
    <n v="3"/>
    <x v="0"/>
    <n v="4"/>
    <s v="Married"/>
    <n v="7639"/>
    <n v="1"/>
    <x v="1"/>
    <n v="22"/>
    <n v="4"/>
    <n v="4"/>
    <n v="3"/>
    <n v="10"/>
    <n v="3"/>
    <n v="2"/>
    <n v="10"/>
    <n v="4"/>
    <n v="1"/>
    <n v="9"/>
    <n v="1"/>
    <n v="0"/>
    <x v="0"/>
    <x v="0"/>
    <x v="2"/>
    <x v="2"/>
    <x v="0"/>
    <x v="1"/>
    <x v="0"/>
    <n v="3"/>
    <x v="1"/>
    <s v="1–2"/>
    <n v="27500.399999999998"/>
    <n v="27500.399999999998"/>
    <x v="2"/>
    <x v="2"/>
  </r>
  <r>
    <n v="22"/>
    <x v="1"/>
    <s v="Travel_Rarely"/>
    <x v="1"/>
    <n v="5"/>
    <n v="3"/>
    <s v="Life Sciences"/>
    <n v="284"/>
    <n v="4"/>
    <s v="Male"/>
    <n v="4"/>
    <n v="1"/>
    <x v="1"/>
    <n v="2"/>
    <s v="Divorced"/>
    <n v="2328"/>
    <n v="1"/>
    <x v="0"/>
    <n v="16"/>
    <n v="3"/>
    <n v="1"/>
    <n v="1"/>
    <n v="4"/>
    <n v="2"/>
    <n v="2"/>
    <n v="4"/>
    <n v="2"/>
    <n v="2"/>
    <n v="2"/>
    <n v="0"/>
    <n v="1"/>
    <x v="1"/>
    <x v="0"/>
    <x v="4"/>
    <x v="0"/>
    <x v="1"/>
    <x v="0"/>
    <x v="2"/>
    <n v="2.25"/>
    <x v="3"/>
    <s v="1–2"/>
    <n v="8380.7999999999993"/>
    <n v="0"/>
    <x v="2"/>
    <x v="2"/>
  </r>
  <r>
    <n v="36"/>
    <x v="1"/>
    <s v="Travel_Frequently"/>
    <x v="1"/>
    <n v="18"/>
    <n v="1"/>
    <s v="Medical"/>
    <n v="286"/>
    <n v="2"/>
    <s v="Female"/>
    <n v="3"/>
    <n v="1"/>
    <x v="2"/>
    <n v="4"/>
    <s v="Single"/>
    <n v="2153"/>
    <n v="1"/>
    <x v="1"/>
    <n v="13"/>
    <n v="3"/>
    <n v="1"/>
    <n v="0"/>
    <n v="8"/>
    <n v="2"/>
    <n v="3"/>
    <n v="8"/>
    <n v="1"/>
    <n v="1"/>
    <n v="7"/>
    <n v="0"/>
    <n v="0"/>
    <x v="0"/>
    <x v="0"/>
    <x v="0"/>
    <x v="3"/>
    <x v="1"/>
    <x v="0"/>
    <x v="0"/>
    <n v="2.5"/>
    <x v="3"/>
    <s v="1–2"/>
    <n v="7750.7999999999993"/>
    <n v="0"/>
    <x v="1"/>
    <x v="1"/>
  </r>
  <r>
    <n v="40"/>
    <x v="1"/>
    <s v="Non-Travel"/>
    <x v="1"/>
    <n v="9"/>
    <n v="5"/>
    <s v="Life Sciences"/>
    <n v="287"/>
    <n v="4"/>
    <s v="Male"/>
    <n v="2"/>
    <n v="2"/>
    <x v="4"/>
    <n v="4"/>
    <s v="Married"/>
    <n v="4876"/>
    <n v="9"/>
    <x v="1"/>
    <n v="14"/>
    <n v="3"/>
    <n v="4"/>
    <n v="1"/>
    <n v="5"/>
    <n v="5"/>
    <n v="1"/>
    <n v="3"/>
    <n v="2"/>
    <n v="0"/>
    <n v="2"/>
    <n v="0"/>
    <n v="0"/>
    <x v="0"/>
    <x v="0"/>
    <x v="0"/>
    <x v="1"/>
    <x v="1"/>
    <x v="0"/>
    <x v="2"/>
    <n v="3.25"/>
    <x v="2"/>
    <s v="0"/>
    <n v="17553.599999999999"/>
    <n v="0"/>
    <x v="1"/>
    <x v="1"/>
  </r>
  <r>
    <n v="46"/>
    <x v="1"/>
    <s v="Travel_Rarely"/>
    <x v="1"/>
    <n v="1"/>
    <n v="4"/>
    <s v="Medical"/>
    <n v="288"/>
    <n v="4"/>
    <s v="Male"/>
    <n v="3"/>
    <n v="3"/>
    <x v="4"/>
    <n v="1"/>
    <s v="Divorced"/>
    <n v="9396"/>
    <n v="7"/>
    <x v="1"/>
    <n v="16"/>
    <n v="3"/>
    <n v="3"/>
    <n v="1"/>
    <n v="17"/>
    <n v="3"/>
    <n v="3"/>
    <n v="4"/>
    <n v="2"/>
    <n v="0"/>
    <n v="3"/>
    <n v="0"/>
    <n v="0"/>
    <x v="0"/>
    <x v="0"/>
    <x v="1"/>
    <x v="0"/>
    <x v="0"/>
    <x v="3"/>
    <x v="2"/>
    <n v="2.75"/>
    <x v="1"/>
    <s v="0"/>
    <n v="33825.599999999999"/>
    <n v="0"/>
    <x v="1"/>
    <x v="1"/>
  </r>
  <r>
    <n v="32"/>
    <x v="0"/>
    <s v="Travel_Rarely"/>
    <x v="0"/>
    <n v="4"/>
    <n v="4"/>
    <s v="Medical"/>
    <n v="291"/>
    <n v="4"/>
    <s v="Male"/>
    <n v="1"/>
    <n v="3"/>
    <x v="0"/>
    <n v="4"/>
    <s v="Married"/>
    <n v="10400"/>
    <n v="1"/>
    <x v="1"/>
    <n v="11"/>
    <n v="3"/>
    <n v="3"/>
    <n v="0"/>
    <n v="14"/>
    <n v="2"/>
    <n v="2"/>
    <n v="14"/>
    <n v="8"/>
    <n v="9"/>
    <n v="8"/>
    <n v="1"/>
    <n v="0"/>
    <x v="1"/>
    <x v="0"/>
    <x v="2"/>
    <x v="0"/>
    <x v="3"/>
    <x v="1"/>
    <x v="4"/>
    <n v="3.25"/>
    <x v="2"/>
    <s v="6+"/>
    <n v="37440"/>
    <n v="37440"/>
    <x v="2"/>
    <x v="2"/>
  </r>
  <r>
    <n v="30"/>
    <x v="1"/>
    <s v="Non-Travel"/>
    <x v="1"/>
    <n v="1"/>
    <n v="1"/>
    <s v="Life Sciences"/>
    <n v="292"/>
    <n v="3"/>
    <s v="Male"/>
    <n v="2"/>
    <n v="3"/>
    <x v="3"/>
    <n v="3"/>
    <s v="Single"/>
    <n v="8474"/>
    <n v="1"/>
    <x v="1"/>
    <n v="22"/>
    <n v="4"/>
    <n v="3"/>
    <n v="0"/>
    <n v="12"/>
    <n v="2"/>
    <n v="3"/>
    <n v="11"/>
    <n v="8"/>
    <n v="5"/>
    <n v="8"/>
    <n v="0"/>
    <n v="0"/>
    <x v="1"/>
    <x v="0"/>
    <x v="2"/>
    <x v="0"/>
    <x v="0"/>
    <x v="1"/>
    <x v="4"/>
    <n v="3"/>
    <x v="1"/>
    <s v="3–5"/>
    <n v="30506.399999999998"/>
    <n v="0"/>
    <x v="2"/>
    <x v="2"/>
  </r>
  <r>
    <n v="27"/>
    <x v="1"/>
    <s v="Travel_Frequently"/>
    <x v="0"/>
    <n v="20"/>
    <n v="3"/>
    <s v="Life Sciences"/>
    <n v="293"/>
    <n v="4"/>
    <s v="Female"/>
    <n v="3"/>
    <n v="2"/>
    <x v="0"/>
    <n v="3"/>
    <s v="Single"/>
    <n v="9981"/>
    <n v="1"/>
    <x v="1"/>
    <n v="14"/>
    <n v="3"/>
    <n v="4"/>
    <n v="0"/>
    <n v="7"/>
    <n v="2"/>
    <n v="3"/>
    <n v="7"/>
    <n v="7"/>
    <n v="0"/>
    <n v="7"/>
    <n v="0"/>
    <n v="0"/>
    <x v="0"/>
    <x v="0"/>
    <x v="2"/>
    <x v="3"/>
    <x v="0"/>
    <x v="0"/>
    <x v="0"/>
    <n v="3.5"/>
    <x v="2"/>
    <s v="0"/>
    <n v="35931.599999999999"/>
    <n v="0"/>
    <x v="2"/>
    <x v="2"/>
  </r>
  <r>
    <n v="51"/>
    <x v="1"/>
    <s v="Travel_Rarely"/>
    <x v="1"/>
    <n v="8"/>
    <n v="4"/>
    <s v="Life Sciences"/>
    <n v="296"/>
    <n v="2"/>
    <s v="Male"/>
    <n v="2"/>
    <n v="3"/>
    <x v="7"/>
    <n v="2"/>
    <s v="Married"/>
    <n v="12490"/>
    <n v="5"/>
    <x v="1"/>
    <n v="16"/>
    <n v="3"/>
    <n v="4"/>
    <n v="2"/>
    <n v="16"/>
    <n v="5"/>
    <n v="1"/>
    <n v="10"/>
    <n v="9"/>
    <n v="4"/>
    <n v="7"/>
    <n v="0"/>
    <n v="0"/>
    <x v="1"/>
    <x v="0"/>
    <x v="1"/>
    <x v="1"/>
    <x v="3"/>
    <x v="3"/>
    <x v="0"/>
    <n v="2.25"/>
    <x v="3"/>
    <s v="3–5"/>
    <n v="44964"/>
    <n v="0"/>
    <x v="2"/>
    <x v="2"/>
  </r>
  <r>
    <n v="30"/>
    <x v="0"/>
    <s v="Travel_Rarely"/>
    <x v="1"/>
    <n v="3"/>
    <n v="3"/>
    <s v="Technical Degree"/>
    <n v="297"/>
    <n v="4"/>
    <s v="Female"/>
    <n v="3"/>
    <n v="1"/>
    <x v="1"/>
    <n v="1"/>
    <s v="Single"/>
    <n v="2657"/>
    <n v="5"/>
    <x v="0"/>
    <n v="11"/>
    <n v="3"/>
    <n v="3"/>
    <n v="0"/>
    <n v="8"/>
    <n v="5"/>
    <n v="3"/>
    <n v="5"/>
    <n v="2"/>
    <n v="0"/>
    <n v="4"/>
    <n v="1"/>
    <n v="1"/>
    <x v="0"/>
    <x v="0"/>
    <x v="2"/>
    <x v="0"/>
    <x v="1"/>
    <x v="0"/>
    <x v="2"/>
    <n v="2.75"/>
    <x v="1"/>
    <s v="0"/>
    <n v="9565.1999999999989"/>
    <n v="9565.1999999999989"/>
    <x v="2"/>
    <x v="2"/>
  </r>
  <r>
    <n v="41"/>
    <x v="1"/>
    <s v="Travel_Rarely"/>
    <x v="0"/>
    <n v="6"/>
    <n v="3"/>
    <s v="Life Sciences"/>
    <n v="298"/>
    <n v="4"/>
    <s v="Female"/>
    <n v="3"/>
    <n v="3"/>
    <x v="5"/>
    <n v="4"/>
    <s v="Single"/>
    <n v="13591"/>
    <n v="3"/>
    <x v="0"/>
    <n v="18"/>
    <n v="3"/>
    <n v="3"/>
    <n v="0"/>
    <n v="16"/>
    <n v="3"/>
    <n v="3"/>
    <n v="1"/>
    <n v="0"/>
    <n v="0"/>
    <n v="0"/>
    <n v="0"/>
    <n v="1"/>
    <x v="0"/>
    <x v="1"/>
    <x v="0"/>
    <x v="1"/>
    <x v="3"/>
    <x v="3"/>
    <x v="1"/>
    <n v="3.5"/>
    <x v="2"/>
    <s v="0"/>
    <n v="48927.6"/>
    <n v="0"/>
    <x v="0"/>
    <x v="0"/>
  </r>
  <r>
    <n v="30"/>
    <x v="0"/>
    <s v="Travel_Frequently"/>
    <x v="0"/>
    <n v="26"/>
    <n v="4"/>
    <s v="Marketing"/>
    <n v="299"/>
    <n v="3"/>
    <s v="Female"/>
    <n v="2"/>
    <n v="2"/>
    <x v="0"/>
    <n v="1"/>
    <s v="Single"/>
    <n v="6696"/>
    <n v="5"/>
    <x v="1"/>
    <n v="15"/>
    <n v="3"/>
    <n v="3"/>
    <n v="0"/>
    <n v="9"/>
    <n v="5"/>
    <n v="2"/>
    <n v="6"/>
    <n v="3"/>
    <n v="0"/>
    <n v="1"/>
    <n v="1"/>
    <n v="0"/>
    <x v="0"/>
    <x v="0"/>
    <x v="2"/>
    <x v="2"/>
    <x v="0"/>
    <x v="1"/>
    <x v="0"/>
    <n v="2.25"/>
    <x v="3"/>
    <s v="0"/>
    <n v="24105.599999999999"/>
    <n v="24105.599999999999"/>
    <x v="2"/>
    <x v="2"/>
  </r>
  <r>
    <n v="29"/>
    <x v="0"/>
    <s v="Travel_Rarely"/>
    <x v="1"/>
    <n v="1"/>
    <n v="3"/>
    <s v="Technical Degree"/>
    <n v="300"/>
    <n v="3"/>
    <s v="Male"/>
    <n v="3"/>
    <n v="1"/>
    <x v="1"/>
    <n v="3"/>
    <s v="Single"/>
    <n v="2058"/>
    <n v="0"/>
    <x v="1"/>
    <n v="14"/>
    <n v="3"/>
    <n v="4"/>
    <n v="0"/>
    <n v="7"/>
    <n v="1"/>
    <n v="2"/>
    <n v="6"/>
    <n v="2"/>
    <n v="1"/>
    <n v="5"/>
    <n v="1"/>
    <n v="0"/>
    <x v="0"/>
    <x v="0"/>
    <x v="2"/>
    <x v="0"/>
    <x v="1"/>
    <x v="0"/>
    <x v="0"/>
    <n v="3"/>
    <x v="1"/>
    <s v="1–2"/>
    <n v="7408.7999999999993"/>
    <n v="7408.7999999999993"/>
    <x v="1"/>
    <x v="1"/>
  </r>
  <r>
    <n v="45"/>
    <x v="1"/>
    <s v="Non-Travel"/>
    <x v="0"/>
    <n v="6"/>
    <n v="3"/>
    <s v="Medical"/>
    <n v="302"/>
    <n v="4"/>
    <s v="Female"/>
    <n v="2"/>
    <n v="3"/>
    <x v="0"/>
    <n v="4"/>
    <s v="Single"/>
    <n v="8865"/>
    <n v="6"/>
    <x v="1"/>
    <n v="12"/>
    <n v="3"/>
    <n v="4"/>
    <n v="0"/>
    <n v="23"/>
    <n v="2"/>
    <n v="3"/>
    <n v="19"/>
    <n v="7"/>
    <n v="12"/>
    <n v="8"/>
    <n v="0"/>
    <n v="0"/>
    <x v="1"/>
    <x v="0"/>
    <x v="1"/>
    <x v="1"/>
    <x v="0"/>
    <x v="3"/>
    <x v="4"/>
    <n v="3.75"/>
    <x v="2"/>
    <s v="6+"/>
    <n v="31914"/>
    <n v="0"/>
    <x v="2"/>
    <x v="2"/>
  </r>
  <r>
    <n v="54"/>
    <x v="1"/>
    <s v="Travel_Rarely"/>
    <x v="0"/>
    <n v="3"/>
    <n v="3"/>
    <s v="Marketing"/>
    <n v="303"/>
    <n v="4"/>
    <s v="Female"/>
    <n v="3"/>
    <n v="2"/>
    <x v="0"/>
    <n v="1"/>
    <s v="Married"/>
    <n v="5940"/>
    <n v="2"/>
    <x v="1"/>
    <n v="14"/>
    <n v="3"/>
    <n v="4"/>
    <n v="1"/>
    <n v="16"/>
    <n v="4"/>
    <n v="3"/>
    <n v="6"/>
    <n v="2"/>
    <n v="0"/>
    <n v="5"/>
    <n v="0"/>
    <n v="0"/>
    <x v="0"/>
    <x v="0"/>
    <x v="1"/>
    <x v="0"/>
    <x v="0"/>
    <x v="3"/>
    <x v="0"/>
    <n v="3"/>
    <x v="1"/>
    <s v="0"/>
    <n v="21384"/>
    <n v="0"/>
    <x v="1"/>
    <x v="1"/>
  </r>
  <r>
    <n v="36"/>
    <x v="1"/>
    <s v="Travel_Rarely"/>
    <x v="1"/>
    <n v="5"/>
    <n v="2"/>
    <s v="Life Sciences"/>
    <n v="304"/>
    <n v="4"/>
    <s v="Male"/>
    <n v="3"/>
    <n v="2"/>
    <x v="2"/>
    <n v="2"/>
    <s v="Single"/>
    <n v="5914"/>
    <n v="8"/>
    <x v="1"/>
    <n v="16"/>
    <n v="3"/>
    <n v="4"/>
    <n v="0"/>
    <n v="16"/>
    <n v="3"/>
    <n v="4"/>
    <n v="13"/>
    <n v="11"/>
    <n v="3"/>
    <n v="7"/>
    <n v="0"/>
    <n v="0"/>
    <x v="1"/>
    <x v="0"/>
    <x v="0"/>
    <x v="0"/>
    <x v="0"/>
    <x v="3"/>
    <x v="4"/>
    <n v="3.5"/>
    <x v="2"/>
    <s v="3–5"/>
    <n v="21290.399999999998"/>
    <n v="0"/>
    <x v="2"/>
    <x v="2"/>
  </r>
  <r>
    <n v="33"/>
    <x v="1"/>
    <s v="Travel_Rarely"/>
    <x v="1"/>
    <n v="4"/>
    <n v="4"/>
    <s v="Medical"/>
    <n v="305"/>
    <n v="3"/>
    <s v="Female"/>
    <n v="2"/>
    <n v="1"/>
    <x v="1"/>
    <n v="2"/>
    <s v="Married"/>
    <n v="2622"/>
    <n v="6"/>
    <x v="1"/>
    <n v="21"/>
    <n v="4"/>
    <n v="4"/>
    <n v="0"/>
    <n v="7"/>
    <n v="3"/>
    <n v="3"/>
    <n v="3"/>
    <n v="2"/>
    <n v="1"/>
    <n v="1"/>
    <n v="0"/>
    <n v="0"/>
    <x v="0"/>
    <x v="0"/>
    <x v="2"/>
    <x v="0"/>
    <x v="1"/>
    <x v="0"/>
    <x v="2"/>
    <n v="3"/>
    <x v="1"/>
    <s v="1–2"/>
    <n v="9439.1999999999989"/>
    <n v="0"/>
    <x v="1"/>
    <x v="1"/>
  </r>
  <r>
    <n v="37"/>
    <x v="1"/>
    <s v="Travel_Frequently"/>
    <x v="1"/>
    <n v="11"/>
    <n v="3"/>
    <s v="Other"/>
    <n v="306"/>
    <n v="2"/>
    <s v="Male"/>
    <n v="3"/>
    <n v="3"/>
    <x v="7"/>
    <n v="4"/>
    <s v="Divorced"/>
    <n v="12185"/>
    <n v="1"/>
    <x v="0"/>
    <n v="14"/>
    <n v="3"/>
    <n v="3"/>
    <n v="3"/>
    <n v="10"/>
    <n v="1"/>
    <n v="3"/>
    <n v="10"/>
    <n v="8"/>
    <n v="0"/>
    <n v="7"/>
    <n v="0"/>
    <n v="1"/>
    <x v="0"/>
    <x v="0"/>
    <x v="0"/>
    <x v="4"/>
    <x v="3"/>
    <x v="1"/>
    <x v="0"/>
    <n v="3"/>
    <x v="1"/>
    <s v="0"/>
    <n v="43866"/>
    <n v="0"/>
    <x v="2"/>
    <x v="2"/>
  </r>
  <r>
    <n v="38"/>
    <x v="1"/>
    <s v="Travel_Rarely"/>
    <x v="0"/>
    <n v="3"/>
    <n v="3"/>
    <s v="Life Sciences"/>
    <n v="307"/>
    <n v="1"/>
    <s v="Male"/>
    <n v="3"/>
    <n v="3"/>
    <x v="0"/>
    <n v="3"/>
    <s v="Divorced"/>
    <n v="10609"/>
    <n v="0"/>
    <x v="1"/>
    <n v="12"/>
    <n v="3"/>
    <n v="3"/>
    <n v="2"/>
    <n v="17"/>
    <n v="6"/>
    <n v="2"/>
    <n v="16"/>
    <n v="10"/>
    <n v="5"/>
    <n v="13"/>
    <n v="0"/>
    <n v="0"/>
    <x v="1"/>
    <x v="0"/>
    <x v="0"/>
    <x v="0"/>
    <x v="3"/>
    <x v="3"/>
    <x v="4"/>
    <n v="2.25"/>
    <x v="3"/>
    <s v="3–5"/>
    <n v="38192.400000000001"/>
    <n v="0"/>
    <x v="2"/>
    <x v="2"/>
  </r>
  <r>
    <n v="31"/>
    <x v="1"/>
    <s v="Non-Travel"/>
    <x v="1"/>
    <n v="1"/>
    <n v="4"/>
    <s v="Medical"/>
    <n v="308"/>
    <n v="3"/>
    <s v="Male"/>
    <n v="1"/>
    <n v="2"/>
    <x v="3"/>
    <n v="3"/>
    <s v="Married"/>
    <n v="4345"/>
    <n v="0"/>
    <x v="1"/>
    <n v="12"/>
    <n v="3"/>
    <n v="4"/>
    <n v="1"/>
    <n v="6"/>
    <n v="2"/>
    <n v="3"/>
    <n v="5"/>
    <n v="4"/>
    <n v="1"/>
    <n v="4"/>
    <n v="0"/>
    <n v="0"/>
    <x v="0"/>
    <x v="0"/>
    <x v="2"/>
    <x v="0"/>
    <x v="1"/>
    <x v="0"/>
    <x v="2"/>
    <n v="3.25"/>
    <x v="2"/>
    <s v="1–2"/>
    <n v="15642"/>
    <n v="0"/>
    <x v="1"/>
    <x v="1"/>
  </r>
  <r>
    <n v="59"/>
    <x v="1"/>
    <s v="Travel_Rarely"/>
    <x v="1"/>
    <n v="3"/>
    <n v="3"/>
    <s v="Life Sciences"/>
    <n v="309"/>
    <n v="3"/>
    <s v="Male"/>
    <n v="2"/>
    <n v="1"/>
    <x v="1"/>
    <n v="4"/>
    <s v="Married"/>
    <n v="2177"/>
    <n v="3"/>
    <x v="1"/>
    <n v="17"/>
    <n v="3"/>
    <n v="1"/>
    <n v="1"/>
    <n v="7"/>
    <n v="6"/>
    <n v="3"/>
    <n v="1"/>
    <n v="0"/>
    <n v="0"/>
    <n v="0"/>
    <n v="0"/>
    <n v="0"/>
    <x v="0"/>
    <x v="1"/>
    <x v="3"/>
    <x v="0"/>
    <x v="1"/>
    <x v="0"/>
    <x v="1"/>
    <n v="2.75"/>
    <x v="1"/>
    <s v="0"/>
    <n v="7837.2"/>
    <n v="0"/>
    <x v="2"/>
    <x v="2"/>
  </r>
  <r>
    <n v="37"/>
    <x v="1"/>
    <s v="Travel_Frequently"/>
    <x v="0"/>
    <n v="4"/>
    <n v="4"/>
    <s v="Marketing"/>
    <n v="311"/>
    <n v="1"/>
    <s v="Male"/>
    <n v="3"/>
    <n v="1"/>
    <x v="6"/>
    <n v="4"/>
    <s v="Divorced"/>
    <n v="2793"/>
    <n v="4"/>
    <x v="1"/>
    <n v="17"/>
    <n v="3"/>
    <n v="3"/>
    <n v="1"/>
    <n v="13"/>
    <n v="2"/>
    <n v="3"/>
    <n v="9"/>
    <n v="8"/>
    <n v="5"/>
    <n v="8"/>
    <n v="0"/>
    <n v="0"/>
    <x v="1"/>
    <x v="0"/>
    <x v="0"/>
    <x v="0"/>
    <x v="1"/>
    <x v="1"/>
    <x v="0"/>
    <n v="2.75"/>
    <x v="1"/>
    <s v="3–5"/>
    <n v="10054.799999999999"/>
    <n v="0"/>
    <x v="2"/>
    <x v="2"/>
  </r>
  <r>
    <n v="29"/>
    <x v="1"/>
    <s v="Travel_Frequently"/>
    <x v="0"/>
    <n v="1"/>
    <n v="1"/>
    <s v="Medical"/>
    <n v="312"/>
    <n v="2"/>
    <s v="Female"/>
    <n v="3"/>
    <n v="3"/>
    <x v="0"/>
    <n v="4"/>
    <s v="Married"/>
    <n v="7918"/>
    <n v="1"/>
    <x v="1"/>
    <n v="14"/>
    <n v="3"/>
    <n v="4"/>
    <n v="1"/>
    <n v="11"/>
    <n v="5"/>
    <n v="3"/>
    <n v="11"/>
    <n v="10"/>
    <n v="4"/>
    <n v="1"/>
    <n v="0"/>
    <n v="0"/>
    <x v="1"/>
    <x v="0"/>
    <x v="2"/>
    <x v="0"/>
    <x v="0"/>
    <x v="1"/>
    <x v="4"/>
    <n v="3.25"/>
    <x v="2"/>
    <s v="3–5"/>
    <n v="28504.799999999999"/>
    <n v="0"/>
    <x v="2"/>
    <x v="2"/>
  </r>
  <r>
    <n v="35"/>
    <x v="1"/>
    <s v="Travel_Frequently"/>
    <x v="0"/>
    <n v="1"/>
    <n v="3"/>
    <s v="Marketing"/>
    <n v="314"/>
    <n v="3"/>
    <s v="Female"/>
    <n v="3"/>
    <n v="3"/>
    <x v="0"/>
    <n v="3"/>
    <s v="Single"/>
    <n v="8789"/>
    <n v="1"/>
    <x v="1"/>
    <n v="14"/>
    <n v="3"/>
    <n v="1"/>
    <n v="0"/>
    <n v="10"/>
    <n v="3"/>
    <n v="4"/>
    <n v="10"/>
    <n v="7"/>
    <n v="0"/>
    <n v="8"/>
    <n v="0"/>
    <n v="0"/>
    <x v="0"/>
    <x v="0"/>
    <x v="0"/>
    <x v="0"/>
    <x v="0"/>
    <x v="1"/>
    <x v="0"/>
    <n v="2.75"/>
    <x v="1"/>
    <s v="0"/>
    <n v="31640.399999999998"/>
    <n v="0"/>
    <x v="1"/>
    <x v="1"/>
  </r>
  <r>
    <n v="29"/>
    <x v="0"/>
    <s v="Travel_Rarely"/>
    <x v="1"/>
    <n v="18"/>
    <n v="1"/>
    <s v="Medical"/>
    <n v="315"/>
    <n v="3"/>
    <s v="Male"/>
    <n v="2"/>
    <n v="1"/>
    <x v="1"/>
    <n v="4"/>
    <s v="Single"/>
    <n v="2389"/>
    <n v="1"/>
    <x v="0"/>
    <n v="13"/>
    <n v="3"/>
    <n v="3"/>
    <n v="0"/>
    <n v="4"/>
    <n v="3"/>
    <n v="2"/>
    <n v="4"/>
    <n v="3"/>
    <n v="0"/>
    <n v="1"/>
    <n v="1"/>
    <n v="1"/>
    <x v="0"/>
    <x v="0"/>
    <x v="2"/>
    <x v="3"/>
    <x v="1"/>
    <x v="0"/>
    <x v="2"/>
    <n v="3"/>
    <x v="1"/>
    <s v="0"/>
    <n v="8600.4"/>
    <n v="8600.4"/>
    <x v="2"/>
    <x v="2"/>
  </r>
  <r>
    <n v="52"/>
    <x v="1"/>
    <s v="Travel_Rarely"/>
    <x v="1"/>
    <n v="2"/>
    <n v="3"/>
    <s v="Life Sciences"/>
    <n v="316"/>
    <n v="3"/>
    <s v="Female"/>
    <n v="2"/>
    <n v="1"/>
    <x v="2"/>
    <n v="4"/>
    <s v="Single"/>
    <n v="3212"/>
    <n v="7"/>
    <x v="1"/>
    <n v="15"/>
    <n v="3"/>
    <n v="2"/>
    <n v="0"/>
    <n v="6"/>
    <n v="3"/>
    <n v="2"/>
    <n v="2"/>
    <n v="2"/>
    <n v="2"/>
    <n v="2"/>
    <n v="0"/>
    <n v="0"/>
    <x v="1"/>
    <x v="0"/>
    <x v="1"/>
    <x v="0"/>
    <x v="1"/>
    <x v="0"/>
    <x v="2"/>
    <n v="2.75"/>
    <x v="1"/>
    <s v="1–2"/>
    <n v="11563.199999999999"/>
    <n v="0"/>
    <x v="2"/>
    <x v="2"/>
  </r>
  <r>
    <n v="42"/>
    <x v="1"/>
    <s v="Travel_Rarely"/>
    <x v="1"/>
    <n v="4"/>
    <n v="2"/>
    <s v="Technical Degree"/>
    <n v="319"/>
    <n v="3"/>
    <s v="Male"/>
    <n v="3"/>
    <n v="5"/>
    <x v="5"/>
    <n v="4"/>
    <s v="Married"/>
    <n v="19232"/>
    <n v="1"/>
    <x v="1"/>
    <n v="11"/>
    <n v="3"/>
    <n v="4"/>
    <n v="0"/>
    <n v="22"/>
    <n v="3"/>
    <n v="3"/>
    <n v="22"/>
    <n v="17"/>
    <n v="11"/>
    <n v="15"/>
    <n v="0"/>
    <n v="0"/>
    <x v="1"/>
    <x v="0"/>
    <x v="0"/>
    <x v="0"/>
    <x v="2"/>
    <x v="3"/>
    <x v="3"/>
    <n v="3.5"/>
    <x v="2"/>
    <s v="6+"/>
    <n v="69235.199999999997"/>
    <n v="0"/>
    <x v="2"/>
    <x v="2"/>
  </r>
  <r>
    <n v="59"/>
    <x v="1"/>
    <s v="Travel_Rarely"/>
    <x v="2"/>
    <n v="6"/>
    <n v="2"/>
    <s v="Medical"/>
    <n v="321"/>
    <n v="2"/>
    <s v="Male"/>
    <n v="3"/>
    <n v="1"/>
    <x v="8"/>
    <n v="3"/>
    <s v="Married"/>
    <n v="2267"/>
    <n v="8"/>
    <x v="1"/>
    <n v="17"/>
    <n v="3"/>
    <n v="4"/>
    <n v="0"/>
    <n v="7"/>
    <n v="2"/>
    <n v="2"/>
    <n v="2"/>
    <n v="2"/>
    <n v="2"/>
    <n v="2"/>
    <n v="0"/>
    <n v="0"/>
    <x v="1"/>
    <x v="0"/>
    <x v="3"/>
    <x v="1"/>
    <x v="1"/>
    <x v="0"/>
    <x v="2"/>
    <n v="2.75"/>
    <x v="1"/>
    <s v="1–2"/>
    <n v="8161.2"/>
    <n v="0"/>
    <x v="2"/>
    <x v="2"/>
  </r>
  <r>
    <n v="50"/>
    <x v="1"/>
    <s v="Travel_Rarely"/>
    <x v="0"/>
    <n v="1"/>
    <n v="4"/>
    <s v="Medical"/>
    <n v="323"/>
    <n v="4"/>
    <s v="Female"/>
    <n v="3"/>
    <n v="5"/>
    <x v="5"/>
    <n v="4"/>
    <s v="Divorced"/>
    <n v="19517"/>
    <n v="3"/>
    <x v="1"/>
    <n v="11"/>
    <n v="3"/>
    <n v="3"/>
    <n v="1"/>
    <n v="32"/>
    <n v="3"/>
    <n v="2"/>
    <n v="7"/>
    <n v="0"/>
    <n v="0"/>
    <n v="6"/>
    <n v="0"/>
    <n v="0"/>
    <x v="0"/>
    <x v="0"/>
    <x v="1"/>
    <x v="0"/>
    <x v="2"/>
    <x v="4"/>
    <x v="0"/>
    <n v="3.25"/>
    <x v="2"/>
    <s v="0"/>
    <n v="70261.2"/>
    <n v="0"/>
    <x v="1"/>
    <x v="1"/>
  </r>
  <r>
    <n v="33"/>
    <x v="0"/>
    <s v="Travel_Rarely"/>
    <x v="1"/>
    <n v="14"/>
    <n v="3"/>
    <s v="Medical"/>
    <n v="325"/>
    <n v="3"/>
    <s v="Male"/>
    <n v="3"/>
    <n v="1"/>
    <x v="2"/>
    <n v="4"/>
    <s v="Married"/>
    <n v="2436"/>
    <n v="5"/>
    <x v="0"/>
    <n v="13"/>
    <n v="3"/>
    <n v="3"/>
    <n v="1"/>
    <n v="8"/>
    <n v="2"/>
    <n v="1"/>
    <n v="5"/>
    <n v="4"/>
    <n v="0"/>
    <n v="4"/>
    <n v="1"/>
    <n v="1"/>
    <x v="0"/>
    <x v="0"/>
    <x v="2"/>
    <x v="4"/>
    <x v="1"/>
    <x v="0"/>
    <x v="2"/>
    <n v="2.75"/>
    <x v="1"/>
    <s v="0"/>
    <n v="8769.6"/>
    <n v="8769.6"/>
    <x v="2"/>
    <x v="2"/>
  </r>
  <r>
    <n v="43"/>
    <x v="1"/>
    <s v="Travel_Rarely"/>
    <x v="0"/>
    <n v="16"/>
    <n v="3"/>
    <s v="Marketing"/>
    <n v="327"/>
    <n v="4"/>
    <s v="Female"/>
    <n v="3"/>
    <n v="4"/>
    <x v="5"/>
    <n v="4"/>
    <s v="Married"/>
    <n v="16064"/>
    <n v="5"/>
    <x v="0"/>
    <n v="22"/>
    <n v="4"/>
    <n v="3"/>
    <n v="1"/>
    <n v="22"/>
    <n v="3"/>
    <n v="3"/>
    <n v="17"/>
    <n v="13"/>
    <n v="1"/>
    <n v="9"/>
    <n v="0"/>
    <n v="1"/>
    <x v="0"/>
    <x v="0"/>
    <x v="0"/>
    <x v="3"/>
    <x v="2"/>
    <x v="3"/>
    <x v="4"/>
    <n v="3.5"/>
    <x v="2"/>
    <s v="1–2"/>
    <n v="57830.400000000001"/>
    <n v="0"/>
    <x v="2"/>
    <x v="2"/>
  </r>
  <r>
    <n v="33"/>
    <x v="0"/>
    <s v="Travel_Rarely"/>
    <x v="1"/>
    <n v="2"/>
    <n v="2"/>
    <s v="Life Sciences"/>
    <n v="328"/>
    <n v="1"/>
    <s v="Female"/>
    <n v="3"/>
    <n v="1"/>
    <x v="2"/>
    <n v="1"/>
    <s v="Married"/>
    <n v="2707"/>
    <n v="7"/>
    <x v="1"/>
    <n v="20"/>
    <n v="4"/>
    <n v="1"/>
    <n v="0"/>
    <n v="13"/>
    <n v="3"/>
    <n v="4"/>
    <n v="9"/>
    <n v="7"/>
    <n v="1"/>
    <n v="7"/>
    <n v="1"/>
    <n v="0"/>
    <x v="0"/>
    <x v="0"/>
    <x v="2"/>
    <x v="0"/>
    <x v="1"/>
    <x v="1"/>
    <x v="0"/>
    <n v="1.75"/>
    <x v="0"/>
    <s v="1–2"/>
    <n v="9745.1999999999989"/>
    <n v="9745.1999999999989"/>
    <x v="2"/>
    <x v="2"/>
  </r>
  <r>
    <n v="52"/>
    <x v="1"/>
    <s v="Non-Travel"/>
    <x v="0"/>
    <n v="2"/>
    <n v="4"/>
    <s v="Life Sciences"/>
    <n v="329"/>
    <n v="1"/>
    <s v="Male"/>
    <n v="2"/>
    <n v="5"/>
    <x v="5"/>
    <n v="3"/>
    <s v="Single"/>
    <n v="19068"/>
    <n v="1"/>
    <x v="0"/>
    <n v="18"/>
    <n v="3"/>
    <n v="4"/>
    <n v="0"/>
    <n v="33"/>
    <n v="2"/>
    <n v="4"/>
    <n v="33"/>
    <n v="7"/>
    <n v="15"/>
    <n v="12"/>
    <n v="0"/>
    <n v="1"/>
    <x v="1"/>
    <x v="0"/>
    <x v="1"/>
    <x v="0"/>
    <x v="2"/>
    <x v="4"/>
    <x v="3"/>
    <n v="3"/>
    <x v="1"/>
    <s v="6+"/>
    <n v="68644.800000000003"/>
    <n v="0"/>
    <x v="0"/>
    <x v="0"/>
  </r>
  <r>
    <n v="32"/>
    <x v="1"/>
    <s v="Travel_Rarely"/>
    <x v="0"/>
    <n v="4"/>
    <n v="2"/>
    <s v="Life Sciences"/>
    <n v="330"/>
    <n v="3"/>
    <s v="Female"/>
    <n v="3"/>
    <n v="1"/>
    <x v="6"/>
    <n v="2"/>
    <s v="Married"/>
    <n v="3931"/>
    <n v="2"/>
    <x v="1"/>
    <n v="11"/>
    <n v="3"/>
    <n v="1"/>
    <n v="1"/>
    <n v="6"/>
    <n v="5"/>
    <n v="3"/>
    <n v="4"/>
    <n v="3"/>
    <n v="1"/>
    <n v="2"/>
    <n v="0"/>
    <n v="0"/>
    <x v="0"/>
    <x v="0"/>
    <x v="2"/>
    <x v="0"/>
    <x v="1"/>
    <x v="0"/>
    <x v="2"/>
    <n v="2.25"/>
    <x v="3"/>
    <s v="1–2"/>
    <n v="14151.6"/>
    <n v="0"/>
    <x v="1"/>
    <x v="1"/>
  </r>
  <r>
    <n v="32"/>
    <x v="0"/>
    <s v="Travel_Rarely"/>
    <x v="1"/>
    <n v="1"/>
    <n v="3"/>
    <s v="Life Sciences"/>
    <n v="331"/>
    <n v="4"/>
    <s v="Male"/>
    <n v="2"/>
    <n v="1"/>
    <x v="2"/>
    <n v="3"/>
    <s v="Single"/>
    <n v="3730"/>
    <n v="0"/>
    <x v="0"/>
    <n v="14"/>
    <n v="3"/>
    <n v="4"/>
    <n v="0"/>
    <n v="4"/>
    <n v="2"/>
    <n v="1"/>
    <n v="3"/>
    <n v="2"/>
    <n v="1"/>
    <n v="2"/>
    <n v="1"/>
    <n v="1"/>
    <x v="0"/>
    <x v="0"/>
    <x v="2"/>
    <x v="0"/>
    <x v="1"/>
    <x v="0"/>
    <x v="2"/>
    <n v="3"/>
    <x v="1"/>
    <s v="1–2"/>
    <n v="13428"/>
    <n v="13428"/>
    <x v="2"/>
    <x v="2"/>
  </r>
  <r>
    <n v="39"/>
    <x v="1"/>
    <s v="Travel_Rarely"/>
    <x v="1"/>
    <n v="1"/>
    <n v="4"/>
    <s v="Medical"/>
    <n v="332"/>
    <n v="3"/>
    <s v="Female"/>
    <n v="3"/>
    <n v="1"/>
    <x v="2"/>
    <n v="3"/>
    <s v="Divorced"/>
    <n v="2232"/>
    <n v="7"/>
    <x v="1"/>
    <n v="14"/>
    <n v="3"/>
    <n v="3"/>
    <n v="3"/>
    <n v="7"/>
    <n v="1"/>
    <n v="3"/>
    <n v="3"/>
    <n v="2"/>
    <n v="1"/>
    <n v="2"/>
    <n v="0"/>
    <n v="0"/>
    <x v="0"/>
    <x v="0"/>
    <x v="0"/>
    <x v="0"/>
    <x v="1"/>
    <x v="0"/>
    <x v="2"/>
    <n v="3"/>
    <x v="1"/>
    <s v="1–2"/>
    <n v="8035.2"/>
    <n v="0"/>
    <x v="1"/>
    <x v="1"/>
  </r>
  <r>
    <n v="32"/>
    <x v="1"/>
    <s v="Non-Travel"/>
    <x v="0"/>
    <n v="26"/>
    <n v="4"/>
    <s v="Marketing"/>
    <n v="333"/>
    <n v="3"/>
    <s v="Male"/>
    <n v="3"/>
    <n v="2"/>
    <x v="0"/>
    <n v="4"/>
    <s v="Married"/>
    <n v="4465"/>
    <n v="0"/>
    <x v="1"/>
    <n v="18"/>
    <n v="3"/>
    <n v="1"/>
    <n v="0"/>
    <n v="4"/>
    <n v="2"/>
    <n v="3"/>
    <n v="3"/>
    <n v="2"/>
    <n v="2"/>
    <n v="2"/>
    <n v="0"/>
    <n v="0"/>
    <x v="1"/>
    <x v="0"/>
    <x v="2"/>
    <x v="2"/>
    <x v="1"/>
    <x v="0"/>
    <x v="2"/>
    <n v="2.75"/>
    <x v="1"/>
    <s v="1–2"/>
    <n v="16074"/>
    <n v="0"/>
    <x v="2"/>
    <x v="2"/>
  </r>
  <r>
    <n v="41"/>
    <x v="1"/>
    <s v="Travel_Rarely"/>
    <x v="1"/>
    <n v="19"/>
    <n v="2"/>
    <s v="Life Sciences"/>
    <n v="334"/>
    <n v="3"/>
    <s v="Male"/>
    <n v="3"/>
    <n v="2"/>
    <x v="1"/>
    <n v="1"/>
    <s v="Divorced"/>
    <n v="3072"/>
    <n v="2"/>
    <x v="1"/>
    <n v="16"/>
    <n v="3"/>
    <n v="1"/>
    <n v="2"/>
    <n v="17"/>
    <n v="2"/>
    <n v="2"/>
    <n v="1"/>
    <n v="0"/>
    <n v="0"/>
    <n v="0"/>
    <n v="0"/>
    <n v="0"/>
    <x v="0"/>
    <x v="1"/>
    <x v="0"/>
    <x v="3"/>
    <x v="1"/>
    <x v="3"/>
    <x v="1"/>
    <n v="1.75"/>
    <x v="0"/>
    <s v="0"/>
    <n v="11059.199999999999"/>
    <n v="0"/>
    <x v="0"/>
    <x v="0"/>
  </r>
  <r>
    <n v="40"/>
    <x v="1"/>
    <s v="Travel_Rarely"/>
    <x v="1"/>
    <n v="24"/>
    <n v="2"/>
    <s v="Technical Degree"/>
    <n v="335"/>
    <n v="1"/>
    <s v="Male"/>
    <n v="3"/>
    <n v="2"/>
    <x v="1"/>
    <n v="4"/>
    <s v="Divorced"/>
    <n v="3319"/>
    <n v="1"/>
    <x v="1"/>
    <n v="17"/>
    <n v="3"/>
    <n v="1"/>
    <n v="2"/>
    <n v="9"/>
    <n v="3"/>
    <n v="3"/>
    <n v="9"/>
    <n v="8"/>
    <n v="4"/>
    <n v="7"/>
    <n v="0"/>
    <n v="0"/>
    <x v="1"/>
    <x v="0"/>
    <x v="0"/>
    <x v="2"/>
    <x v="1"/>
    <x v="1"/>
    <x v="0"/>
    <n v="2.25"/>
    <x v="3"/>
    <s v="3–5"/>
    <n v="11948.4"/>
    <n v="0"/>
    <x v="0"/>
    <x v="0"/>
  </r>
  <r>
    <n v="45"/>
    <x v="1"/>
    <s v="Travel_Rarely"/>
    <x v="1"/>
    <n v="1"/>
    <n v="3"/>
    <s v="Other"/>
    <n v="336"/>
    <n v="3"/>
    <s v="Male"/>
    <n v="4"/>
    <n v="5"/>
    <x v="5"/>
    <n v="4"/>
    <s v="Married"/>
    <n v="19202"/>
    <n v="0"/>
    <x v="1"/>
    <n v="11"/>
    <n v="3"/>
    <n v="3"/>
    <n v="1"/>
    <n v="25"/>
    <n v="2"/>
    <n v="3"/>
    <n v="24"/>
    <n v="0"/>
    <n v="1"/>
    <n v="7"/>
    <n v="0"/>
    <n v="0"/>
    <x v="0"/>
    <x v="0"/>
    <x v="1"/>
    <x v="0"/>
    <x v="2"/>
    <x v="3"/>
    <x v="3"/>
    <n v="3.25"/>
    <x v="2"/>
    <s v="1–2"/>
    <n v="69127.199999999997"/>
    <n v="0"/>
    <x v="1"/>
    <x v="1"/>
  </r>
  <r>
    <n v="31"/>
    <x v="1"/>
    <s v="Travel_Frequently"/>
    <x v="1"/>
    <n v="3"/>
    <n v="4"/>
    <s v="Medical"/>
    <n v="337"/>
    <n v="2"/>
    <s v="Male"/>
    <n v="3"/>
    <n v="3"/>
    <x v="7"/>
    <n v="3"/>
    <s v="Divorced"/>
    <n v="13675"/>
    <n v="9"/>
    <x v="1"/>
    <n v="12"/>
    <n v="3"/>
    <n v="1"/>
    <n v="1"/>
    <n v="9"/>
    <n v="3"/>
    <n v="3"/>
    <n v="2"/>
    <n v="2"/>
    <n v="2"/>
    <n v="2"/>
    <n v="0"/>
    <n v="0"/>
    <x v="1"/>
    <x v="0"/>
    <x v="2"/>
    <x v="0"/>
    <x v="3"/>
    <x v="1"/>
    <x v="2"/>
    <n v="2.25"/>
    <x v="3"/>
    <s v="1–2"/>
    <n v="49230"/>
    <n v="0"/>
    <x v="2"/>
    <x v="2"/>
  </r>
  <r>
    <n v="33"/>
    <x v="1"/>
    <s v="Travel_Rarely"/>
    <x v="1"/>
    <n v="5"/>
    <n v="4"/>
    <s v="Life Sciences"/>
    <n v="338"/>
    <n v="3"/>
    <s v="Female"/>
    <n v="2"/>
    <n v="1"/>
    <x v="1"/>
    <n v="4"/>
    <s v="Married"/>
    <n v="2911"/>
    <n v="1"/>
    <x v="1"/>
    <n v="13"/>
    <n v="3"/>
    <n v="3"/>
    <n v="1"/>
    <n v="2"/>
    <n v="2"/>
    <n v="2"/>
    <n v="2"/>
    <n v="2"/>
    <n v="0"/>
    <n v="2"/>
    <n v="0"/>
    <n v="0"/>
    <x v="0"/>
    <x v="0"/>
    <x v="2"/>
    <x v="0"/>
    <x v="1"/>
    <x v="2"/>
    <x v="2"/>
    <n v="3"/>
    <x v="1"/>
    <s v="0"/>
    <n v="10479.6"/>
    <n v="0"/>
    <x v="2"/>
    <x v="2"/>
  </r>
  <r>
    <n v="34"/>
    <x v="1"/>
    <s v="Travel_Rarely"/>
    <x v="1"/>
    <n v="2"/>
    <n v="4"/>
    <s v="Life Sciences"/>
    <n v="339"/>
    <n v="4"/>
    <s v="Male"/>
    <n v="2"/>
    <n v="2"/>
    <x v="3"/>
    <n v="1"/>
    <s v="Married"/>
    <n v="5957"/>
    <n v="6"/>
    <x v="1"/>
    <n v="13"/>
    <n v="3"/>
    <n v="2"/>
    <n v="1"/>
    <n v="13"/>
    <n v="3"/>
    <n v="3"/>
    <n v="11"/>
    <n v="9"/>
    <n v="5"/>
    <n v="9"/>
    <n v="0"/>
    <n v="0"/>
    <x v="1"/>
    <x v="0"/>
    <x v="2"/>
    <x v="0"/>
    <x v="0"/>
    <x v="1"/>
    <x v="4"/>
    <n v="2.5"/>
    <x v="3"/>
    <s v="3–5"/>
    <n v="21445.200000000001"/>
    <n v="0"/>
    <x v="2"/>
    <x v="2"/>
  </r>
  <r>
    <n v="37"/>
    <x v="1"/>
    <s v="Travel_Rarely"/>
    <x v="1"/>
    <n v="1"/>
    <n v="2"/>
    <s v="Medical"/>
    <n v="340"/>
    <n v="3"/>
    <s v="Female"/>
    <n v="2"/>
    <n v="1"/>
    <x v="1"/>
    <n v="1"/>
    <s v="Married"/>
    <n v="3920"/>
    <n v="2"/>
    <x v="1"/>
    <n v="14"/>
    <n v="3"/>
    <n v="1"/>
    <n v="1"/>
    <n v="17"/>
    <n v="2"/>
    <n v="2"/>
    <n v="3"/>
    <n v="1"/>
    <n v="0"/>
    <n v="2"/>
    <n v="0"/>
    <n v="0"/>
    <x v="0"/>
    <x v="0"/>
    <x v="0"/>
    <x v="0"/>
    <x v="1"/>
    <x v="3"/>
    <x v="2"/>
    <n v="1.75"/>
    <x v="0"/>
    <s v="0"/>
    <n v="14112"/>
    <n v="0"/>
    <x v="2"/>
    <x v="2"/>
  </r>
  <r>
    <n v="45"/>
    <x v="1"/>
    <s v="Travel_Frequently"/>
    <x v="1"/>
    <n v="7"/>
    <n v="4"/>
    <s v="Life Sciences"/>
    <n v="341"/>
    <n v="1"/>
    <s v="Male"/>
    <n v="4"/>
    <n v="2"/>
    <x v="3"/>
    <n v="3"/>
    <s v="Married"/>
    <n v="6434"/>
    <n v="4"/>
    <x v="1"/>
    <n v="17"/>
    <n v="3"/>
    <n v="4"/>
    <n v="1"/>
    <n v="9"/>
    <n v="1"/>
    <n v="3"/>
    <n v="3"/>
    <n v="2"/>
    <n v="0"/>
    <n v="2"/>
    <n v="0"/>
    <n v="0"/>
    <x v="0"/>
    <x v="0"/>
    <x v="1"/>
    <x v="1"/>
    <x v="0"/>
    <x v="1"/>
    <x v="2"/>
    <n v="2.75"/>
    <x v="1"/>
    <s v="0"/>
    <n v="23162.399999999998"/>
    <n v="0"/>
    <x v="1"/>
    <x v="1"/>
  </r>
  <r>
    <n v="37"/>
    <x v="0"/>
    <s v="Travel_Frequently"/>
    <x v="1"/>
    <n v="10"/>
    <n v="3"/>
    <s v="Medical"/>
    <n v="342"/>
    <n v="1"/>
    <s v="Male"/>
    <n v="3"/>
    <n v="3"/>
    <x v="3"/>
    <n v="3"/>
    <s v="Divorced"/>
    <n v="10048"/>
    <n v="6"/>
    <x v="1"/>
    <n v="11"/>
    <n v="3"/>
    <n v="2"/>
    <n v="2"/>
    <n v="17"/>
    <n v="5"/>
    <n v="3"/>
    <n v="1"/>
    <n v="0"/>
    <n v="0"/>
    <n v="0"/>
    <n v="1"/>
    <n v="0"/>
    <x v="0"/>
    <x v="1"/>
    <x v="0"/>
    <x v="1"/>
    <x v="3"/>
    <x v="3"/>
    <x v="1"/>
    <n v="2.25"/>
    <x v="3"/>
    <s v="0"/>
    <n v="36172.799999999996"/>
    <n v="36172.799999999996"/>
    <x v="2"/>
    <x v="2"/>
  </r>
  <r>
    <n v="39"/>
    <x v="1"/>
    <s v="Travel_Frequently"/>
    <x v="1"/>
    <n v="2"/>
    <n v="4"/>
    <s v="Technical Degree"/>
    <n v="343"/>
    <n v="3"/>
    <s v="Female"/>
    <n v="3"/>
    <n v="3"/>
    <x v="4"/>
    <n v="3"/>
    <s v="Single"/>
    <n v="10938"/>
    <n v="0"/>
    <x v="1"/>
    <n v="25"/>
    <n v="4"/>
    <n v="4"/>
    <n v="0"/>
    <n v="20"/>
    <n v="1"/>
    <n v="3"/>
    <n v="19"/>
    <n v="6"/>
    <n v="11"/>
    <n v="8"/>
    <n v="0"/>
    <n v="0"/>
    <x v="1"/>
    <x v="0"/>
    <x v="0"/>
    <x v="0"/>
    <x v="3"/>
    <x v="3"/>
    <x v="4"/>
    <n v="3.25"/>
    <x v="2"/>
    <s v="6+"/>
    <n v="39376.799999999996"/>
    <n v="0"/>
    <x v="2"/>
    <x v="2"/>
  </r>
  <r>
    <n v="29"/>
    <x v="1"/>
    <s v="Travel_Rarely"/>
    <x v="1"/>
    <n v="15"/>
    <n v="3"/>
    <s v="Life Sciences"/>
    <n v="346"/>
    <n v="3"/>
    <s v="Male"/>
    <n v="3"/>
    <n v="1"/>
    <x v="1"/>
    <n v="4"/>
    <s v="Single"/>
    <n v="2340"/>
    <n v="1"/>
    <x v="1"/>
    <n v="19"/>
    <n v="3"/>
    <n v="1"/>
    <n v="0"/>
    <n v="6"/>
    <n v="1"/>
    <n v="3"/>
    <n v="6"/>
    <n v="5"/>
    <n v="1"/>
    <n v="5"/>
    <n v="0"/>
    <n v="0"/>
    <x v="0"/>
    <x v="0"/>
    <x v="2"/>
    <x v="4"/>
    <x v="1"/>
    <x v="0"/>
    <x v="0"/>
    <n v="2.75"/>
    <x v="1"/>
    <s v="1–2"/>
    <n v="8424"/>
    <n v="0"/>
    <x v="1"/>
    <x v="1"/>
  </r>
  <r>
    <n v="42"/>
    <x v="1"/>
    <s v="Travel_Rarely"/>
    <x v="1"/>
    <n v="17"/>
    <n v="2"/>
    <s v="Life Sciences"/>
    <n v="347"/>
    <n v="4"/>
    <s v="Female"/>
    <n v="4"/>
    <n v="2"/>
    <x v="1"/>
    <n v="1"/>
    <s v="Single"/>
    <n v="6545"/>
    <n v="3"/>
    <x v="0"/>
    <n v="13"/>
    <n v="3"/>
    <n v="3"/>
    <n v="0"/>
    <n v="10"/>
    <n v="1"/>
    <n v="3"/>
    <n v="3"/>
    <n v="2"/>
    <n v="0"/>
    <n v="2"/>
    <n v="0"/>
    <n v="1"/>
    <x v="0"/>
    <x v="0"/>
    <x v="0"/>
    <x v="3"/>
    <x v="0"/>
    <x v="1"/>
    <x v="2"/>
    <n v="2.75"/>
    <x v="1"/>
    <s v="0"/>
    <n v="23562"/>
    <n v="0"/>
    <x v="2"/>
    <x v="2"/>
  </r>
  <r>
    <n v="29"/>
    <x v="1"/>
    <s v="Travel_Rarely"/>
    <x v="0"/>
    <n v="20"/>
    <n v="2"/>
    <s v="Marketing"/>
    <n v="349"/>
    <n v="4"/>
    <s v="Male"/>
    <n v="3"/>
    <n v="2"/>
    <x v="0"/>
    <n v="4"/>
    <s v="Divorced"/>
    <n v="6931"/>
    <n v="2"/>
    <x v="1"/>
    <n v="14"/>
    <n v="3"/>
    <n v="4"/>
    <n v="1"/>
    <n v="10"/>
    <n v="2"/>
    <n v="3"/>
    <n v="3"/>
    <n v="2"/>
    <n v="0"/>
    <n v="2"/>
    <n v="0"/>
    <n v="0"/>
    <x v="0"/>
    <x v="0"/>
    <x v="2"/>
    <x v="3"/>
    <x v="0"/>
    <x v="1"/>
    <x v="2"/>
    <n v="3.75"/>
    <x v="2"/>
    <s v="0"/>
    <n v="24951.599999999999"/>
    <n v="0"/>
    <x v="2"/>
    <x v="2"/>
  </r>
  <r>
    <n v="25"/>
    <x v="1"/>
    <s v="Travel_Rarely"/>
    <x v="1"/>
    <n v="1"/>
    <n v="3"/>
    <s v="Life Sciences"/>
    <n v="350"/>
    <n v="1"/>
    <s v="Female"/>
    <n v="3"/>
    <n v="2"/>
    <x v="3"/>
    <n v="3"/>
    <s v="Married"/>
    <n v="4898"/>
    <n v="0"/>
    <x v="1"/>
    <n v="12"/>
    <n v="3"/>
    <n v="4"/>
    <n v="2"/>
    <n v="5"/>
    <n v="3"/>
    <n v="3"/>
    <n v="4"/>
    <n v="2"/>
    <n v="1"/>
    <n v="2"/>
    <n v="0"/>
    <n v="0"/>
    <x v="0"/>
    <x v="0"/>
    <x v="2"/>
    <x v="0"/>
    <x v="1"/>
    <x v="0"/>
    <x v="2"/>
    <n v="2.75"/>
    <x v="1"/>
    <s v="1–2"/>
    <n v="17632.8"/>
    <n v="0"/>
    <x v="1"/>
    <x v="1"/>
  </r>
  <r>
    <n v="42"/>
    <x v="1"/>
    <s v="Travel_Rarely"/>
    <x v="1"/>
    <n v="2"/>
    <n v="3"/>
    <s v="Medical"/>
    <n v="351"/>
    <n v="4"/>
    <s v="Female"/>
    <n v="2"/>
    <n v="1"/>
    <x v="2"/>
    <n v="1"/>
    <s v="Divorced"/>
    <n v="2593"/>
    <n v="0"/>
    <x v="0"/>
    <n v="11"/>
    <n v="3"/>
    <n v="3"/>
    <n v="1"/>
    <n v="10"/>
    <n v="4"/>
    <n v="3"/>
    <n v="9"/>
    <n v="6"/>
    <n v="7"/>
    <n v="8"/>
    <n v="0"/>
    <n v="1"/>
    <x v="1"/>
    <x v="0"/>
    <x v="0"/>
    <x v="0"/>
    <x v="1"/>
    <x v="1"/>
    <x v="0"/>
    <n v="2.75"/>
    <x v="1"/>
    <s v="6+"/>
    <n v="9334.7999999999993"/>
    <n v="0"/>
    <x v="0"/>
    <x v="0"/>
  </r>
  <r>
    <n v="40"/>
    <x v="1"/>
    <s v="Travel_Rarely"/>
    <x v="1"/>
    <n v="2"/>
    <n v="2"/>
    <s v="Medical"/>
    <n v="352"/>
    <n v="1"/>
    <s v="Male"/>
    <n v="3"/>
    <n v="5"/>
    <x v="7"/>
    <n v="3"/>
    <s v="Divorced"/>
    <n v="19436"/>
    <n v="0"/>
    <x v="1"/>
    <n v="19"/>
    <n v="3"/>
    <n v="4"/>
    <n v="1"/>
    <n v="22"/>
    <n v="5"/>
    <n v="3"/>
    <n v="21"/>
    <n v="7"/>
    <n v="3"/>
    <n v="9"/>
    <n v="0"/>
    <n v="0"/>
    <x v="1"/>
    <x v="0"/>
    <x v="0"/>
    <x v="0"/>
    <x v="2"/>
    <x v="3"/>
    <x v="3"/>
    <n v="2.75"/>
    <x v="1"/>
    <s v="3–5"/>
    <n v="69969.599999999991"/>
    <n v="0"/>
    <x v="2"/>
    <x v="2"/>
  </r>
  <r>
    <n v="51"/>
    <x v="1"/>
    <s v="Travel_Rarely"/>
    <x v="1"/>
    <n v="1"/>
    <n v="3"/>
    <s v="Life Sciences"/>
    <n v="353"/>
    <n v="3"/>
    <s v="Male"/>
    <n v="3"/>
    <n v="1"/>
    <x v="1"/>
    <n v="4"/>
    <s v="Married"/>
    <n v="2723"/>
    <n v="1"/>
    <x v="1"/>
    <n v="11"/>
    <n v="3"/>
    <n v="2"/>
    <n v="0"/>
    <n v="1"/>
    <n v="0"/>
    <n v="2"/>
    <n v="1"/>
    <n v="0"/>
    <n v="0"/>
    <n v="0"/>
    <n v="0"/>
    <n v="0"/>
    <x v="0"/>
    <x v="1"/>
    <x v="1"/>
    <x v="0"/>
    <x v="1"/>
    <x v="2"/>
    <x v="1"/>
    <n v="2.75"/>
    <x v="1"/>
    <s v="0"/>
    <n v="9802.7999999999993"/>
    <n v="0"/>
    <x v="2"/>
    <x v="2"/>
  </r>
  <r>
    <n v="31"/>
    <x v="0"/>
    <s v="Travel_Frequently"/>
    <x v="1"/>
    <n v="29"/>
    <n v="2"/>
    <s v="Medical"/>
    <n v="355"/>
    <n v="3"/>
    <s v="Male"/>
    <n v="2"/>
    <n v="1"/>
    <x v="2"/>
    <n v="2"/>
    <s v="Single"/>
    <n v="3479"/>
    <n v="0"/>
    <x v="1"/>
    <n v="11"/>
    <n v="3"/>
    <n v="2"/>
    <n v="0"/>
    <n v="6"/>
    <n v="2"/>
    <n v="4"/>
    <n v="5"/>
    <n v="4"/>
    <n v="1"/>
    <n v="4"/>
    <n v="1"/>
    <n v="0"/>
    <x v="0"/>
    <x v="0"/>
    <x v="2"/>
    <x v="2"/>
    <x v="1"/>
    <x v="0"/>
    <x v="2"/>
    <n v="2.75"/>
    <x v="1"/>
    <s v="1–2"/>
    <n v="12524.4"/>
    <n v="12524.4"/>
    <x v="2"/>
    <x v="2"/>
  </r>
  <r>
    <n v="32"/>
    <x v="1"/>
    <s v="Travel_Frequently"/>
    <x v="1"/>
    <n v="7"/>
    <n v="3"/>
    <s v="Life Sciences"/>
    <n v="359"/>
    <n v="2"/>
    <s v="Male"/>
    <n v="4"/>
    <n v="1"/>
    <x v="2"/>
    <n v="2"/>
    <s v="Married"/>
    <n v="2794"/>
    <n v="1"/>
    <x v="1"/>
    <n v="20"/>
    <n v="4"/>
    <n v="3"/>
    <n v="0"/>
    <n v="5"/>
    <n v="3"/>
    <n v="1"/>
    <n v="5"/>
    <n v="1"/>
    <n v="0"/>
    <n v="3"/>
    <n v="0"/>
    <n v="0"/>
    <x v="0"/>
    <x v="0"/>
    <x v="2"/>
    <x v="1"/>
    <x v="1"/>
    <x v="0"/>
    <x v="2"/>
    <n v="2"/>
    <x v="0"/>
    <s v="0"/>
    <n v="10058.4"/>
    <n v="0"/>
    <x v="2"/>
    <x v="2"/>
  </r>
  <r>
    <n v="38"/>
    <x v="1"/>
    <s v="Non-Travel"/>
    <x v="0"/>
    <n v="2"/>
    <n v="2"/>
    <s v="Life Sciences"/>
    <n v="361"/>
    <n v="4"/>
    <s v="Male"/>
    <n v="2"/>
    <n v="2"/>
    <x v="0"/>
    <n v="4"/>
    <s v="Married"/>
    <n v="5249"/>
    <n v="3"/>
    <x v="1"/>
    <n v="18"/>
    <n v="3"/>
    <n v="4"/>
    <n v="1"/>
    <n v="13"/>
    <n v="0"/>
    <n v="3"/>
    <n v="8"/>
    <n v="7"/>
    <n v="7"/>
    <n v="5"/>
    <n v="0"/>
    <n v="0"/>
    <x v="1"/>
    <x v="0"/>
    <x v="0"/>
    <x v="0"/>
    <x v="0"/>
    <x v="1"/>
    <x v="0"/>
    <n v="3.75"/>
    <x v="2"/>
    <s v="6+"/>
    <n v="18896.399999999998"/>
    <n v="0"/>
    <x v="2"/>
    <x v="2"/>
  </r>
  <r>
    <n v="32"/>
    <x v="1"/>
    <s v="Travel_Rarely"/>
    <x v="1"/>
    <n v="2"/>
    <n v="1"/>
    <s v="Technical Degree"/>
    <n v="362"/>
    <n v="4"/>
    <s v="Male"/>
    <n v="2"/>
    <n v="2"/>
    <x v="2"/>
    <n v="1"/>
    <s v="Single"/>
    <n v="2176"/>
    <n v="4"/>
    <x v="1"/>
    <n v="13"/>
    <n v="3"/>
    <n v="4"/>
    <n v="0"/>
    <n v="9"/>
    <n v="5"/>
    <n v="3"/>
    <n v="6"/>
    <n v="2"/>
    <n v="0"/>
    <n v="4"/>
    <n v="0"/>
    <n v="0"/>
    <x v="0"/>
    <x v="0"/>
    <x v="2"/>
    <x v="0"/>
    <x v="1"/>
    <x v="1"/>
    <x v="0"/>
    <n v="3"/>
    <x v="1"/>
    <s v="0"/>
    <n v="7833.5999999999995"/>
    <n v="0"/>
    <x v="1"/>
    <x v="1"/>
  </r>
  <r>
    <n v="46"/>
    <x v="1"/>
    <s v="Travel_Rarely"/>
    <x v="0"/>
    <n v="2"/>
    <n v="3"/>
    <s v="Technical Degree"/>
    <n v="363"/>
    <n v="3"/>
    <s v="Female"/>
    <n v="1"/>
    <n v="4"/>
    <x v="5"/>
    <n v="2"/>
    <s v="Married"/>
    <n v="16872"/>
    <n v="3"/>
    <x v="0"/>
    <n v="12"/>
    <n v="3"/>
    <n v="2"/>
    <n v="1"/>
    <n v="28"/>
    <n v="2"/>
    <n v="2"/>
    <n v="7"/>
    <n v="7"/>
    <n v="7"/>
    <n v="7"/>
    <n v="0"/>
    <n v="1"/>
    <x v="1"/>
    <x v="0"/>
    <x v="1"/>
    <x v="0"/>
    <x v="2"/>
    <x v="4"/>
    <x v="0"/>
    <n v="2.25"/>
    <x v="3"/>
    <s v="6+"/>
    <n v="60739.199999999997"/>
    <n v="0"/>
    <x v="0"/>
    <x v="0"/>
  </r>
  <r>
    <n v="28"/>
    <x v="0"/>
    <s v="Travel_Rarely"/>
    <x v="1"/>
    <n v="2"/>
    <n v="4"/>
    <s v="Life Sciences"/>
    <n v="364"/>
    <n v="1"/>
    <s v="Male"/>
    <n v="3"/>
    <n v="1"/>
    <x v="2"/>
    <n v="3"/>
    <s v="Single"/>
    <n v="3485"/>
    <n v="2"/>
    <x v="1"/>
    <n v="11"/>
    <n v="3"/>
    <n v="3"/>
    <n v="0"/>
    <n v="5"/>
    <n v="5"/>
    <n v="1"/>
    <n v="0"/>
    <n v="0"/>
    <n v="0"/>
    <n v="0"/>
    <n v="1"/>
    <n v="0"/>
    <x v="0"/>
    <x v="1"/>
    <x v="2"/>
    <x v="0"/>
    <x v="1"/>
    <x v="0"/>
    <x v="1"/>
    <n v="2"/>
    <x v="0"/>
    <s v="0"/>
    <n v="12546"/>
    <n v="12546"/>
    <x v="0"/>
    <x v="0"/>
  </r>
  <r>
    <n v="29"/>
    <x v="1"/>
    <s v="Travel_Rarely"/>
    <x v="0"/>
    <n v="2"/>
    <n v="3"/>
    <s v="Medical"/>
    <n v="366"/>
    <n v="1"/>
    <s v="Male"/>
    <n v="2"/>
    <n v="2"/>
    <x v="0"/>
    <n v="2"/>
    <s v="Married"/>
    <n v="6644"/>
    <n v="2"/>
    <x v="1"/>
    <n v="19"/>
    <n v="3"/>
    <n v="2"/>
    <n v="2"/>
    <n v="10"/>
    <n v="2"/>
    <n v="3"/>
    <n v="0"/>
    <n v="0"/>
    <n v="0"/>
    <n v="0"/>
    <n v="0"/>
    <n v="0"/>
    <x v="0"/>
    <x v="1"/>
    <x v="2"/>
    <x v="0"/>
    <x v="0"/>
    <x v="1"/>
    <x v="1"/>
    <n v="2"/>
    <x v="0"/>
    <s v="0"/>
    <n v="23918.399999999998"/>
    <n v="0"/>
    <x v="0"/>
    <x v="0"/>
  </r>
  <r>
    <n v="31"/>
    <x v="1"/>
    <s v="Travel_Rarely"/>
    <x v="1"/>
    <n v="23"/>
    <n v="3"/>
    <s v="Medical"/>
    <n v="367"/>
    <n v="2"/>
    <s v="Male"/>
    <n v="2"/>
    <n v="2"/>
    <x v="4"/>
    <n v="4"/>
    <s v="Married"/>
    <n v="5582"/>
    <n v="0"/>
    <x v="1"/>
    <n v="21"/>
    <n v="4"/>
    <n v="2"/>
    <n v="1"/>
    <n v="10"/>
    <n v="2"/>
    <n v="3"/>
    <n v="9"/>
    <n v="0"/>
    <n v="7"/>
    <n v="8"/>
    <n v="0"/>
    <n v="0"/>
    <x v="1"/>
    <x v="0"/>
    <x v="2"/>
    <x v="2"/>
    <x v="0"/>
    <x v="1"/>
    <x v="0"/>
    <n v="2.75"/>
    <x v="1"/>
    <s v="6+"/>
    <n v="20095.2"/>
    <n v="0"/>
    <x v="0"/>
    <x v="0"/>
  </r>
  <r>
    <n v="25"/>
    <x v="1"/>
    <s v="Non-Travel"/>
    <x v="1"/>
    <n v="5"/>
    <n v="2"/>
    <s v="Life Sciences"/>
    <n v="369"/>
    <n v="2"/>
    <s v="Male"/>
    <n v="4"/>
    <n v="2"/>
    <x v="4"/>
    <n v="1"/>
    <s v="Divorced"/>
    <n v="4000"/>
    <n v="1"/>
    <x v="1"/>
    <n v="12"/>
    <n v="3"/>
    <n v="4"/>
    <n v="2"/>
    <n v="6"/>
    <n v="2"/>
    <n v="3"/>
    <n v="6"/>
    <n v="3"/>
    <n v="1"/>
    <n v="5"/>
    <n v="0"/>
    <n v="0"/>
    <x v="0"/>
    <x v="0"/>
    <x v="2"/>
    <x v="0"/>
    <x v="1"/>
    <x v="0"/>
    <x v="0"/>
    <n v="2.5"/>
    <x v="3"/>
    <s v="1–2"/>
    <n v="14400"/>
    <n v="0"/>
    <x v="1"/>
    <x v="1"/>
  </r>
  <r>
    <n v="45"/>
    <x v="1"/>
    <s v="Travel_Rarely"/>
    <x v="1"/>
    <n v="20"/>
    <n v="2"/>
    <s v="Medical"/>
    <n v="372"/>
    <n v="3"/>
    <s v="Male"/>
    <n v="3"/>
    <n v="4"/>
    <x v="4"/>
    <n v="4"/>
    <s v="Married"/>
    <n v="13496"/>
    <n v="0"/>
    <x v="0"/>
    <n v="14"/>
    <n v="3"/>
    <n v="2"/>
    <n v="0"/>
    <n v="21"/>
    <n v="2"/>
    <n v="3"/>
    <n v="20"/>
    <n v="7"/>
    <n v="4"/>
    <n v="10"/>
    <n v="0"/>
    <n v="1"/>
    <x v="1"/>
    <x v="0"/>
    <x v="1"/>
    <x v="3"/>
    <x v="3"/>
    <x v="3"/>
    <x v="4"/>
    <n v="3"/>
    <x v="1"/>
    <s v="3–5"/>
    <n v="48585.599999999999"/>
    <n v="0"/>
    <x v="3"/>
    <x v="3"/>
  </r>
  <r>
    <n v="36"/>
    <x v="1"/>
    <s v="Travel_Rarely"/>
    <x v="1"/>
    <n v="6"/>
    <n v="3"/>
    <s v="Life Sciences"/>
    <n v="373"/>
    <n v="4"/>
    <s v="Male"/>
    <n v="3"/>
    <n v="1"/>
    <x v="2"/>
    <n v="4"/>
    <s v="Married"/>
    <n v="3210"/>
    <n v="0"/>
    <x v="1"/>
    <n v="11"/>
    <n v="3"/>
    <n v="3"/>
    <n v="1"/>
    <n v="16"/>
    <n v="4"/>
    <n v="3"/>
    <n v="15"/>
    <n v="13"/>
    <n v="10"/>
    <n v="11"/>
    <n v="0"/>
    <n v="0"/>
    <x v="1"/>
    <x v="0"/>
    <x v="0"/>
    <x v="1"/>
    <x v="1"/>
    <x v="3"/>
    <x v="4"/>
    <n v="3.5"/>
    <x v="2"/>
    <s v="6+"/>
    <n v="11556"/>
    <n v="0"/>
    <x v="2"/>
    <x v="2"/>
  </r>
  <r>
    <n v="55"/>
    <x v="1"/>
    <s v="Travel_Rarely"/>
    <x v="1"/>
    <n v="1"/>
    <n v="3"/>
    <s v="Medical"/>
    <n v="374"/>
    <n v="4"/>
    <s v="Male"/>
    <n v="3"/>
    <n v="5"/>
    <x v="5"/>
    <n v="1"/>
    <s v="Single"/>
    <n v="19045"/>
    <n v="0"/>
    <x v="0"/>
    <n v="14"/>
    <n v="3"/>
    <n v="3"/>
    <n v="0"/>
    <n v="37"/>
    <n v="2"/>
    <n v="3"/>
    <n v="36"/>
    <n v="10"/>
    <n v="4"/>
    <n v="13"/>
    <n v="0"/>
    <n v="1"/>
    <x v="1"/>
    <x v="0"/>
    <x v="3"/>
    <x v="0"/>
    <x v="2"/>
    <x v="4"/>
    <x v="3"/>
    <n v="2.75"/>
    <x v="1"/>
    <s v="3–5"/>
    <n v="68562"/>
    <n v="0"/>
    <x v="0"/>
    <x v="0"/>
  </r>
  <r>
    <n v="47"/>
    <x v="0"/>
    <s v="Non-Travel"/>
    <x v="1"/>
    <n v="29"/>
    <n v="4"/>
    <s v="Life Sciences"/>
    <n v="376"/>
    <n v="1"/>
    <s v="Male"/>
    <n v="3"/>
    <n v="3"/>
    <x v="5"/>
    <n v="2"/>
    <s v="Married"/>
    <n v="11849"/>
    <n v="1"/>
    <x v="0"/>
    <n v="12"/>
    <n v="3"/>
    <n v="4"/>
    <n v="1"/>
    <n v="10"/>
    <n v="2"/>
    <n v="2"/>
    <n v="10"/>
    <n v="7"/>
    <n v="9"/>
    <n v="9"/>
    <n v="1"/>
    <n v="1"/>
    <x v="1"/>
    <x v="0"/>
    <x v="1"/>
    <x v="2"/>
    <x v="3"/>
    <x v="1"/>
    <x v="0"/>
    <n v="2.25"/>
    <x v="3"/>
    <s v="6+"/>
    <n v="42656.4"/>
    <n v="42656.4"/>
    <x v="3"/>
    <x v="3"/>
  </r>
  <r>
    <n v="28"/>
    <x v="1"/>
    <s v="Travel_Rarely"/>
    <x v="1"/>
    <n v="9"/>
    <n v="3"/>
    <s v="Medical"/>
    <n v="377"/>
    <n v="4"/>
    <s v="Male"/>
    <n v="3"/>
    <n v="1"/>
    <x v="1"/>
    <n v="4"/>
    <s v="Married"/>
    <n v="2070"/>
    <n v="1"/>
    <x v="1"/>
    <n v="23"/>
    <n v="4"/>
    <n v="4"/>
    <n v="1"/>
    <n v="5"/>
    <n v="3"/>
    <n v="2"/>
    <n v="5"/>
    <n v="2"/>
    <n v="0"/>
    <n v="4"/>
    <n v="0"/>
    <n v="0"/>
    <x v="0"/>
    <x v="0"/>
    <x v="2"/>
    <x v="1"/>
    <x v="1"/>
    <x v="0"/>
    <x v="2"/>
    <n v="3.5"/>
    <x v="2"/>
    <s v="0"/>
    <n v="7452"/>
    <n v="0"/>
    <x v="1"/>
    <x v="1"/>
  </r>
  <r>
    <n v="37"/>
    <x v="1"/>
    <s v="Travel_Rarely"/>
    <x v="0"/>
    <n v="6"/>
    <n v="4"/>
    <s v="Medical"/>
    <n v="378"/>
    <n v="3"/>
    <s v="Male"/>
    <n v="3"/>
    <n v="2"/>
    <x v="0"/>
    <n v="4"/>
    <s v="Married"/>
    <n v="6502"/>
    <n v="4"/>
    <x v="1"/>
    <n v="14"/>
    <n v="3"/>
    <n v="2"/>
    <n v="1"/>
    <n v="7"/>
    <n v="5"/>
    <n v="4"/>
    <n v="5"/>
    <n v="4"/>
    <n v="0"/>
    <n v="1"/>
    <n v="0"/>
    <n v="0"/>
    <x v="0"/>
    <x v="0"/>
    <x v="0"/>
    <x v="1"/>
    <x v="0"/>
    <x v="0"/>
    <x v="2"/>
    <n v="3.25"/>
    <x v="2"/>
    <s v="0"/>
    <n v="23407.200000000001"/>
    <n v="0"/>
    <x v="1"/>
    <x v="1"/>
  </r>
  <r>
    <n v="21"/>
    <x v="1"/>
    <s v="Travel_Rarely"/>
    <x v="1"/>
    <n v="3"/>
    <n v="2"/>
    <s v="Medical"/>
    <n v="379"/>
    <n v="4"/>
    <s v="Male"/>
    <n v="2"/>
    <n v="1"/>
    <x v="1"/>
    <n v="3"/>
    <s v="Single"/>
    <n v="3230"/>
    <n v="1"/>
    <x v="1"/>
    <n v="17"/>
    <n v="3"/>
    <n v="1"/>
    <n v="0"/>
    <n v="3"/>
    <n v="4"/>
    <n v="4"/>
    <n v="3"/>
    <n v="2"/>
    <n v="1"/>
    <n v="0"/>
    <n v="0"/>
    <n v="0"/>
    <x v="0"/>
    <x v="1"/>
    <x v="4"/>
    <x v="0"/>
    <x v="1"/>
    <x v="2"/>
    <x v="2"/>
    <n v="3"/>
    <x v="1"/>
    <s v="1–2"/>
    <n v="11628"/>
    <n v="0"/>
    <x v="1"/>
    <x v="1"/>
  </r>
  <r>
    <n v="37"/>
    <x v="1"/>
    <s v="Non-Travel"/>
    <x v="1"/>
    <n v="1"/>
    <n v="4"/>
    <s v="Medical"/>
    <n v="380"/>
    <n v="1"/>
    <s v="Female"/>
    <n v="3"/>
    <n v="3"/>
    <x v="7"/>
    <n v="4"/>
    <s v="Divorced"/>
    <n v="13603"/>
    <n v="2"/>
    <x v="0"/>
    <n v="18"/>
    <n v="3"/>
    <n v="1"/>
    <n v="2"/>
    <n v="15"/>
    <n v="2"/>
    <n v="3"/>
    <n v="5"/>
    <n v="2"/>
    <n v="0"/>
    <n v="2"/>
    <n v="0"/>
    <n v="1"/>
    <x v="0"/>
    <x v="0"/>
    <x v="0"/>
    <x v="0"/>
    <x v="3"/>
    <x v="1"/>
    <x v="2"/>
    <n v="2.25"/>
    <x v="3"/>
    <s v="0"/>
    <n v="48970.799999999996"/>
    <n v="0"/>
    <x v="2"/>
    <x v="2"/>
  </r>
  <r>
    <n v="35"/>
    <x v="1"/>
    <s v="Travel_Rarely"/>
    <x v="1"/>
    <n v="22"/>
    <n v="3"/>
    <s v="Life Sciences"/>
    <n v="381"/>
    <n v="2"/>
    <s v="Female"/>
    <n v="4"/>
    <n v="3"/>
    <x v="5"/>
    <n v="2"/>
    <s v="Divorced"/>
    <n v="11996"/>
    <n v="7"/>
    <x v="1"/>
    <n v="18"/>
    <n v="3"/>
    <n v="2"/>
    <n v="1"/>
    <n v="10"/>
    <n v="6"/>
    <n v="2"/>
    <n v="7"/>
    <n v="7"/>
    <n v="6"/>
    <n v="2"/>
    <n v="0"/>
    <n v="0"/>
    <x v="1"/>
    <x v="0"/>
    <x v="0"/>
    <x v="2"/>
    <x v="3"/>
    <x v="1"/>
    <x v="0"/>
    <n v="2"/>
    <x v="0"/>
    <s v="6+"/>
    <n v="43185.599999999999"/>
    <n v="0"/>
    <x v="3"/>
    <x v="3"/>
  </r>
  <r>
    <n v="38"/>
    <x v="1"/>
    <s v="Travel_Rarely"/>
    <x v="0"/>
    <n v="7"/>
    <n v="2"/>
    <s v="Medical"/>
    <n v="382"/>
    <n v="1"/>
    <s v="Female"/>
    <n v="4"/>
    <n v="2"/>
    <x v="0"/>
    <n v="1"/>
    <s v="Divorced"/>
    <n v="5605"/>
    <n v="1"/>
    <x v="0"/>
    <n v="24"/>
    <n v="4"/>
    <n v="3"/>
    <n v="1"/>
    <n v="8"/>
    <n v="3"/>
    <n v="3"/>
    <n v="8"/>
    <n v="0"/>
    <n v="7"/>
    <n v="7"/>
    <n v="0"/>
    <n v="1"/>
    <x v="1"/>
    <x v="0"/>
    <x v="0"/>
    <x v="1"/>
    <x v="0"/>
    <x v="0"/>
    <x v="0"/>
    <n v="2"/>
    <x v="0"/>
    <s v="6+"/>
    <n v="20178"/>
    <n v="0"/>
    <x v="3"/>
    <x v="3"/>
  </r>
  <r>
    <n v="26"/>
    <x v="1"/>
    <s v="Travel_Frequently"/>
    <x v="1"/>
    <n v="1"/>
    <n v="3"/>
    <s v="Life Sciences"/>
    <n v="384"/>
    <n v="3"/>
    <s v="Female"/>
    <n v="3"/>
    <n v="2"/>
    <x v="3"/>
    <n v="2"/>
    <s v="Divorced"/>
    <n v="6397"/>
    <n v="1"/>
    <x v="1"/>
    <n v="20"/>
    <n v="4"/>
    <n v="1"/>
    <n v="1"/>
    <n v="6"/>
    <n v="6"/>
    <n v="1"/>
    <n v="6"/>
    <n v="5"/>
    <n v="1"/>
    <n v="4"/>
    <n v="0"/>
    <n v="0"/>
    <x v="0"/>
    <x v="0"/>
    <x v="2"/>
    <x v="0"/>
    <x v="0"/>
    <x v="0"/>
    <x v="0"/>
    <n v="1.75"/>
    <x v="0"/>
    <s v="1–2"/>
    <n v="23029.200000000001"/>
    <n v="0"/>
    <x v="2"/>
    <x v="2"/>
  </r>
  <r>
    <n v="50"/>
    <x v="1"/>
    <s v="Travel_Rarely"/>
    <x v="1"/>
    <n v="4"/>
    <n v="1"/>
    <s v="Life Sciences"/>
    <n v="385"/>
    <n v="1"/>
    <s v="Male"/>
    <n v="3"/>
    <n v="5"/>
    <x v="7"/>
    <n v="2"/>
    <s v="Divorced"/>
    <n v="19144"/>
    <n v="3"/>
    <x v="1"/>
    <n v="14"/>
    <n v="3"/>
    <n v="1"/>
    <n v="2"/>
    <n v="28"/>
    <n v="4"/>
    <n v="2"/>
    <n v="10"/>
    <n v="4"/>
    <n v="1"/>
    <n v="6"/>
    <n v="0"/>
    <n v="0"/>
    <x v="0"/>
    <x v="0"/>
    <x v="1"/>
    <x v="0"/>
    <x v="2"/>
    <x v="4"/>
    <x v="0"/>
    <n v="1.5"/>
    <x v="4"/>
    <s v="1–2"/>
    <n v="68918.399999999994"/>
    <n v="0"/>
    <x v="2"/>
    <x v="2"/>
  </r>
  <r>
    <n v="53"/>
    <x v="1"/>
    <s v="Travel_Rarely"/>
    <x v="1"/>
    <n v="3"/>
    <n v="4"/>
    <s v="Medical"/>
    <n v="386"/>
    <n v="3"/>
    <s v="Male"/>
    <n v="3"/>
    <n v="4"/>
    <x v="7"/>
    <n v="3"/>
    <s v="Married"/>
    <n v="17584"/>
    <n v="3"/>
    <x v="0"/>
    <n v="16"/>
    <n v="3"/>
    <n v="4"/>
    <n v="3"/>
    <n v="21"/>
    <n v="5"/>
    <n v="2"/>
    <n v="5"/>
    <n v="3"/>
    <n v="1"/>
    <n v="3"/>
    <n v="0"/>
    <n v="1"/>
    <x v="0"/>
    <x v="0"/>
    <x v="1"/>
    <x v="0"/>
    <x v="2"/>
    <x v="3"/>
    <x v="2"/>
    <n v="3"/>
    <x v="1"/>
    <s v="1–2"/>
    <n v="63302.399999999994"/>
    <n v="0"/>
    <x v="2"/>
    <x v="2"/>
  </r>
  <r>
    <n v="42"/>
    <x v="1"/>
    <s v="Travel_Rarely"/>
    <x v="0"/>
    <n v="1"/>
    <n v="1"/>
    <s v="Life Sciences"/>
    <n v="387"/>
    <n v="2"/>
    <s v="Male"/>
    <n v="3"/>
    <n v="2"/>
    <x v="0"/>
    <n v="3"/>
    <s v="Married"/>
    <n v="4907"/>
    <n v="1"/>
    <x v="1"/>
    <n v="25"/>
    <n v="4"/>
    <n v="3"/>
    <n v="0"/>
    <n v="20"/>
    <n v="3"/>
    <n v="3"/>
    <n v="20"/>
    <n v="16"/>
    <n v="11"/>
    <n v="6"/>
    <n v="0"/>
    <n v="0"/>
    <x v="1"/>
    <x v="0"/>
    <x v="0"/>
    <x v="0"/>
    <x v="1"/>
    <x v="3"/>
    <x v="4"/>
    <n v="2.75"/>
    <x v="1"/>
    <s v="6+"/>
    <n v="17665.2"/>
    <n v="0"/>
    <x v="2"/>
    <x v="2"/>
  </r>
  <r>
    <n v="29"/>
    <x v="1"/>
    <s v="Travel_Frequently"/>
    <x v="0"/>
    <n v="2"/>
    <n v="2"/>
    <s v="Life Sciences"/>
    <n v="388"/>
    <n v="2"/>
    <s v="Male"/>
    <n v="3"/>
    <n v="2"/>
    <x v="0"/>
    <n v="4"/>
    <s v="Single"/>
    <n v="4554"/>
    <n v="1"/>
    <x v="1"/>
    <n v="18"/>
    <n v="3"/>
    <n v="1"/>
    <n v="0"/>
    <n v="10"/>
    <n v="3"/>
    <n v="2"/>
    <n v="10"/>
    <n v="7"/>
    <n v="0"/>
    <n v="9"/>
    <n v="0"/>
    <n v="0"/>
    <x v="0"/>
    <x v="0"/>
    <x v="2"/>
    <x v="0"/>
    <x v="1"/>
    <x v="1"/>
    <x v="0"/>
    <n v="2.25"/>
    <x v="3"/>
    <s v="0"/>
    <n v="16394.399999999998"/>
    <n v="0"/>
    <x v="1"/>
    <x v="1"/>
  </r>
  <r>
    <n v="55"/>
    <x v="1"/>
    <s v="Travel_Rarely"/>
    <x v="1"/>
    <n v="20"/>
    <n v="2"/>
    <s v="Technical Degree"/>
    <n v="389"/>
    <n v="2"/>
    <s v="Male"/>
    <n v="3"/>
    <n v="2"/>
    <x v="2"/>
    <n v="4"/>
    <s v="Married"/>
    <n v="5415"/>
    <n v="3"/>
    <x v="0"/>
    <n v="19"/>
    <n v="3"/>
    <n v="4"/>
    <n v="1"/>
    <n v="12"/>
    <n v="4"/>
    <n v="3"/>
    <n v="10"/>
    <n v="7"/>
    <n v="0"/>
    <n v="8"/>
    <n v="0"/>
    <n v="1"/>
    <x v="0"/>
    <x v="0"/>
    <x v="3"/>
    <x v="3"/>
    <x v="0"/>
    <x v="1"/>
    <x v="0"/>
    <n v="3.25"/>
    <x v="2"/>
    <s v="0"/>
    <n v="19494"/>
    <n v="0"/>
    <x v="0"/>
    <x v="0"/>
  </r>
  <r>
    <n v="26"/>
    <x v="1"/>
    <s v="Travel_Frequently"/>
    <x v="1"/>
    <n v="11"/>
    <n v="2"/>
    <s v="Medical"/>
    <n v="390"/>
    <n v="1"/>
    <s v="Male"/>
    <n v="3"/>
    <n v="2"/>
    <x v="4"/>
    <n v="1"/>
    <s v="Married"/>
    <n v="4741"/>
    <n v="1"/>
    <x v="0"/>
    <n v="13"/>
    <n v="3"/>
    <n v="3"/>
    <n v="1"/>
    <n v="5"/>
    <n v="3"/>
    <n v="3"/>
    <n v="5"/>
    <n v="3"/>
    <n v="3"/>
    <n v="3"/>
    <n v="0"/>
    <n v="1"/>
    <x v="1"/>
    <x v="0"/>
    <x v="2"/>
    <x v="4"/>
    <x v="1"/>
    <x v="0"/>
    <x v="2"/>
    <n v="2"/>
    <x v="0"/>
    <s v="3–5"/>
    <n v="17067.599999999999"/>
    <n v="0"/>
    <x v="3"/>
    <x v="3"/>
  </r>
  <r>
    <n v="37"/>
    <x v="1"/>
    <s v="Travel_Rarely"/>
    <x v="1"/>
    <n v="1"/>
    <n v="3"/>
    <s v="Life Sciences"/>
    <n v="391"/>
    <n v="4"/>
    <s v="Female"/>
    <n v="3"/>
    <n v="1"/>
    <x v="1"/>
    <n v="4"/>
    <s v="Single"/>
    <n v="2115"/>
    <n v="1"/>
    <x v="1"/>
    <n v="12"/>
    <n v="3"/>
    <n v="2"/>
    <n v="0"/>
    <n v="17"/>
    <n v="3"/>
    <n v="3"/>
    <n v="17"/>
    <n v="12"/>
    <n v="5"/>
    <n v="7"/>
    <n v="0"/>
    <n v="0"/>
    <x v="1"/>
    <x v="0"/>
    <x v="0"/>
    <x v="0"/>
    <x v="1"/>
    <x v="3"/>
    <x v="4"/>
    <n v="3.25"/>
    <x v="2"/>
    <s v="3–5"/>
    <n v="7614"/>
    <n v="0"/>
    <x v="2"/>
    <x v="2"/>
  </r>
  <r>
    <n v="44"/>
    <x v="0"/>
    <s v="Travel_Frequently"/>
    <x v="1"/>
    <n v="24"/>
    <n v="3"/>
    <s v="Life Sciences"/>
    <n v="392"/>
    <n v="4"/>
    <s v="Male"/>
    <n v="3"/>
    <n v="1"/>
    <x v="2"/>
    <n v="3"/>
    <s v="Divorced"/>
    <n v="3161"/>
    <n v="3"/>
    <x v="0"/>
    <n v="22"/>
    <n v="4"/>
    <n v="4"/>
    <n v="1"/>
    <n v="19"/>
    <n v="0"/>
    <n v="1"/>
    <n v="1"/>
    <n v="0"/>
    <n v="0"/>
    <n v="0"/>
    <n v="1"/>
    <n v="1"/>
    <x v="0"/>
    <x v="1"/>
    <x v="0"/>
    <x v="2"/>
    <x v="1"/>
    <x v="3"/>
    <x v="1"/>
    <n v="3"/>
    <x v="1"/>
    <s v="0"/>
    <n v="11379.6"/>
    <n v="11379.6"/>
    <x v="3"/>
    <x v="3"/>
  </r>
  <r>
    <n v="38"/>
    <x v="1"/>
    <s v="Travel_Rarely"/>
    <x v="1"/>
    <n v="23"/>
    <n v="4"/>
    <s v="Life Sciences"/>
    <n v="393"/>
    <n v="4"/>
    <s v="Male"/>
    <n v="3"/>
    <n v="2"/>
    <x v="4"/>
    <n v="4"/>
    <s v="Divorced"/>
    <n v="5745"/>
    <n v="9"/>
    <x v="1"/>
    <n v="14"/>
    <n v="3"/>
    <n v="2"/>
    <n v="1"/>
    <n v="10"/>
    <n v="2"/>
    <n v="3"/>
    <n v="2"/>
    <n v="2"/>
    <n v="1"/>
    <n v="2"/>
    <n v="0"/>
    <n v="0"/>
    <x v="0"/>
    <x v="0"/>
    <x v="0"/>
    <x v="2"/>
    <x v="0"/>
    <x v="1"/>
    <x v="2"/>
    <n v="3.25"/>
    <x v="2"/>
    <s v="1–2"/>
    <n v="20682"/>
    <n v="0"/>
    <x v="0"/>
    <x v="0"/>
  </r>
  <r>
    <n v="26"/>
    <x v="0"/>
    <s v="Travel_Rarely"/>
    <x v="1"/>
    <n v="16"/>
    <n v="4"/>
    <s v="Medical"/>
    <n v="394"/>
    <n v="1"/>
    <s v="Male"/>
    <n v="3"/>
    <n v="1"/>
    <x v="2"/>
    <n v="2"/>
    <s v="Divorced"/>
    <n v="2373"/>
    <n v="2"/>
    <x v="0"/>
    <n v="13"/>
    <n v="3"/>
    <n v="4"/>
    <n v="1"/>
    <n v="5"/>
    <n v="2"/>
    <n v="3"/>
    <n v="3"/>
    <n v="2"/>
    <n v="0"/>
    <n v="2"/>
    <n v="1"/>
    <n v="1"/>
    <x v="0"/>
    <x v="0"/>
    <x v="2"/>
    <x v="3"/>
    <x v="1"/>
    <x v="0"/>
    <x v="2"/>
    <n v="2.5"/>
    <x v="3"/>
    <s v="0"/>
    <n v="8542.7999999999993"/>
    <n v="8542.7999999999993"/>
    <x v="2"/>
    <x v="2"/>
  </r>
  <r>
    <n v="28"/>
    <x v="1"/>
    <s v="Travel_Rarely"/>
    <x v="1"/>
    <n v="8"/>
    <n v="2"/>
    <s v="Life Sciences"/>
    <n v="395"/>
    <n v="4"/>
    <s v="Female"/>
    <n v="3"/>
    <n v="1"/>
    <x v="1"/>
    <n v="4"/>
    <s v="Single"/>
    <n v="3310"/>
    <n v="1"/>
    <x v="1"/>
    <n v="21"/>
    <n v="4"/>
    <n v="4"/>
    <n v="0"/>
    <n v="5"/>
    <n v="3"/>
    <n v="3"/>
    <n v="5"/>
    <n v="3"/>
    <n v="0"/>
    <n v="2"/>
    <n v="0"/>
    <n v="0"/>
    <x v="0"/>
    <x v="0"/>
    <x v="2"/>
    <x v="1"/>
    <x v="1"/>
    <x v="0"/>
    <x v="2"/>
    <n v="3.75"/>
    <x v="2"/>
    <s v="0"/>
    <n v="11916"/>
    <n v="0"/>
    <x v="1"/>
    <x v="1"/>
  </r>
  <r>
    <n v="49"/>
    <x v="1"/>
    <s v="Travel_Frequently"/>
    <x v="1"/>
    <n v="10"/>
    <n v="4"/>
    <s v="Life Sciences"/>
    <n v="396"/>
    <n v="3"/>
    <s v="Female"/>
    <n v="3"/>
    <n v="5"/>
    <x v="7"/>
    <n v="1"/>
    <s v="Single"/>
    <n v="18665"/>
    <n v="9"/>
    <x v="0"/>
    <n v="11"/>
    <n v="3"/>
    <n v="4"/>
    <n v="0"/>
    <n v="22"/>
    <n v="4"/>
    <n v="3"/>
    <n v="3"/>
    <n v="2"/>
    <n v="1"/>
    <n v="2"/>
    <n v="0"/>
    <n v="1"/>
    <x v="0"/>
    <x v="0"/>
    <x v="1"/>
    <x v="1"/>
    <x v="2"/>
    <x v="3"/>
    <x v="2"/>
    <n v="2.75"/>
    <x v="1"/>
    <s v="1–2"/>
    <n v="67194"/>
    <n v="0"/>
    <x v="2"/>
    <x v="2"/>
  </r>
  <r>
    <n v="36"/>
    <x v="1"/>
    <s v="Travel_Rarely"/>
    <x v="1"/>
    <n v="3"/>
    <n v="3"/>
    <s v="Technical Degree"/>
    <n v="397"/>
    <n v="3"/>
    <s v="Male"/>
    <n v="3"/>
    <n v="2"/>
    <x v="1"/>
    <n v="2"/>
    <s v="Single"/>
    <n v="4485"/>
    <n v="4"/>
    <x v="1"/>
    <n v="12"/>
    <n v="3"/>
    <n v="4"/>
    <n v="0"/>
    <n v="10"/>
    <n v="2"/>
    <n v="3"/>
    <n v="8"/>
    <n v="0"/>
    <n v="7"/>
    <n v="7"/>
    <n v="0"/>
    <n v="0"/>
    <x v="1"/>
    <x v="0"/>
    <x v="0"/>
    <x v="0"/>
    <x v="1"/>
    <x v="1"/>
    <x v="0"/>
    <n v="3"/>
    <x v="1"/>
    <s v="6+"/>
    <n v="16146"/>
    <n v="0"/>
    <x v="2"/>
    <x v="2"/>
  </r>
  <r>
    <n v="31"/>
    <x v="1"/>
    <s v="Travel_Frequently"/>
    <x v="0"/>
    <n v="5"/>
    <n v="3"/>
    <s v="Marketing"/>
    <n v="399"/>
    <n v="4"/>
    <s v="Female"/>
    <n v="3"/>
    <n v="1"/>
    <x v="6"/>
    <n v="2"/>
    <s v="Divorced"/>
    <n v="2789"/>
    <n v="1"/>
    <x v="1"/>
    <n v="11"/>
    <n v="3"/>
    <n v="3"/>
    <n v="1"/>
    <n v="2"/>
    <n v="5"/>
    <n v="2"/>
    <n v="2"/>
    <n v="2"/>
    <n v="2"/>
    <n v="2"/>
    <n v="0"/>
    <n v="0"/>
    <x v="1"/>
    <x v="0"/>
    <x v="2"/>
    <x v="0"/>
    <x v="1"/>
    <x v="2"/>
    <x v="2"/>
    <n v="2.75"/>
    <x v="1"/>
    <s v="1–2"/>
    <n v="10040.4"/>
    <n v="0"/>
    <x v="2"/>
    <x v="2"/>
  </r>
  <r>
    <n v="26"/>
    <x v="0"/>
    <s v="Travel_Rarely"/>
    <x v="0"/>
    <n v="4"/>
    <n v="4"/>
    <s v="Marketing"/>
    <n v="401"/>
    <n v="4"/>
    <s v="Male"/>
    <n v="2"/>
    <n v="2"/>
    <x v="0"/>
    <n v="4"/>
    <s v="Single"/>
    <n v="5828"/>
    <n v="1"/>
    <x v="0"/>
    <n v="12"/>
    <n v="3"/>
    <n v="2"/>
    <n v="0"/>
    <n v="8"/>
    <n v="0"/>
    <n v="3"/>
    <n v="8"/>
    <n v="7"/>
    <n v="7"/>
    <n v="4"/>
    <n v="1"/>
    <n v="1"/>
    <x v="1"/>
    <x v="0"/>
    <x v="2"/>
    <x v="0"/>
    <x v="0"/>
    <x v="0"/>
    <x v="0"/>
    <n v="3.25"/>
    <x v="2"/>
    <s v="6+"/>
    <n v="20980.799999999999"/>
    <n v="20980.799999999999"/>
    <x v="0"/>
    <x v="0"/>
  </r>
  <r>
    <n v="37"/>
    <x v="1"/>
    <s v="Travel_Frequently"/>
    <x v="1"/>
    <n v="9"/>
    <n v="3"/>
    <s v="Medical"/>
    <n v="403"/>
    <n v="2"/>
    <s v="Male"/>
    <n v="3"/>
    <n v="1"/>
    <x v="1"/>
    <n v="4"/>
    <s v="Married"/>
    <n v="2326"/>
    <n v="1"/>
    <x v="0"/>
    <n v="12"/>
    <n v="3"/>
    <n v="3"/>
    <n v="3"/>
    <n v="4"/>
    <n v="3"/>
    <n v="2"/>
    <n v="4"/>
    <n v="2"/>
    <n v="1"/>
    <n v="2"/>
    <n v="0"/>
    <n v="1"/>
    <x v="0"/>
    <x v="0"/>
    <x v="0"/>
    <x v="1"/>
    <x v="1"/>
    <x v="0"/>
    <x v="2"/>
    <n v="2.75"/>
    <x v="1"/>
    <s v="1–2"/>
    <n v="8373.6"/>
    <n v="0"/>
    <x v="2"/>
    <x v="2"/>
  </r>
  <r>
    <n v="42"/>
    <x v="1"/>
    <s v="Travel_Frequently"/>
    <x v="0"/>
    <n v="26"/>
    <n v="3"/>
    <s v="Marketing"/>
    <n v="404"/>
    <n v="3"/>
    <s v="Female"/>
    <n v="3"/>
    <n v="4"/>
    <x v="0"/>
    <n v="2"/>
    <s v="Married"/>
    <n v="13525"/>
    <n v="5"/>
    <x v="1"/>
    <n v="14"/>
    <n v="3"/>
    <n v="4"/>
    <n v="1"/>
    <n v="23"/>
    <n v="2"/>
    <n v="4"/>
    <n v="20"/>
    <n v="4"/>
    <n v="4"/>
    <n v="8"/>
    <n v="0"/>
    <n v="0"/>
    <x v="1"/>
    <x v="0"/>
    <x v="0"/>
    <x v="2"/>
    <x v="3"/>
    <x v="3"/>
    <x v="4"/>
    <n v="3.25"/>
    <x v="2"/>
    <s v="3–5"/>
    <n v="48690"/>
    <n v="0"/>
    <x v="0"/>
    <x v="0"/>
  </r>
  <r>
    <n v="18"/>
    <x v="0"/>
    <s v="Travel_Rarely"/>
    <x v="1"/>
    <n v="3"/>
    <n v="3"/>
    <s v="Life Sciences"/>
    <n v="405"/>
    <n v="3"/>
    <s v="Male"/>
    <n v="3"/>
    <n v="1"/>
    <x v="2"/>
    <n v="3"/>
    <s v="Single"/>
    <n v="1420"/>
    <n v="1"/>
    <x v="1"/>
    <n v="13"/>
    <n v="3"/>
    <n v="3"/>
    <n v="0"/>
    <n v="0"/>
    <n v="2"/>
    <n v="3"/>
    <n v="0"/>
    <n v="0"/>
    <n v="0"/>
    <n v="0"/>
    <n v="1"/>
    <n v="0"/>
    <x v="0"/>
    <x v="1"/>
    <x v="4"/>
    <x v="0"/>
    <x v="1"/>
    <x v="2"/>
    <x v="1"/>
    <n v="3"/>
    <x v="1"/>
    <s v="0"/>
    <n v="5112"/>
    <n v="5112"/>
    <x v="2"/>
    <x v="2"/>
  </r>
  <r>
    <n v="35"/>
    <x v="1"/>
    <s v="Travel_Rarely"/>
    <x v="0"/>
    <n v="16"/>
    <n v="3"/>
    <s v="Marketing"/>
    <n v="406"/>
    <n v="3"/>
    <s v="Male"/>
    <n v="3"/>
    <n v="3"/>
    <x v="0"/>
    <n v="2"/>
    <s v="Married"/>
    <n v="8020"/>
    <n v="0"/>
    <x v="1"/>
    <n v="15"/>
    <n v="3"/>
    <n v="3"/>
    <n v="2"/>
    <n v="12"/>
    <n v="3"/>
    <n v="2"/>
    <n v="11"/>
    <n v="9"/>
    <n v="6"/>
    <n v="9"/>
    <n v="0"/>
    <n v="0"/>
    <x v="1"/>
    <x v="0"/>
    <x v="0"/>
    <x v="3"/>
    <x v="0"/>
    <x v="1"/>
    <x v="4"/>
    <n v="2.5"/>
    <x v="3"/>
    <s v="6+"/>
    <n v="28872"/>
    <n v="0"/>
    <x v="2"/>
    <x v="2"/>
  </r>
  <r>
    <n v="36"/>
    <x v="1"/>
    <s v="Travel_Frequently"/>
    <x v="1"/>
    <n v="18"/>
    <n v="4"/>
    <s v="Life Sciences"/>
    <n v="407"/>
    <n v="3"/>
    <s v="Male"/>
    <n v="4"/>
    <n v="1"/>
    <x v="2"/>
    <n v="4"/>
    <s v="Married"/>
    <n v="3688"/>
    <n v="4"/>
    <x v="1"/>
    <n v="18"/>
    <n v="3"/>
    <n v="4"/>
    <n v="2"/>
    <n v="4"/>
    <n v="2"/>
    <n v="3"/>
    <n v="1"/>
    <n v="0"/>
    <n v="0"/>
    <n v="0"/>
    <n v="0"/>
    <n v="0"/>
    <x v="0"/>
    <x v="1"/>
    <x v="0"/>
    <x v="3"/>
    <x v="1"/>
    <x v="0"/>
    <x v="1"/>
    <n v="3.5"/>
    <x v="2"/>
    <s v="0"/>
    <n v="13276.8"/>
    <n v="0"/>
    <x v="2"/>
    <x v="2"/>
  </r>
  <r>
    <n v="51"/>
    <x v="1"/>
    <s v="Travel_Rarely"/>
    <x v="1"/>
    <n v="2"/>
    <n v="3"/>
    <s v="Medical"/>
    <n v="408"/>
    <n v="4"/>
    <s v="Male"/>
    <n v="1"/>
    <n v="2"/>
    <x v="3"/>
    <n v="2"/>
    <s v="Divorced"/>
    <n v="5482"/>
    <n v="5"/>
    <x v="1"/>
    <n v="18"/>
    <n v="3"/>
    <n v="4"/>
    <n v="1"/>
    <n v="13"/>
    <n v="3"/>
    <n v="3"/>
    <n v="4"/>
    <n v="1"/>
    <n v="1"/>
    <n v="2"/>
    <n v="0"/>
    <n v="0"/>
    <x v="0"/>
    <x v="0"/>
    <x v="1"/>
    <x v="0"/>
    <x v="0"/>
    <x v="1"/>
    <x v="2"/>
    <n v="3.25"/>
    <x v="2"/>
    <s v="1–2"/>
    <n v="19735.2"/>
    <n v="0"/>
    <x v="1"/>
    <x v="1"/>
  </r>
  <r>
    <n v="41"/>
    <x v="1"/>
    <s v="Travel_Rarely"/>
    <x v="0"/>
    <n v="2"/>
    <n v="4"/>
    <s v="Life Sciences"/>
    <n v="410"/>
    <n v="4"/>
    <s v="Male"/>
    <n v="3"/>
    <n v="4"/>
    <x v="5"/>
    <n v="2"/>
    <s v="Single"/>
    <n v="16015"/>
    <n v="1"/>
    <x v="1"/>
    <n v="19"/>
    <n v="3"/>
    <n v="2"/>
    <n v="0"/>
    <n v="22"/>
    <n v="2"/>
    <n v="3"/>
    <n v="22"/>
    <n v="10"/>
    <n v="0"/>
    <n v="4"/>
    <n v="0"/>
    <n v="0"/>
    <x v="0"/>
    <x v="0"/>
    <x v="0"/>
    <x v="0"/>
    <x v="2"/>
    <x v="3"/>
    <x v="3"/>
    <n v="2.75"/>
    <x v="1"/>
    <s v="0"/>
    <n v="57654"/>
    <n v="0"/>
    <x v="1"/>
    <x v="1"/>
  </r>
  <r>
    <n v="18"/>
    <x v="1"/>
    <s v="Travel_Rarely"/>
    <x v="0"/>
    <n v="10"/>
    <n v="3"/>
    <s v="Medical"/>
    <n v="411"/>
    <n v="4"/>
    <s v="Female"/>
    <n v="2"/>
    <n v="1"/>
    <x v="6"/>
    <n v="3"/>
    <s v="Single"/>
    <n v="1200"/>
    <n v="1"/>
    <x v="1"/>
    <n v="12"/>
    <n v="3"/>
    <n v="1"/>
    <n v="0"/>
    <n v="0"/>
    <n v="2"/>
    <n v="3"/>
    <n v="0"/>
    <n v="0"/>
    <n v="0"/>
    <n v="0"/>
    <n v="0"/>
    <n v="0"/>
    <x v="0"/>
    <x v="1"/>
    <x v="4"/>
    <x v="1"/>
    <x v="1"/>
    <x v="2"/>
    <x v="1"/>
    <n v="2.75"/>
    <x v="1"/>
    <s v="0"/>
    <n v="4320"/>
    <n v="0"/>
    <x v="2"/>
    <x v="2"/>
  </r>
  <r>
    <n v="28"/>
    <x v="1"/>
    <s v="Travel_Rarely"/>
    <x v="1"/>
    <n v="16"/>
    <n v="2"/>
    <s v="Medical"/>
    <n v="412"/>
    <n v="2"/>
    <s v="Male"/>
    <n v="4"/>
    <n v="2"/>
    <x v="4"/>
    <n v="1"/>
    <s v="Single"/>
    <n v="5661"/>
    <n v="0"/>
    <x v="1"/>
    <n v="19"/>
    <n v="3"/>
    <n v="3"/>
    <n v="0"/>
    <n v="9"/>
    <n v="2"/>
    <n v="3"/>
    <n v="8"/>
    <n v="3"/>
    <n v="0"/>
    <n v="7"/>
    <n v="0"/>
    <n v="0"/>
    <x v="0"/>
    <x v="0"/>
    <x v="2"/>
    <x v="3"/>
    <x v="0"/>
    <x v="1"/>
    <x v="0"/>
    <n v="2.25"/>
    <x v="3"/>
    <s v="0"/>
    <n v="20379.599999999999"/>
    <n v="0"/>
    <x v="1"/>
    <x v="1"/>
  </r>
  <r>
    <n v="31"/>
    <x v="1"/>
    <s v="Travel_Rarely"/>
    <x v="0"/>
    <n v="7"/>
    <n v="3"/>
    <s v="Technical Degree"/>
    <n v="416"/>
    <n v="2"/>
    <s v="Male"/>
    <n v="4"/>
    <n v="2"/>
    <x v="0"/>
    <n v="4"/>
    <s v="Married"/>
    <n v="6929"/>
    <n v="4"/>
    <x v="1"/>
    <n v="11"/>
    <n v="3"/>
    <n v="2"/>
    <n v="1"/>
    <n v="10"/>
    <n v="3"/>
    <n v="2"/>
    <n v="8"/>
    <n v="7"/>
    <n v="7"/>
    <n v="7"/>
    <n v="0"/>
    <n v="0"/>
    <x v="1"/>
    <x v="0"/>
    <x v="2"/>
    <x v="1"/>
    <x v="0"/>
    <x v="1"/>
    <x v="0"/>
    <n v="2.5"/>
    <x v="3"/>
    <s v="6+"/>
    <n v="24944.399999999998"/>
    <n v="0"/>
    <x v="2"/>
    <x v="2"/>
  </r>
  <r>
    <n v="39"/>
    <x v="1"/>
    <s v="Travel_Rarely"/>
    <x v="1"/>
    <n v="1"/>
    <n v="3"/>
    <s v="Medical"/>
    <n v="417"/>
    <n v="3"/>
    <s v="Male"/>
    <n v="4"/>
    <n v="3"/>
    <x v="4"/>
    <n v="4"/>
    <s v="Divorced"/>
    <n v="9613"/>
    <n v="0"/>
    <x v="1"/>
    <n v="17"/>
    <n v="3"/>
    <n v="1"/>
    <n v="3"/>
    <n v="19"/>
    <n v="5"/>
    <n v="2"/>
    <n v="18"/>
    <n v="10"/>
    <n v="3"/>
    <n v="7"/>
    <n v="0"/>
    <n v="0"/>
    <x v="1"/>
    <x v="0"/>
    <x v="0"/>
    <x v="0"/>
    <x v="0"/>
    <x v="3"/>
    <x v="4"/>
    <n v="2.5"/>
    <x v="3"/>
    <s v="3–5"/>
    <n v="34606.799999999996"/>
    <n v="0"/>
    <x v="2"/>
    <x v="2"/>
  </r>
  <r>
    <n v="36"/>
    <x v="1"/>
    <s v="Non-Travel"/>
    <x v="1"/>
    <n v="24"/>
    <n v="4"/>
    <s v="Life Sciences"/>
    <n v="419"/>
    <n v="2"/>
    <s v="Female"/>
    <n v="3"/>
    <n v="2"/>
    <x v="2"/>
    <n v="2"/>
    <s v="Married"/>
    <n v="5674"/>
    <n v="7"/>
    <x v="1"/>
    <n v="15"/>
    <n v="3"/>
    <n v="3"/>
    <n v="1"/>
    <n v="11"/>
    <n v="3"/>
    <n v="3"/>
    <n v="9"/>
    <n v="8"/>
    <n v="0"/>
    <n v="8"/>
    <n v="0"/>
    <n v="0"/>
    <x v="0"/>
    <x v="0"/>
    <x v="0"/>
    <x v="2"/>
    <x v="0"/>
    <x v="1"/>
    <x v="0"/>
    <n v="2.5"/>
    <x v="3"/>
    <s v="0"/>
    <n v="20426.399999999998"/>
    <n v="0"/>
    <x v="2"/>
    <x v="2"/>
  </r>
  <r>
    <n v="32"/>
    <x v="1"/>
    <s v="Travel_Rarely"/>
    <x v="0"/>
    <n v="7"/>
    <n v="3"/>
    <s v="Life Sciences"/>
    <n v="420"/>
    <n v="4"/>
    <s v="Male"/>
    <n v="2"/>
    <n v="2"/>
    <x v="0"/>
    <n v="3"/>
    <s v="Married"/>
    <n v="5484"/>
    <n v="1"/>
    <x v="1"/>
    <n v="14"/>
    <n v="3"/>
    <n v="3"/>
    <n v="1"/>
    <n v="13"/>
    <n v="3"/>
    <n v="2"/>
    <n v="13"/>
    <n v="8"/>
    <n v="4"/>
    <n v="8"/>
    <n v="0"/>
    <n v="0"/>
    <x v="1"/>
    <x v="0"/>
    <x v="2"/>
    <x v="1"/>
    <x v="0"/>
    <x v="1"/>
    <x v="4"/>
    <n v="3"/>
    <x v="1"/>
    <s v="3–5"/>
    <n v="19742.399999999998"/>
    <n v="0"/>
    <x v="2"/>
    <x v="2"/>
  </r>
  <r>
    <n v="38"/>
    <x v="1"/>
    <s v="Travel_Rarely"/>
    <x v="1"/>
    <n v="25"/>
    <n v="2"/>
    <s v="Life Sciences"/>
    <n v="421"/>
    <n v="1"/>
    <s v="Female"/>
    <n v="2"/>
    <n v="3"/>
    <x v="7"/>
    <n v="2"/>
    <s v="Married"/>
    <n v="12061"/>
    <n v="3"/>
    <x v="1"/>
    <n v="17"/>
    <n v="3"/>
    <n v="3"/>
    <n v="1"/>
    <n v="19"/>
    <n v="2"/>
    <n v="3"/>
    <n v="10"/>
    <n v="8"/>
    <n v="0"/>
    <n v="1"/>
    <n v="0"/>
    <n v="0"/>
    <x v="0"/>
    <x v="0"/>
    <x v="0"/>
    <x v="2"/>
    <x v="3"/>
    <x v="3"/>
    <x v="0"/>
    <n v="2.25"/>
    <x v="3"/>
    <s v="0"/>
    <n v="43419.6"/>
    <n v="0"/>
    <x v="2"/>
    <x v="2"/>
  </r>
  <r>
    <n v="58"/>
    <x v="1"/>
    <s v="Non-Travel"/>
    <x v="1"/>
    <n v="1"/>
    <n v="4"/>
    <s v="Life Sciences"/>
    <n v="422"/>
    <n v="4"/>
    <s v="Male"/>
    <n v="1"/>
    <n v="2"/>
    <x v="4"/>
    <n v="3"/>
    <s v="Divorced"/>
    <n v="5660"/>
    <n v="2"/>
    <x v="0"/>
    <n v="13"/>
    <n v="3"/>
    <n v="4"/>
    <n v="1"/>
    <n v="12"/>
    <n v="2"/>
    <n v="3"/>
    <n v="5"/>
    <n v="3"/>
    <n v="1"/>
    <n v="2"/>
    <n v="0"/>
    <n v="1"/>
    <x v="0"/>
    <x v="0"/>
    <x v="3"/>
    <x v="0"/>
    <x v="0"/>
    <x v="1"/>
    <x v="2"/>
    <n v="3.5"/>
    <x v="2"/>
    <s v="1–2"/>
    <n v="20376"/>
    <n v="0"/>
    <x v="2"/>
    <x v="2"/>
  </r>
  <r>
    <n v="31"/>
    <x v="1"/>
    <s v="Travel_Rarely"/>
    <x v="1"/>
    <n v="5"/>
    <n v="4"/>
    <s v="Technical Degree"/>
    <n v="423"/>
    <n v="3"/>
    <s v="Male"/>
    <n v="3"/>
    <n v="1"/>
    <x v="1"/>
    <n v="4"/>
    <s v="Married"/>
    <n v="4821"/>
    <n v="0"/>
    <x v="0"/>
    <n v="12"/>
    <n v="3"/>
    <n v="3"/>
    <n v="1"/>
    <n v="6"/>
    <n v="4"/>
    <n v="3"/>
    <n v="5"/>
    <n v="2"/>
    <n v="0"/>
    <n v="3"/>
    <n v="0"/>
    <n v="1"/>
    <x v="0"/>
    <x v="0"/>
    <x v="2"/>
    <x v="0"/>
    <x v="1"/>
    <x v="0"/>
    <x v="2"/>
    <n v="3.25"/>
    <x v="2"/>
    <s v="0"/>
    <n v="17355.599999999999"/>
    <n v="0"/>
    <x v="2"/>
    <x v="2"/>
  </r>
  <r>
    <n v="31"/>
    <x v="1"/>
    <s v="Travel_Rarely"/>
    <x v="2"/>
    <n v="2"/>
    <n v="3"/>
    <s v="Human Resources"/>
    <n v="424"/>
    <n v="1"/>
    <s v="Male"/>
    <n v="2"/>
    <n v="2"/>
    <x v="8"/>
    <n v="1"/>
    <s v="Married"/>
    <n v="6410"/>
    <n v="3"/>
    <x v="1"/>
    <n v="12"/>
    <n v="3"/>
    <n v="4"/>
    <n v="0"/>
    <n v="9"/>
    <n v="1"/>
    <n v="3"/>
    <n v="2"/>
    <n v="2"/>
    <n v="1"/>
    <n v="0"/>
    <n v="0"/>
    <n v="0"/>
    <x v="0"/>
    <x v="1"/>
    <x v="2"/>
    <x v="0"/>
    <x v="0"/>
    <x v="1"/>
    <x v="2"/>
    <n v="2.25"/>
    <x v="3"/>
    <s v="1–2"/>
    <n v="23076"/>
    <n v="0"/>
    <x v="2"/>
    <x v="2"/>
  </r>
  <r>
    <n v="45"/>
    <x v="1"/>
    <s v="Travel_Frequently"/>
    <x v="1"/>
    <n v="7"/>
    <n v="3"/>
    <s v="Life Sciences"/>
    <n v="425"/>
    <n v="1"/>
    <s v="Male"/>
    <n v="3"/>
    <n v="3"/>
    <x v="2"/>
    <n v="1"/>
    <s v="Divorced"/>
    <n v="5210"/>
    <n v="1"/>
    <x v="1"/>
    <n v="18"/>
    <n v="3"/>
    <n v="1"/>
    <n v="1"/>
    <n v="24"/>
    <n v="2"/>
    <n v="3"/>
    <n v="24"/>
    <n v="9"/>
    <n v="9"/>
    <n v="11"/>
    <n v="0"/>
    <n v="0"/>
    <x v="1"/>
    <x v="0"/>
    <x v="1"/>
    <x v="1"/>
    <x v="0"/>
    <x v="3"/>
    <x v="3"/>
    <n v="1.5"/>
    <x v="4"/>
    <s v="6+"/>
    <n v="18756"/>
    <n v="0"/>
    <x v="0"/>
    <x v="0"/>
  </r>
  <r>
    <n v="31"/>
    <x v="1"/>
    <s v="Travel_Rarely"/>
    <x v="1"/>
    <n v="2"/>
    <n v="4"/>
    <s v="Life Sciences"/>
    <n v="426"/>
    <n v="3"/>
    <s v="Male"/>
    <n v="3"/>
    <n v="1"/>
    <x v="1"/>
    <n v="4"/>
    <s v="Divorced"/>
    <n v="2695"/>
    <n v="0"/>
    <x v="0"/>
    <n v="18"/>
    <n v="3"/>
    <n v="2"/>
    <n v="1"/>
    <n v="3"/>
    <n v="2"/>
    <n v="1"/>
    <n v="2"/>
    <n v="2"/>
    <n v="2"/>
    <n v="2"/>
    <n v="0"/>
    <n v="1"/>
    <x v="1"/>
    <x v="0"/>
    <x v="2"/>
    <x v="0"/>
    <x v="1"/>
    <x v="2"/>
    <x v="2"/>
    <n v="2.5"/>
    <x v="3"/>
    <s v="1–2"/>
    <n v="9702"/>
    <n v="0"/>
    <x v="0"/>
    <x v="0"/>
  </r>
  <r>
    <n v="33"/>
    <x v="1"/>
    <s v="Travel_Frequently"/>
    <x v="1"/>
    <n v="5"/>
    <n v="4"/>
    <s v="Life Sciences"/>
    <n v="428"/>
    <n v="4"/>
    <s v="Female"/>
    <n v="3"/>
    <n v="3"/>
    <x v="5"/>
    <n v="2"/>
    <s v="Married"/>
    <n v="11878"/>
    <n v="6"/>
    <x v="1"/>
    <n v="11"/>
    <n v="3"/>
    <n v="2"/>
    <n v="2"/>
    <n v="12"/>
    <n v="2"/>
    <n v="3"/>
    <n v="10"/>
    <n v="6"/>
    <n v="8"/>
    <n v="8"/>
    <n v="0"/>
    <n v="0"/>
    <x v="1"/>
    <x v="0"/>
    <x v="2"/>
    <x v="0"/>
    <x v="3"/>
    <x v="1"/>
    <x v="0"/>
    <n v="2.75"/>
    <x v="1"/>
    <s v="6+"/>
    <n v="42760.799999999996"/>
    <n v="0"/>
    <x v="2"/>
    <x v="2"/>
  </r>
  <r>
    <n v="39"/>
    <x v="1"/>
    <s v="Travel_Rarely"/>
    <x v="1"/>
    <n v="10"/>
    <n v="1"/>
    <s v="Medical"/>
    <n v="429"/>
    <n v="3"/>
    <s v="Male"/>
    <n v="3"/>
    <n v="4"/>
    <x v="5"/>
    <n v="1"/>
    <s v="Married"/>
    <n v="17068"/>
    <n v="1"/>
    <x v="0"/>
    <n v="14"/>
    <n v="3"/>
    <n v="4"/>
    <n v="0"/>
    <n v="21"/>
    <n v="3"/>
    <n v="3"/>
    <n v="21"/>
    <n v="9"/>
    <n v="11"/>
    <n v="10"/>
    <n v="0"/>
    <n v="1"/>
    <x v="1"/>
    <x v="0"/>
    <x v="0"/>
    <x v="1"/>
    <x v="2"/>
    <x v="3"/>
    <x v="3"/>
    <n v="2.75"/>
    <x v="1"/>
    <s v="6+"/>
    <n v="61444.799999999996"/>
    <n v="0"/>
    <x v="0"/>
    <x v="0"/>
  </r>
  <r>
    <n v="43"/>
    <x v="1"/>
    <s v="Travel_Frequently"/>
    <x v="1"/>
    <n v="10"/>
    <n v="4"/>
    <s v="Life Sciences"/>
    <n v="430"/>
    <n v="3"/>
    <s v="Female"/>
    <n v="3"/>
    <n v="1"/>
    <x v="2"/>
    <n v="4"/>
    <s v="Single"/>
    <n v="2455"/>
    <n v="0"/>
    <x v="1"/>
    <n v="19"/>
    <n v="3"/>
    <n v="1"/>
    <n v="0"/>
    <n v="9"/>
    <n v="5"/>
    <n v="3"/>
    <n v="8"/>
    <n v="7"/>
    <n v="1"/>
    <n v="7"/>
    <n v="0"/>
    <n v="0"/>
    <x v="0"/>
    <x v="0"/>
    <x v="0"/>
    <x v="1"/>
    <x v="1"/>
    <x v="1"/>
    <x v="0"/>
    <n v="2.75"/>
    <x v="1"/>
    <s v="1–2"/>
    <n v="8838"/>
    <n v="0"/>
    <x v="1"/>
    <x v="1"/>
  </r>
  <r>
    <n v="49"/>
    <x v="1"/>
    <s v="Travel_Rarely"/>
    <x v="1"/>
    <n v="1"/>
    <n v="2"/>
    <s v="Technical Degree"/>
    <n v="431"/>
    <n v="3"/>
    <s v="Female"/>
    <n v="2"/>
    <n v="4"/>
    <x v="4"/>
    <n v="3"/>
    <s v="Single"/>
    <n v="13964"/>
    <n v="7"/>
    <x v="0"/>
    <n v="12"/>
    <n v="3"/>
    <n v="4"/>
    <n v="0"/>
    <n v="25"/>
    <n v="2"/>
    <n v="3"/>
    <n v="7"/>
    <n v="1"/>
    <n v="0"/>
    <n v="7"/>
    <n v="0"/>
    <n v="1"/>
    <x v="0"/>
    <x v="0"/>
    <x v="1"/>
    <x v="0"/>
    <x v="3"/>
    <x v="3"/>
    <x v="0"/>
    <n v="3.25"/>
    <x v="2"/>
    <s v="0"/>
    <n v="50270.400000000001"/>
    <n v="0"/>
    <x v="2"/>
    <x v="2"/>
  </r>
  <r>
    <n v="52"/>
    <x v="0"/>
    <s v="Travel_Rarely"/>
    <x v="1"/>
    <n v="8"/>
    <n v="4"/>
    <s v="Medical"/>
    <n v="433"/>
    <n v="3"/>
    <s v="Male"/>
    <n v="2"/>
    <n v="2"/>
    <x v="1"/>
    <n v="2"/>
    <s v="Married"/>
    <n v="4941"/>
    <n v="2"/>
    <x v="1"/>
    <n v="15"/>
    <n v="3"/>
    <n v="1"/>
    <n v="0"/>
    <n v="11"/>
    <n v="3"/>
    <n v="2"/>
    <n v="8"/>
    <n v="2"/>
    <n v="7"/>
    <n v="7"/>
    <n v="1"/>
    <n v="0"/>
    <x v="1"/>
    <x v="0"/>
    <x v="1"/>
    <x v="1"/>
    <x v="1"/>
    <x v="1"/>
    <x v="0"/>
    <n v="2"/>
    <x v="0"/>
    <s v="6+"/>
    <n v="17787.599999999999"/>
    <n v="17787.599999999999"/>
    <x v="0"/>
    <x v="0"/>
  </r>
  <r>
    <n v="27"/>
    <x v="1"/>
    <s v="Travel_Rarely"/>
    <x v="1"/>
    <n v="5"/>
    <n v="3"/>
    <s v="Life Sciences"/>
    <n v="434"/>
    <n v="3"/>
    <s v="Female"/>
    <n v="3"/>
    <n v="1"/>
    <x v="1"/>
    <n v="2"/>
    <s v="Single"/>
    <n v="2478"/>
    <n v="1"/>
    <x v="0"/>
    <n v="12"/>
    <n v="3"/>
    <n v="2"/>
    <n v="0"/>
    <n v="4"/>
    <n v="2"/>
    <n v="2"/>
    <n v="4"/>
    <n v="3"/>
    <n v="1"/>
    <n v="2"/>
    <n v="0"/>
    <n v="1"/>
    <x v="0"/>
    <x v="0"/>
    <x v="2"/>
    <x v="0"/>
    <x v="1"/>
    <x v="0"/>
    <x v="2"/>
    <n v="2.25"/>
    <x v="3"/>
    <s v="1–2"/>
    <n v="8920.7999999999993"/>
    <n v="0"/>
    <x v="2"/>
    <x v="2"/>
  </r>
  <r>
    <n v="32"/>
    <x v="1"/>
    <s v="Travel_Rarely"/>
    <x v="0"/>
    <n v="8"/>
    <n v="2"/>
    <s v="Technical Degree"/>
    <n v="436"/>
    <n v="3"/>
    <s v="Female"/>
    <n v="2"/>
    <n v="2"/>
    <x v="0"/>
    <n v="2"/>
    <s v="Married"/>
    <n v="5228"/>
    <n v="1"/>
    <x v="0"/>
    <n v="11"/>
    <n v="3"/>
    <n v="4"/>
    <n v="0"/>
    <n v="13"/>
    <n v="2"/>
    <n v="3"/>
    <n v="13"/>
    <n v="12"/>
    <n v="11"/>
    <n v="9"/>
    <n v="0"/>
    <n v="1"/>
    <x v="1"/>
    <x v="0"/>
    <x v="2"/>
    <x v="1"/>
    <x v="0"/>
    <x v="1"/>
    <x v="4"/>
    <n v="3"/>
    <x v="1"/>
    <s v="6+"/>
    <n v="18820.8"/>
    <n v="0"/>
    <x v="0"/>
    <x v="0"/>
  </r>
  <r>
    <n v="27"/>
    <x v="1"/>
    <s v="Travel_Rarely"/>
    <x v="0"/>
    <n v="2"/>
    <n v="3"/>
    <s v="Life Sciences"/>
    <n v="437"/>
    <n v="4"/>
    <s v="Male"/>
    <n v="3"/>
    <n v="2"/>
    <x v="0"/>
    <n v="3"/>
    <s v="Single"/>
    <n v="4478"/>
    <n v="1"/>
    <x v="0"/>
    <n v="11"/>
    <n v="3"/>
    <n v="1"/>
    <n v="0"/>
    <n v="5"/>
    <n v="3"/>
    <n v="3"/>
    <n v="5"/>
    <n v="4"/>
    <n v="0"/>
    <n v="4"/>
    <n v="0"/>
    <n v="1"/>
    <x v="0"/>
    <x v="0"/>
    <x v="2"/>
    <x v="0"/>
    <x v="1"/>
    <x v="0"/>
    <x v="2"/>
    <n v="2.75"/>
    <x v="1"/>
    <s v="0"/>
    <n v="16120.8"/>
    <n v="0"/>
    <x v="2"/>
    <x v="2"/>
  </r>
  <r>
    <n v="31"/>
    <x v="1"/>
    <s v="Travel_Rarely"/>
    <x v="0"/>
    <n v="7"/>
    <n v="3"/>
    <s v="Marketing"/>
    <n v="438"/>
    <n v="4"/>
    <s v="Male"/>
    <n v="3"/>
    <n v="2"/>
    <x v="0"/>
    <n v="4"/>
    <s v="Divorced"/>
    <n v="7547"/>
    <n v="4"/>
    <x v="1"/>
    <n v="12"/>
    <n v="3"/>
    <n v="4"/>
    <n v="3"/>
    <n v="13"/>
    <n v="3"/>
    <n v="3"/>
    <n v="7"/>
    <n v="7"/>
    <n v="1"/>
    <n v="7"/>
    <n v="0"/>
    <n v="0"/>
    <x v="0"/>
    <x v="0"/>
    <x v="2"/>
    <x v="1"/>
    <x v="0"/>
    <x v="1"/>
    <x v="0"/>
    <n v="3.75"/>
    <x v="2"/>
    <s v="1–2"/>
    <n v="27169.200000000001"/>
    <n v="0"/>
    <x v="1"/>
    <x v="1"/>
  </r>
  <r>
    <n v="32"/>
    <x v="1"/>
    <s v="Travel_Rarely"/>
    <x v="1"/>
    <n v="2"/>
    <n v="4"/>
    <s v="Medical"/>
    <n v="439"/>
    <n v="1"/>
    <s v="Female"/>
    <n v="4"/>
    <n v="2"/>
    <x v="1"/>
    <n v="4"/>
    <s v="Single"/>
    <n v="5055"/>
    <n v="7"/>
    <x v="1"/>
    <n v="16"/>
    <n v="3"/>
    <n v="3"/>
    <n v="0"/>
    <n v="10"/>
    <n v="0"/>
    <n v="2"/>
    <n v="7"/>
    <n v="7"/>
    <n v="0"/>
    <n v="7"/>
    <n v="0"/>
    <n v="0"/>
    <x v="0"/>
    <x v="0"/>
    <x v="2"/>
    <x v="0"/>
    <x v="0"/>
    <x v="1"/>
    <x v="0"/>
    <n v="2.5"/>
    <x v="3"/>
    <s v="0"/>
    <n v="18198"/>
    <n v="0"/>
    <x v="1"/>
    <x v="1"/>
  </r>
  <r>
    <n v="28"/>
    <x v="0"/>
    <s v="Travel_Rarely"/>
    <x v="1"/>
    <n v="2"/>
    <n v="4"/>
    <s v="Medical"/>
    <n v="440"/>
    <n v="1"/>
    <s v="Male"/>
    <n v="1"/>
    <n v="1"/>
    <x v="1"/>
    <n v="4"/>
    <s v="Married"/>
    <n v="3464"/>
    <n v="5"/>
    <x v="0"/>
    <n v="13"/>
    <n v="3"/>
    <n v="4"/>
    <n v="0"/>
    <n v="5"/>
    <n v="4"/>
    <n v="2"/>
    <n v="3"/>
    <n v="2"/>
    <n v="2"/>
    <n v="2"/>
    <n v="1"/>
    <n v="1"/>
    <x v="1"/>
    <x v="0"/>
    <x v="2"/>
    <x v="0"/>
    <x v="1"/>
    <x v="0"/>
    <x v="2"/>
    <n v="2.75"/>
    <x v="1"/>
    <s v="1–2"/>
    <n v="12470.4"/>
    <n v="12470.4"/>
    <x v="2"/>
    <x v="2"/>
  </r>
  <r>
    <n v="30"/>
    <x v="1"/>
    <s v="Travel_Rarely"/>
    <x v="1"/>
    <n v="28"/>
    <n v="2"/>
    <s v="Medical"/>
    <n v="441"/>
    <n v="4"/>
    <s v="Female"/>
    <n v="3"/>
    <n v="2"/>
    <x v="1"/>
    <n v="4"/>
    <s v="Married"/>
    <n v="5775"/>
    <n v="1"/>
    <x v="1"/>
    <n v="13"/>
    <n v="3"/>
    <n v="4"/>
    <n v="2"/>
    <n v="11"/>
    <n v="2"/>
    <n v="3"/>
    <n v="10"/>
    <n v="8"/>
    <n v="1"/>
    <n v="9"/>
    <n v="0"/>
    <n v="0"/>
    <x v="0"/>
    <x v="0"/>
    <x v="2"/>
    <x v="2"/>
    <x v="0"/>
    <x v="1"/>
    <x v="0"/>
    <n v="3.75"/>
    <x v="2"/>
    <s v="1–2"/>
    <n v="20790"/>
    <n v="0"/>
    <x v="2"/>
    <x v="2"/>
  </r>
  <r>
    <n v="31"/>
    <x v="1"/>
    <s v="Travel_Frequently"/>
    <x v="1"/>
    <n v="7"/>
    <n v="2"/>
    <s v="Life Sciences"/>
    <n v="442"/>
    <n v="3"/>
    <s v="Female"/>
    <n v="2"/>
    <n v="3"/>
    <x v="3"/>
    <n v="3"/>
    <s v="Married"/>
    <n v="8943"/>
    <n v="1"/>
    <x v="1"/>
    <n v="24"/>
    <n v="4"/>
    <n v="1"/>
    <n v="1"/>
    <n v="10"/>
    <n v="2"/>
    <n v="3"/>
    <n v="10"/>
    <n v="9"/>
    <n v="8"/>
    <n v="9"/>
    <n v="0"/>
    <n v="0"/>
    <x v="1"/>
    <x v="0"/>
    <x v="2"/>
    <x v="1"/>
    <x v="0"/>
    <x v="1"/>
    <x v="0"/>
    <n v="2.5"/>
    <x v="3"/>
    <s v="6+"/>
    <n v="32194.799999999999"/>
    <n v="0"/>
    <x v="2"/>
    <x v="2"/>
  </r>
  <r>
    <n v="39"/>
    <x v="1"/>
    <s v="Travel_Frequently"/>
    <x v="1"/>
    <n v="7"/>
    <n v="2"/>
    <s v="Medical"/>
    <n v="444"/>
    <n v="3"/>
    <s v="Male"/>
    <n v="2"/>
    <n v="5"/>
    <x v="5"/>
    <n v="4"/>
    <s v="Married"/>
    <n v="19272"/>
    <n v="1"/>
    <x v="1"/>
    <n v="15"/>
    <n v="3"/>
    <n v="1"/>
    <n v="1"/>
    <n v="21"/>
    <n v="2"/>
    <n v="3"/>
    <n v="21"/>
    <n v="9"/>
    <n v="13"/>
    <n v="3"/>
    <n v="0"/>
    <n v="0"/>
    <x v="1"/>
    <x v="0"/>
    <x v="0"/>
    <x v="1"/>
    <x v="2"/>
    <x v="3"/>
    <x v="3"/>
    <n v="2.75"/>
    <x v="1"/>
    <s v="6+"/>
    <n v="69379.199999999997"/>
    <n v="0"/>
    <x v="2"/>
    <x v="2"/>
  </r>
  <r>
    <n v="39"/>
    <x v="0"/>
    <s v="Travel_Rarely"/>
    <x v="0"/>
    <n v="3"/>
    <n v="2"/>
    <s v="Medical"/>
    <n v="445"/>
    <n v="4"/>
    <s v="Female"/>
    <n v="3"/>
    <n v="2"/>
    <x v="0"/>
    <n v="3"/>
    <s v="Married"/>
    <n v="5238"/>
    <n v="4"/>
    <x v="0"/>
    <n v="18"/>
    <n v="3"/>
    <n v="1"/>
    <n v="0"/>
    <n v="12"/>
    <n v="3"/>
    <n v="2"/>
    <n v="1"/>
    <n v="0"/>
    <n v="0"/>
    <n v="0"/>
    <n v="1"/>
    <n v="1"/>
    <x v="0"/>
    <x v="1"/>
    <x v="0"/>
    <x v="0"/>
    <x v="0"/>
    <x v="1"/>
    <x v="1"/>
    <n v="2.5"/>
    <x v="3"/>
    <s v="0"/>
    <n v="18856.8"/>
    <n v="18856.8"/>
    <x v="0"/>
    <x v="0"/>
  </r>
  <r>
    <n v="33"/>
    <x v="1"/>
    <s v="Travel_Frequently"/>
    <x v="0"/>
    <n v="10"/>
    <n v="3"/>
    <s v="Marketing"/>
    <n v="446"/>
    <n v="2"/>
    <s v="Male"/>
    <n v="2"/>
    <n v="2"/>
    <x v="0"/>
    <n v="4"/>
    <s v="Single"/>
    <n v="4682"/>
    <n v="3"/>
    <x v="1"/>
    <n v="14"/>
    <n v="3"/>
    <n v="3"/>
    <n v="0"/>
    <n v="9"/>
    <n v="6"/>
    <n v="2"/>
    <n v="7"/>
    <n v="7"/>
    <n v="0"/>
    <n v="1"/>
    <n v="0"/>
    <n v="0"/>
    <x v="0"/>
    <x v="0"/>
    <x v="2"/>
    <x v="1"/>
    <x v="1"/>
    <x v="1"/>
    <x v="0"/>
    <n v="2.75"/>
    <x v="1"/>
    <s v="0"/>
    <n v="16855.2"/>
    <n v="0"/>
    <x v="1"/>
    <x v="1"/>
  </r>
  <r>
    <n v="47"/>
    <x v="1"/>
    <s v="Travel_Rarely"/>
    <x v="1"/>
    <n v="5"/>
    <n v="5"/>
    <s v="Life Sciences"/>
    <n v="447"/>
    <n v="4"/>
    <s v="Male"/>
    <n v="3"/>
    <n v="5"/>
    <x v="7"/>
    <n v="3"/>
    <s v="Married"/>
    <n v="18300"/>
    <n v="4"/>
    <x v="1"/>
    <n v="11"/>
    <n v="3"/>
    <n v="2"/>
    <n v="1"/>
    <n v="21"/>
    <n v="2"/>
    <n v="3"/>
    <n v="3"/>
    <n v="2"/>
    <n v="1"/>
    <n v="1"/>
    <n v="0"/>
    <n v="0"/>
    <x v="0"/>
    <x v="0"/>
    <x v="1"/>
    <x v="0"/>
    <x v="2"/>
    <x v="3"/>
    <x v="2"/>
    <n v="3"/>
    <x v="1"/>
    <s v="1–2"/>
    <n v="65880"/>
    <n v="0"/>
    <x v="1"/>
    <x v="1"/>
  </r>
  <r>
    <n v="43"/>
    <x v="1"/>
    <s v="Travel_Frequently"/>
    <x v="1"/>
    <n v="10"/>
    <n v="4"/>
    <s v="Life Sciences"/>
    <n v="448"/>
    <n v="3"/>
    <s v="Female"/>
    <n v="2"/>
    <n v="2"/>
    <x v="2"/>
    <n v="3"/>
    <s v="Divorced"/>
    <n v="5257"/>
    <n v="1"/>
    <x v="1"/>
    <n v="11"/>
    <n v="3"/>
    <n v="2"/>
    <n v="1"/>
    <n v="9"/>
    <n v="3"/>
    <n v="4"/>
    <n v="9"/>
    <n v="7"/>
    <n v="0"/>
    <n v="0"/>
    <n v="0"/>
    <n v="0"/>
    <x v="0"/>
    <x v="1"/>
    <x v="0"/>
    <x v="1"/>
    <x v="0"/>
    <x v="1"/>
    <x v="0"/>
    <n v="3"/>
    <x v="1"/>
    <s v="0"/>
    <n v="18925.2"/>
    <n v="0"/>
    <x v="1"/>
    <x v="1"/>
  </r>
  <r>
    <n v="27"/>
    <x v="1"/>
    <s v="Non-Travel"/>
    <x v="0"/>
    <n v="1"/>
    <n v="1"/>
    <s v="Marketing"/>
    <n v="449"/>
    <n v="3"/>
    <s v="Male"/>
    <n v="3"/>
    <n v="2"/>
    <x v="0"/>
    <n v="2"/>
    <s v="Married"/>
    <n v="6349"/>
    <n v="0"/>
    <x v="0"/>
    <n v="13"/>
    <n v="3"/>
    <n v="4"/>
    <n v="1"/>
    <n v="6"/>
    <n v="0"/>
    <n v="3"/>
    <n v="5"/>
    <n v="4"/>
    <n v="1"/>
    <n v="4"/>
    <n v="0"/>
    <n v="1"/>
    <x v="0"/>
    <x v="0"/>
    <x v="2"/>
    <x v="0"/>
    <x v="0"/>
    <x v="0"/>
    <x v="2"/>
    <n v="3"/>
    <x v="1"/>
    <s v="1–2"/>
    <n v="22856.399999999998"/>
    <n v="0"/>
    <x v="2"/>
    <x v="2"/>
  </r>
  <r>
    <n v="54"/>
    <x v="1"/>
    <s v="Travel_Frequently"/>
    <x v="1"/>
    <n v="20"/>
    <n v="4"/>
    <s v="Life Sciences"/>
    <n v="450"/>
    <n v="4"/>
    <s v="Female"/>
    <n v="3"/>
    <n v="2"/>
    <x v="1"/>
    <n v="3"/>
    <s v="Single"/>
    <n v="4869"/>
    <n v="3"/>
    <x v="1"/>
    <n v="12"/>
    <n v="3"/>
    <n v="4"/>
    <n v="0"/>
    <n v="20"/>
    <n v="4"/>
    <n v="2"/>
    <n v="4"/>
    <n v="3"/>
    <n v="0"/>
    <n v="3"/>
    <n v="0"/>
    <n v="0"/>
    <x v="0"/>
    <x v="0"/>
    <x v="1"/>
    <x v="3"/>
    <x v="1"/>
    <x v="3"/>
    <x v="2"/>
    <n v="3.25"/>
    <x v="2"/>
    <s v="0"/>
    <n v="17528.399999999998"/>
    <n v="0"/>
    <x v="2"/>
    <x v="2"/>
  </r>
  <r>
    <n v="43"/>
    <x v="1"/>
    <s v="Travel_Rarely"/>
    <x v="1"/>
    <n v="7"/>
    <n v="3"/>
    <s v="Life Sciences"/>
    <n v="451"/>
    <n v="3"/>
    <s v="Female"/>
    <n v="3"/>
    <n v="3"/>
    <x v="4"/>
    <n v="1"/>
    <s v="Married"/>
    <n v="9985"/>
    <n v="8"/>
    <x v="1"/>
    <n v="16"/>
    <n v="3"/>
    <n v="1"/>
    <n v="1"/>
    <n v="10"/>
    <n v="1"/>
    <n v="2"/>
    <n v="1"/>
    <n v="0"/>
    <n v="0"/>
    <n v="0"/>
    <n v="0"/>
    <n v="0"/>
    <x v="0"/>
    <x v="1"/>
    <x v="0"/>
    <x v="1"/>
    <x v="0"/>
    <x v="1"/>
    <x v="1"/>
    <n v="1.75"/>
    <x v="0"/>
    <s v="0"/>
    <n v="35946"/>
    <n v="0"/>
    <x v="0"/>
    <x v="0"/>
  </r>
  <r>
    <n v="45"/>
    <x v="1"/>
    <s v="Travel_Rarely"/>
    <x v="1"/>
    <n v="8"/>
    <n v="4"/>
    <s v="Other"/>
    <n v="452"/>
    <n v="4"/>
    <s v="Male"/>
    <n v="3"/>
    <n v="2"/>
    <x v="1"/>
    <n v="4"/>
    <s v="Married"/>
    <n v="3697"/>
    <n v="9"/>
    <x v="1"/>
    <n v="14"/>
    <n v="3"/>
    <n v="1"/>
    <n v="2"/>
    <n v="12"/>
    <n v="3"/>
    <n v="3"/>
    <n v="10"/>
    <n v="9"/>
    <n v="9"/>
    <n v="8"/>
    <n v="0"/>
    <n v="0"/>
    <x v="1"/>
    <x v="0"/>
    <x v="1"/>
    <x v="1"/>
    <x v="1"/>
    <x v="1"/>
    <x v="0"/>
    <n v="3"/>
    <x v="1"/>
    <s v="6+"/>
    <n v="13309.199999999999"/>
    <n v="0"/>
    <x v="2"/>
    <x v="2"/>
  </r>
  <r>
    <n v="40"/>
    <x v="1"/>
    <s v="Travel_Rarely"/>
    <x v="0"/>
    <n v="1"/>
    <n v="2"/>
    <s v="Medical"/>
    <n v="453"/>
    <n v="2"/>
    <s v="Male"/>
    <n v="1"/>
    <n v="2"/>
    <x v="0"/>
    <n v="4"/>
    <s v="Married"/>
    <n v="7457"/>
    <n v="2"/>
    <x v="0"/>
    <n v="22"/>
    <n v="4"/>
    <n v="3"/>
    <n v="3"/>
    <n v="6"/>
    <n v="2"/>
    <n v="2"/>
    <n v="4"/>
    <n v="3"/>
    <n v="0"/>
    <n v="2"/>
    <n v="0"/>
    <n v="1"/>
    <x v="0"/>
    <x v="0"/>
    <x v="0"/>
    <x v="0"/>
    <x v="0"/>
    <x v="0"/>
    <x v="2"/>
    <n v="2.75"/>
    <x v="1"/>
    <s v="0"/>
    <n v="26845.200000000001"/>
    <n v="0"/>
    <x v="2"/>
    <x v="2"/>
  </r>
  <r>
    <n v="29"/>
    <x v="0"/>
    <s v="Travel_Rarely"/>
    <x v="1"/>
    <n v="8"/>
    <n v="4"/>
    <s v="Other"/>
    <n v="454"/>
    <n v="2"/>
    <s v="Male"/>
    <n v="1"/>
    <n v="1"/>
    <x v="2"/>
    <n v="1"/>
    <s v="Married"/>
    <n v="2119"/>
    <n v="1"/>
    <x v="0"/>
    <n v="11"/>
    <n v="3"/>
    <n v="4"/>
    <n v="0"/>
    <n v="7"/>
    <n v="4"/>
    <n v="2"/>
    <n v="7"/>
    <n v="7"/>
    <n v="0"/>
    <n v="7"/>
    <n v="1"/>
    <n v="1"/>
    <x v="0"/>
    <x v="0"/>
    <x v="2"/>
    <x v="1"/>
    <x v="1"/>
    <x v="0"/>
    <x v="0"/>
    <n v="2.25"/>
    <x v="3"/>
    <s v="0"/>
    <n v="7628.4"/>
    <n v="7628.4"/>
    <x v="2"/>
    <x v="2"/>
  </r>
  <r>
    <n v="29"/>
    <x v="1"/>
    <s v="Travel_Rarely"/>
    <x v="1"/>
    <n v="9"/>
    <n v="5"/>
    <s v="Other"/>
    <n v="455"/>
    <n v="2"/>
    <s v="Male"/>
    <n v="2"/>
    <n v="1"/>
    <x v="2"/>
    <n v="4"/>
    <s v="Single"/>
    <n v="3983"/>
    <n v="0"/>
    <x v="1"/>
    <n v="17"/>
    <n v="3"/>
    <n v="3"/>
    <n v="0"/>
    <n v="4"/>
    <n v="2"/>
    <n v="3"/>
    <n v="3"/>
    <n v="2"/>
    <n v="2"/>
    <n v="2"/>
    <n v="0"/>
    <n v="0"/>
    <x v="1"/>
    <x v="0"/>
    <x v="2"/>
    <x v="1"/>
    <x v="1"/>
    <x v="0"/>
    <x v="2"/>
    <n v="3"/>
    <x v="1"/>
    <s v="1–2"/>
    <n v="14338.8"/>
    <n v="0"/>
    <x v="1"/>
    <x v="1"/>
  </r>
  <r>
    <n v="30"/>
    <x v="1"/>
    <s v="Travel_Rarely"/>
    <x v="0"/>
    <n v="5"/>
    <n v="3"/>
    <s v="Marketing"/>
    <n v="456"/>
    <n v="4"/>
    <s v="Female"/>
    <n v="2"/>
    <n v="2"/>
    <x v="0"/>
    <n v="3"/>
    <s v="Divorced"/>
    <n v="6118"/>
    <n v="1"/>
    <x v="1"/>
    <n v="13"/>
    <n v="3"/>
    <n v="3"/>
    <n v="3"/>
    <n v="10"/>
    <n v="2"/>
    <n v="3"/>
    <n v="10"/>
    <n v="9"/>
    <n v="1"/>
    <n v="2"/>
    <n v="0"/>
    <n v="0"/>
    <x v="0"/>
    <x v="0"/>
    <x v="2"/>
    <x v="0"/>
    <x v="0"/>
    <x v="1"/>
    <x v="0"/>
    <n v="3.25"/>
    <x v="2"/>
    <s v="1–2"/>
    <n v="22024.799999999999"/>
    <n v="0"/>
    <x v="1"/>
    <x v="1"/>
  </r>
  <r>
    <n v="27"/>
    <x v="1"/>
    <s v="Travel_Rarely"/>
    <x v="0"/>
    <n v="8"/>
    <n v="4"/>
    <s v="Marketing"/>
    <n v="458"/>
    <n v="2"/>
    <s v="Female"/>
    <n v="3"/>
    <n v="2"/>
    <x v="0"/>
    <n v="2"/>
    <s v="Married"/>
    <n v="6214"/>
    <n v="1"/>
    <x v="1"/>
    <n v="18"/>
    <n v="3"/>
    <n v="1"/>
    <n v="1"/>
    <n v="8"/>
    <n v="3"/>
    <n v="3"/>
    <n v="8"/>
    <n v="7"/>
    <n v="0"/>
    <n v="7"/>
    <n v="0"/>
    <n v="0"/>
    <x v="0"/>
    <x v="0"/>
    <x v="2"/>
    <x v="1"/>
    <x v="0"/>
    <x v="0"/>
    <x v="0"/>
    <n v="2"/>
    <x v="0"/>
    <s v="0"/>
    <n v="22370.399999999998"/>
    <n v="0"/>
    <x v="2"/>
    <x v="2"/>
  </r>
  <r>
    <n v="37"/>
    <x v="1"/>
    <s v="Travel_Rarely"/>
    <x v="1"/>
    <n v="5"/>
    <n v="2"/>
    <s v="Medical"/>
    <n v="460"/>
    <n v="4"/>
    <s v="Male"/>
    <n v="3"/>
    <n v="2"/>
    <x v="3"/>
    <n v="4"/>
    <s v="Divorced"/>
    <n v="6347"/>
    <n v="7"/>
    <x v="1"/>
    <n v="16"/>
    <n v="3"/>
    <n v="3"/>
    <n v="2"/>
    <n v="8"/>
    <n v="2"/>
    <n v="2"/>
    <n v="6"/>
    <n v="2"/>
    <n v="0"/>
    <n v="4"/>
    <n v="0"/>
    <n v="0"/>
    <x v="0"/>
    <x v="0"/>
    <x v="0"/>
    <x v="0"/>
    <x v="0"/>
    <x v="0"/>
    <x v="0"/>
    <n v="3.25"/>
    <x v="2"/>
    <s v="0"/>
    <n v="22849.200000000001"/>
    <n v="0"/>
    <x v="1"/>
    <x v="1"/>
  </r>
  <r>
    <n v="38"/>
    <x v="1"/>
    <s v="Travel_Rarely"/>
    <x v="1"/>
    <n v="15"/>
    <n v="2"/>
    <s v="Life Sciences"/>
    <n v="461"/>
    <n v="3"/>
    <s v="Male"/>
    <n v="2"/>
    <n v="3"/>
    <x v="7"/>
    <n v="4"/>
    <s v="Divorced"/>
    <n v="11510"/>
    <n v="0"/>
    <x v="0"/>
    <n v="14"/>
    <n v="3"/>
    <n v="2"/>
    <n v="1"/>
    <n v="12"/>
    <n v="3"/>
    <n v="3"/>
    <n v="11"/>
    <n v="10"/>
    <n v="2"/>
    <n v="9"/>
    <n v="0"/>
    <n v="1"/>
    <x v="1"/>
    <x v="0"/>
    <x v="0"/>
    <x v="4"/>
    <x v="3"/>
    <x v="1"/>
    <x v="4"/>
    <n v="3"/>
    <x v="1"/>
    <s v="1–2"/>
    <n v="41436"/>
    <n v="0"/>
    <x v="2"/>
    <x v="2"/>
  </r>
  <r>
    <n v="31"/>
    <x v="1"/>
    <s v="Travel_Rarely"/>
    <x v="1"/>
    <n v="7"/>
    <n v="4"/>
    <s v="Medical"/>
    <n v="462"/>
    <n v="3"/>
    <s v="Female"/>
    <n v="3"/>
    <n v="3"/>
    <x v="3"/>
    <n v="4"/>
    <s v="Single"/>
    <n v="7143"/>
    <n v="1"/>
    <x v="0"/>
    <n v="14"/>
    <n v="3"/>
    <n v="3"/>
    <n v="0"/>
    <n v="11"/>
    <n v="2"/>
    <n v="2"/>
    <n v="11"/>
    <n v="9"/>
    <n v="4"/>
    <n v="10"/>
    <n v="0"/>
    <n v="1"/>
    <x v="1"/>
    <x v="0"/>
    <x v="2"/>
    <x v="1"/>
    <x v="0"/>
    <x v="1"/>
    <x v="4"/>
    <n v="3"/>
    <x v="1"/>
    <s v="3–5"/>
    <n v="25714.799999999999"/>
    <n v="0"/>
    <x v="0"/>
    <x v="0"/>
  </r>
  <r>
    <n v="29"/>
    <x v="1"/>
    <s v="Travel_Rarely"/>
    <x v="0"/>
    <n v="10"/>
    <n v="1"/>
    <s v="Marketing"/>
    <n v="463"/>
    <n v="4"/>
    <s v="Female"/>
    <n v="2"/>
    <n v="2"/>
    <x v="0"/>
    <n v="2"/>
    <s v="Divorced"/>
    <n v="8268"/>
    <n v="1"/>
    <x v="0"/>
    <n v="14"/>
    <n v="3"/>
    <n v="1"/>
    <n v="2"/>
    <n v="7"/>
    <n v="2"/>
    <n v="3"/>
    <n v="7"/>
    <n v="7"/>
    <n v="1"/>
    <n v="7"/>
    <n v="0"/>
    <n v="1"/>
    <x v="0"/>
    <x v="0"/>
    <x v="2"/>
    <x v="1"/>
    <x v="0"/>
    <x v="0"/>
    <x v="0"/>
    <n v="2.5"/>
    <x v="3"/>
    <s v="1–2"/>
    <n v="29764.799999999999"/>
    <n v="0"/>
    <x v="2"/>
    <x v="2"/>
  </r>
  <r>
    <n v="35"/>
    <x v="1"/>
    <s v="Travel_Rarely"/>
    <x v="1"/>
    <n v="5"/>
    <n v="4"/>
    <s v="Technical Degree"/>
    <n v="464"/>
    <n v="3"/>
    <s v="Male"/>
    <n v="3"/>
    <n v="3"/>
    <x v="3"/>
    <n v="2"/>
    <s v="Single"/>
    <n v="8095"/>
    <n v="0"/>
    <x v="1"/>
    <n v="13"/>
    <n v="3"/>
    <n v="4"/>
    <n v="0"/>
    <n v="17"/>
    <n v="5"/>
    <n v="3"/>
    <n v="16"/>
    <n v="6"/>
    <n v="0"/>
    <n v="13"/>
    <n v="0"/>
    <n v="0"/>
    <x v="0"/>
    <x v="0"/>
    <x v="0"/>
    <x v="0"/>
    <x v="0"/>
    <x v="3"/>
    <x v="4"/>
    <n v="3"/>
    <x v="1"/>
    <s v="0"/>
    <n v="29142"/>
    <n v="0"/>
    <x v="1"/>
    <x v="1"/>
  </r>
  <r>
    <n v="23"/>
    <x v="1"/>
    <s v="Travel_Rarely"/>
    <x v="1"/>
    <n v="26"/>
    <n v="1"/>
    <s v="Life Sciences"/>
    <n v="465"/>
    <n v="3"/>
    <s v="Male"/>
    <n v="3"/>
    <n v="1"/>
    <x v="1"/>
    <n v="4"/>
    <s v="Divorced"/>
    <n v="2904"/>
    <n v="1"/>
    <x v="1"/>
    <n v="12"/>
    <n v="3"/>
    <n v="3"/>
    <n v="2"/>
    <n v="4"/>
    <n v="2"/>
    <n v="2"/>
    <n v="4"/>
    <n v="2"/>
    <n v="0"/>
    <n v="2"/>
    <n v="0"/>
    <n v="0"/>
    <x v="0"/>
    <x v="0"/>
    <x v="4"/>
    <x v="2"/>
    <x v="1"/>
    <x v="0"/>
    <x v="2"/>
    <n v="3"/>
    <x v="1"/>
    <s v="0"/>
    <n v="10454.4"/>
    <n v="0"/>
    <x v="2"/>
    <x v="2"/>
  </r>
  <r>
    <n v="41"/>
    <x v="1"/>
    <s v="Travel_Rarely"/>
    <x v="1"/>
    <n v="6"/>
    <n v="3"/>
    <s v="Medical"/>
    <n v="466"/>
    <n v="4"/>
    <s v="Male"/>
    <n v="2"/>
    <n v="2"/>
    <x v="3"/>
    <n v="2"/>
    <s v="Single"/>
    <n v="6032"/>
    <n v="6"/>
    <x v="0"/>
    <n v="15"/>
    <n v="3"/>
    <n v="4"/>
    <n v="0"/>
    <n v="8"/>
    <n v="3"/>
    <n v="3"/>
    <n v="5"/>
    <n v="4"/>
    <n v="1"/>
    <n v="2"/>
    <n v="0"/>
    <n v="1"/>
    <x v="0"/>
    <x v="0"/>
    <x v="0"/>
    <x v="1"/>
    <x v="0"/>
    <x v="0"/>
    <x v="2"/>
    <n v="3.25"/>
    <x v="2"/>
    <s v="1–2"/>
    <n v="21715.200000000001"/>
    <n v="0"/>
    <x v="2"/>
    <x v="2"/>
  </r>
  <r>
    <n v="47"/>
    <x v="1"/>
    <s v="Travel_Frequently"/>
    <x v="0"/>
    <n v="4"/>
    <n v="1"/>
    <s v="Medical"/>
    <n v="467"/>
    <n v="2"/>
    <s v="Male"/>
    <n v="3"/>
    <n v="2"/>
    <x v="6"/>
    <n v="3"/>
    <s v="Single"/>
    <n v="2976"/>
    <n v="3"/>
    <x v="1"/>
    <n v="19"/>
    <n v="3"/>
    <n v="1"/>
    <n v="0"/>
    <n v="5"/>
    <n v="3"/>
    <n v="3"/>
    <n v="0"/>
    <n v="0"/>
    <n v="0"/>
    <n v="0"/>
    <n v="0"/>
    <n v="0"/>
    <x v="0"/>
    <x v="1"/>
    <x v="1"/>
    <x v="0"/>
    <x v="1"/>
    <x v="0"/>
    <x v="1"/>
    <n v="2.25"/>
    <x v="3"/>
    <s v="0"/>
    <n v="10713.6"/>
    <n v="0"/>
    <x v="2"/>
    <x v="2"/>
  </r>
  <r>
    <n v="42"/>
    <x v="1"/>
    <s v="Travel_Rarely"/>
    <x v="1"/>
    <n v="23"/>
    <n v="5"/>
    <s v="Life Sciences"/>
    <n v="468"/>
    <n v="1"/>
    <s v="Female"/>
    <n v="3"/>
    <n v="4"/>
    <x v="7"/>
    <n v="4"/>
    <s v="Single"/>
    <n v="15992"/>
    <n v="2"/>
    <x v="1"/>
    <n v="14"/>
    <n v="3"/>
    <n v="2"/>
    <n v="0"/>
    <n v="16"/>
    <n v="2"/>
    <n v="3"/>
    <n v="1"/>
    <n v="0"/>
    <n v="0"/>
    <n v="0"/>
    <n v="0"/>
    <n v="0"/>
    <x v="0"/>
    <x v="1"/>
    <x v="0"/>
    <x v="2"/>
    <x v="2"/>
    <x v="3"/>
    <x v="1"/>
    <n v="2.5"/>
    <x v="3"/>
    <s v="0"/>
    <n v="57571.199999999997"/>
    <n v="0"/>
    <x v="0"/>
    <x v="0"/>
  </r>
  <r>
    <n v="29"/>
    <x v="1"/>
    <s v="Non-Travel"/>
    <x v="0"/>
    <n v="2"/>
    <n v="3"/>
    <s v="Life Sciences"/>
    <n v="469"/>
    <n v="4"/>
    <s v="Male"/>
    <n v="3"/>
    <n v="2"/>
    <x v="0"/>
    <n v="3"/>
    <s v="Married"/>
    <n v="4649"/>
    <n v="1"/>
    <x v="1"/>
    <n v="14"/>
    <n v="3"/>
    <n v="1"/>
    <n v="1"/>
    <n v="4"/>
    <n v="3"/>
    <n v="2"/>
    <n v="4"/>
    <n v="3"/>
    <n v="0"/>
    <n v="2"/>
    <n v="0"/>
    <n v="0"/>
    <x v="0"/>
    <x v="0"/>
    <x v="2"/>
    <x v="0"/>
    <x v="1"/>
    <x v="0"/>
    <x v="2"/>
    <n v="2.5"/>
    <x v="3"/>
    <s v="0"/>
    <n v="16736.399999999998"/>
    <n v="0"/>
    <x v="1"/>
    <x v="1"/>
  </r>
  <r>
    <n v="42"/>
    <x v="1"/>
    <s v="Travel_Rarely"/>
    <x v="2"/>
    <n v="2"/>
    <n v="1"/>
    <s v="Technical Degree"/>
    <n v="470"/>
    <n v="3"/>
    <s v="Male"/>
    <n v="3"/>
    <n v="1"/>
    <x v="8"/>
    <n v="3"/>
    <s v="Divorced"/>
    <n v="2696"/>
    <n v="0"/>
    <x v="0"/>
    <n v="11"/>
    <n v="3"/>
    <n v="3"/>
    <n v="1"/>
    <n v="4"/>
    <n v="5"/>
    <n v="3"/>
    <n v="3"/>
    <n v="2"/>
    <n v="1"/>
    <n v="0"/>
    <n v="0"/>
    <n v="1"/>
    <x v="0"/>
    <x v="1"/>
    <x v="0"/>
    <x v="0"/>
    <x v="1"/>
    <x v="0"/>
    <x v="2"/>
    <n v="3"/>
    <x v="1"/>
    <s v="1–2"/>
    <n v="9705.6"/>
    <n v="0"/>
    <x v="2"/>
    <x v="2"/>
  </r>
  <r>
    <n v="32"/>
    <x v="1"/>
    <s v="Travel_Rarely"/>
    <x v="1"/>
    <n v="2"/>
    <n v="3"/>
    <s v="Medical"/>
    <n v="471"/>
    <n v="3"/>
    <s v="Female"/>
    <n v="3"/>
    <n v="1"/>
    <x v="2"/>
    <n v="2"/>
    <s v="Married"/>
    <n v="2370"/>
    <n v="1"/>
    <x v="1"/>
    <n v="13"/>
    <n v="3"/>
    <n v="3"/>
    <n v="1"/>
    <n v="8"/>
    <n v="4"/>
    <n v="3"/>
    <n v="8"/>
    <n v="0"/>
    <n v="0"/>
    <n v="7"/>
    <n v="0"/>
    <n v="0"/>
    <x v="0"/>
    <x v="0"/>
    <x v="2"/>
    <x v="0"/>
    <x v="1"/>
    <x v="0"/>
    <x v="0"/>
    <n v="2.75"/>
    <x v="1"/>
    <s v="0"/>
    <n v="8532"/>
    <n v="0"/>
    <x v="1"/>
    <x v="1"/>
  </r>
  <r>
    <n v="48"/>
    <x v="1"/>
    <s v="Travel_Rarely"/>
    <x v="0"/>
    <n v="29"/>
    <n v="1"/>
    <s v="Medical"/>
    <n v="473"/>
    <n v="1"/>
    <s v="Female"/>
    <n v="3"/>
    <n v="3"/>
    <x v="5"/>
    <n v="3"/>
    <s v="Married"/>
    <n v="12504"/>
    <n v="3"/>
    <x v="1"/>
    <n v="21"/>
    <n v="4"/>
    <n v="2"/>
    <n v="1"/>
    <n v="15"/>
    <n v="3"/>
    <n v="1"/>
    <n v="0"/>
    <n v="0"/>
    <n v="0"/>
    <n v="0"/>
    <n v="0"/>
    <n v="0"/>
    <x v="0"/>
    <x v="1"/>
    <x v="1"/>
    <x v="2"/>
    <x v="3"/>
    <x v="1"/>
    <x v="1"/>
    <n v="1.75"/>
    <x v="0"/>
    <s v="0"/>
    <n v="45014.400000000001"/>
    <n v="0"/>
    <x v="3"/>
    <x v="3"/>
  </r>
  <r>
    <n v="37"/>
    <x v="1"/>
    <s v="Travel_Rarely"/>
    <x v="1"/>
    <n v="6"/>
    <n v="3"/>
    <s v="Medical"/>
    <n v="474"/>
    <n v="3"/>
    <s v="Male"/>
    <n v="4"/>
    <n v="2"/>
    <x v="1"/>
    <n v="1"/>
    <s v="Divorced"/>
    <n v="5974"/>
    <n v="4"/>
    <x v="0"/>
    <n v="13"/>
    <n v="3"/>
    <n v="1"/>
    <n v="2"/>
    <n v="13"/>
    <n v="2"/>
    <n v="3"/>
    <n v="7"/>
    <n v="7"/>
    <n v="6"/>
    <n v="7"/>
    <n v="0"/>
    <n v="1"/>
    <x v="1"/>
    <x v="0"/>
    <x v="0"/>
    <x v="1"/>
    <x v="0"/>
    <x v="1"/>
    <x v="0"/>
    <n v="2"/>
    <x v="0"/>
    <s v="6+"/>
    <n v="21506.399999999998"/>
    <n v="0"/>
    <x v="3"/>
    <x v="3"/>
  </r>
  <r>
    <n v="30"/>
    <x v="1"/>
    <s v="Non-Travel"/>
    <x v="0"/>
    <n v="25"/>
    <n v="2"/>
    <s v="Technical Degree"/>
    <n v="475"/>
    <n v="4"/>
    <s v="Female"/>
    <n v="3"/>
    <n v="2"/>
    <x v="0"/>
    <n v="3"/>
    <s v="Married"/>
    <n v="4736"/>
    <n v="7"/>
    <x v="0"/>
    <n v="12"/>
    <n v="3"/>
    <n v="2"/>
    <n v="1"/>
    <n v="4"/>
    <n v="2"/>
    <n v="4"/>
    <n v="2"/>
    <n v="2"/>
    <n v="2"/>
    <n v="2"/>
    <n v="0"/>
    <n v="1"/>
    <x v="1"/>
    <x v="0"/>
    <x v="2"/>
    <x v="2"/>
    <x v="1"/>
    <x v="0"/>
    <x v="2"/>
    <n v="3.25"/>
    <x v="2"/>
    <s v="1–2"/>
    <n v="17049.599999999999"/>
    <n v="0"/>
    <x v="3"/>
    <x v="3"/>
  </r>
  <r>
    <n v="26"/>
    <x v="1"/>
    <s v="Travel_Rarely"/>
    <x v="0"/>
    <n v="1"/>
    <n v="3"/>
    <s v="Life Sciences"/>
    <n v="476"/>
    <n v="3"/>
    <s v="Male"/>
    <n v="3"/>
    <n v="2"/>
    <x v="0"/>
    <n v="3"/>
    <s v="Married"/>
    <n v="5296"/>
    <n v="1"/>
    <x v="1"/>
    <n v="17"/>
    <n v="3"/>
    <n v="2"/>
    <n v="1"/>
    <n v="8"/>
    <n v="3"/>
    <n v="3"/>
    <n v="8"/>
    <n v="7"/>
    <n v="7"/>
    <n v="7"/>
    <n v="0"/>
    <n v="0"/>
    <x v="1"/>
    <x v="0"/>
    <x v="2"/>
    <x v="0"/>
    <x v="0"/>
    <x v="0"/>
    <x v="0"/>
    <n v="2.75"/>
    <x v="1"/>
    <s v="6+"/>
    <n v="19065.599999999999"/>
    <n v="0"/>
    <x v="2"/>
    <x v="2"/>
  </r>
  <r>
    <n v="42"/>
    <x v="1"/>
    <s v="Travel_Rarely"/>
    <x v="1"/>
    <n v="2"/>
    <n v="4"/>
    <s v="Other"/>
    <n v="477"/>
    <n v="1"/>
    <s v="Male"/>
    <n v="2"/>
    <n v="2"/>
    <x v="4"/>
    <n v="4"/>
    <s v="Single"/>
    <n v="6781"/>
    <n v="3"/>
    <x v="1"/>
    <n v="23"/>
    <n v="4"/>
    <n v="2"/>
    <n v="0"/>
    <n v="14"/>
    <n v="6"/>
    <n v="3"/>
    <n v="1"/>
    <n v="0"/>
    <n v="0"/>
    <n v="0"/>
    <n v="0"/>
    <n v="0"/>
    <x v="0"/>
    <x v="1"/>
    <x v="0"/>
    <x v="0"/>
    <x v="0"/>
    <x v="1"/>
    <x v="1"/>
    <n v="2.5"/>
    <x v="3"/>
    <s v="0"/>
    <n v="24411.599999999999"/>
    <n v="0"/>
    <x v="2"/>
    <x v="2"/>
  </r>
  <r>
    <n v="21"/>
    <x v="0"/>
    <s v="Travel_Frequently"/>
    <x v="0"/>
    <n v="1"/>
    <n v="1"/>
    <s v="Technical Degree"/>
    <n v="478"/>
    <n v="1"/>
    <s v="Female"/>
    <n v="2"/>
    <n v="1"/>
    <x v="6"/>
    <n v="2"/>
    <s v="Single"/>
    <n v="2174"/>
    <n v="1"/>
    <x v="0"/>
    <n v="11"/>
    <n v="3"/>
    <n v="3"/>
    <n v="0"/>
    <n v="3"/>
    <n v="3"/>
    <n v="3"/>
    <n v="3"/>
    <n v="2"/>
    <n v="1"/>
    <n v="2"/>
    <n v="1"/>
    <n v="1"/>
    <x v="0"/>
    <x v="0"/>
    <x v="4"/>
    <x v="0"/>
    <x v="1"/>
    <x v="2"/>
    <x v="2"/>
    <n v="2.25"/>
    <x v="3"/>
    <s v="1–2"/>
    <n v="7826.4"/>
    <n v="7826.4"/>
    <x v="2"/>
    <x v="2"/>
  </r>
  <r>
    <n v="36"/>
    <x v="1"/>
    <s v="Non-Travel"/>
    <x v="0"/>
    <n v="1"/>
    <n v="5"/>
    <s v="Medical"/>
    <n v="479"/>
    <n v="4"/>
    <s v="Female"/>
    <n v="3"/>
    <n v="2"/>
    <x v="0"/>
    <n v="4"/>
    <s v="Single"/>
    <n v="6653"/>
    <n v="4"/>
    <x v="1"/>
    <n v="15"/>
    <n v="3"/>
    <n v="2"/>
    <n v="0"/>
    <n v="7"/>
    <n v="6"/>
    <n v="3"/>
    <n v="1"/>
    <n v="0"/>
    <n v="0"/>
    <n v="0"/>
    <n v="0"/>
    <n v="0"/>
    <x v="0"/>
    <x v="1"/>
    <x v="0"/>
    <x v="0"/>
    <x v="0"/>
    <x v="0"/>
    <x v="1"/>
    <n v="3.25"/>
    <x v="2"/>
    <s v="0"/>
    <n v="23950.799999999999"/>
    <n v="0"/>
    <x v="2"/>
    <x v="2"/>
  </r>
  <r>
    <n v="36"/>
    <x v="1"/>
    <s v="Travel_Frequently"/>
    <x v="0"/>
    <n v="3"/>
    <n v="4"/>
    <s v="Medical"/>
    <n v="481"/>
    <n v="1"/>
    <s v="Male"/>
    <n v="2"/>
    <n v="3"/>
    <x v="0"/>
    <n v="4"/>
    <s v="Married"/>
    <n v="9699"/>
    <n v="4"/>
    <x v="1"/>
    <n v="11"/>
    <n v="3"/>
    <n v="1"/>
    <n v="1"/>
    <n v="16"/>
    <n v="2"/>
    <n v="3"/>
    <n v="13"/>
    <n v="9"/>
    <n v="1"/>
    <n v="12"/>
    <n v="0"/>
    <n v="0"/>
    <x v="0"/>
    <x v="0"/>
    <x v="0"/>
    <x v="0"/>
    <x v="0"/>
    <x v="3"/>
    <x v="4"/>
    <n v="2.25"/>
    <x v="3"/>
    <s v="1–2"/>
    <n v="34916.400000000001"/>
    <n v="0"/>
    <x v="1"/>
    <x v="1"/>
  </r>
  <r>
    <n v="57"/>
    <x v="1"/>
    <s v="Travel_Rarely"/>
    <x v="1"/>
    <n v="1"/>
    <n v="4"/>
    <s v="Medical"/>
    <n v="482"/>
    <n v="4"/>
    <s v="Male"/>
    <n v="3"/>
    <n v="2"/>
    <x v="4"/>
    <n v="3"/>
    <s v="Married"/>
    <n v="6755"/>
    <n v="2"/>
    <x v="1"/>
    <n v="11"/>
    <n v="3"/>
    <n v="3"/>
    <n v="0"/>
    <n v="15"/>
    <n v="2"/>
    <n v="3"/>
    <n v="3"/>
    <n v="2"/>
    <n v="1"/>
    <n v="2"/>
    <n v="0"/>
    <n v="0"/>
    <x v="0"/>
    <x v="0"/>
    <x v="3"/>
    <x v="0"/>
    <x v="0"/>
    <x v="1"/>
    <x v="2"/>
    <n v="3.25"/>
    <x v="2"/>
    <s v="1–2"/>
    <n v="24318"/>
    <n v="0"/>
    <x v="1"/>
    <x v="1"/>
  </r>
  <r>
    <n v="40"/>
    <x v="1"/>
    <s v="Travel_Rarely"/>
    <x v="1"/>
    <n v="10"/>
    <n v="4"/>
    <s v="Life Sciences"/>
    <n v="483"/>
    <n v="4"/>
    <s v="Female"/>
    <n v="4"/>
    <n v="1"/>
    <x v="2"/>
    <n v="3"/>
    <s v="Married"/>
    <n v="2213"/>
    <n v="3"/>
    <x v="0"/>
    <n v="13"/>
    <n v="3"/>
    <n v="3"/>
    <n v="1"/>
    <n v="10"/>
    <n v="3"/>
    <n v="3"/>
    <n v="7"/>
    <n v="7"/>
    <n v="1"/>
    <n v="7"/>
    <n v="0"/>
    <n v="1"/>
    <x v="0"/>
    <x v="0"/>
    <x v="0"/>
    <x v="1"/>
    <x v="1"/>
    <x v="1"/>
    <x v="0"/>
    <n v="3.25"/>
    <x v="2"/>
    <s v="1–2"/>
    <n v="7966.7999999999993"/>
    <n v="0"/>
    <x v="2"/>
    <x v="2"/>
  </r>
  <r>
    <n v="21"/>
    <x v="1"/>
    <s v="Non-Travel"/>
    <x v="0"/>
    <n v="9"/>
    <n v="2"/>
    <s v="Medical"/>
    <n v="484"/>
    <n v="1"/>
    <s v="Male"/>
    <n v="3"/>
    <n v="1"/>
    <x v="6"/>
    <n v="4"/>
    <s v="Single"/>
    <n v="2610"/>
    <n v="1"/>
    <x v="1"/>
    <n v="24"/>
    <n v="4"/>
    <n v="3"/>
    <n v="0"/>
    <n v="3"/>
    <n v="3"/>
    <n v="2"/>
    <n v="3"/>
    <n v="2"/>
    <n v="2"/>
    <n v="2"/>
    <n v="0"/>
    <n v="0"/>
    <x v="1"/>
    <x v="0"/>
    <x v="4"/>
    <x v="1"/>
    <x v="1"/>
    <x v="2"/>
    <x v="2"/>
    <n v="2.5"/>
    <x v="3"/>
    <s v="1–2"/>
    <n v="9396"/>
    <n v="0"/>
    <x v="1"/>
    <x v="1"/>
  </r>
  <r>
    <n v="33"/>
    <x v="0"/>
    <s v="Travel_Rarely"/>
    <x v="0"/>
    <n v="5"/>
    <n v="3"/>
    <s v="Marketing"/>
    <n v="485"/>
    <n v="4"/>
    <s v="Female"/>
    <n v="3"/>
    <n v="1"/>
    <x v="6"/>
    <n v="3"/>
    <s v="Single"/>
    <n v="2851"/>
    <n v="1"/>
    <x v="0"/>
    <n v="13"/>
    <n v="3"/>
    <n v="2"/>
    <n v="0"/>
    <n v="1"/>
    <n v="2"/>
    <n v="3"/>
    <n v="1"/>
    <n v="0"/>
    <n v="0"/>
    <n v="0"/>
    <n v="1"/>
    <n v="1"/>
    <x v="0"/>
    <x v="1"/>
    <x v="2"/>
    <x v="0"/>
    <x v="1"/>
    <x v="2"/>
    <x v="1"/>
    <n v="3"/>
    <x v="1"/>
    <s v="0"/>
    <n v="10263.6"/>
    <n v="10263.6"/>
    <x v="0"/>
    <x v="0"/>
  </r>
  <r>
    <n v="37"/>
    <x v="1"/>
    <s v="Travel_Rarely"/>
    <x v="1"/>
    <n v="10"/>
    <n v="3"/>
    <s v="Medical"/>
    <n v="486"/>
    <n v="3"/>
    <s v="Female"/>
    <n v="3"/>
    <n v="1"/>
    <x v="2"/>
    <n v="1"/>
    <s v="Married"/>
    <n v="3452"/>
    <n v="6"/>
    <x v="1"/>
    <n v="20"/>
    <n v="4"/>
    <n v="2"/>
    <n v="1"/>
    <n v="17"/>
    <n v="3"/>
    <n v="3"/>
    <n v="5"/>
    <n v="4"/>
    <n v="0"/>
    <n v="3"/>
    <n v="0"/>
    <n v="0"/>
    <x v="0"/>
    <x v="0"/>
    <x v="0"/>
    <x v="1"/>
    <x v="1"/>
    <x v="3"/>
    <x v="2"/>
    <n v="2.25"/>
    <x v="3"/>
    <s v="0"/>
    <n v="12427.199999999999"/>
    <n v="0"/>
    <x v="1"/>
    <x v="1"/>
  </r>
  <r>
    <n v="46"/>
    <x v="1"/>
    <s v="Non-Travel"/>
    <x v="1"/>
    <n v="7"/>
    <n v="4"/>
    <s v="Medical"/>
    <n v="487"/>
    <n v="3"/>
    <s v="Female"/>
    <n v="3"/>
    <n v="2"/>
    <x v="3"/>
    <n v="3"/>
    <s v="Married"/>
    <n v="5258"/>
    <n v="2"/>
    <x v="1"/>
    <n v="14"/>
    <n v="3"/>
    <n v="3"/>
    <n v="0"/>
    <n v="7"/>
    <n v="2"/>
    <n v="4"/>
    <n v="1"/>
    <n v="0"/>
    <n v="0"/>
    <n v="0"/>
    <n v="0"/>
    <n v="0"/>
    <x v="0"/>
    <x v="1"/>
    <x v="1"/>
    <x v="1"/>
    <x v="0"/>
    <x v="0"/>
    <x v="1"/>
    <n v="3.25"/>
    <x v="2"/>
    <s v="0"/>
    <n v="18928.8"/>
    <n v="0"/>
    <x v="2"/>
    <x v="2"/>
  </r>
  <r>
    <n v="41"/>
    <x v="0"/>
    <s v="Travel_Frequently"/>
    <x v="0"/>
    <n v="4"/>
    <n v="3"/>
    <s v="Marketing"/>
    <n v="488"/>
    <n v="1"/>
    <s v="Male"/>
    <n v="3"/>
    <n v="2"/>
    <x v="0"/>
    <n v="2"/>
    <s v="Single"/>
    <n v="9355"/>
    <n v="1"/>
    <x v="1"/>
    <n v="18"/>
    <n v="3"/>
    <n v="3"/>
    <n v="0"/>
    <n v="8"/>
    <n v="5"/>
    <n v="3"/>
    <n v="8"/>
    <n v="7"/>
    <n v="7"/>
    <n v="7"/>
    <n v="1"/>
    <n v="0"/>
    <x v="1"/>
    <x v="0"/>
    <x v="0"/>
    <x v="0"/>
    <x v="0"/>
    <x v="0"/>
    <x v="0"/>
    <n v="2.25"/>
    <x v="3"/>
    <s v="6+"/>
    <n v="33678"/>
    <n v="33678"/>
    <x v="2"/>
    <x v="2"/>
  </r>
  <r>
    <n v="50"/>
    <x v="1"/>
    <s v="Travel_Rarely"/>
    <x v="1"/>
    <n v="10"/>
    <n v="3"/>
    <s v="Technical Degree"/>
    <n v="491"/>
    <n v="4"/>
    <s v="Male"/>
    <n v="2"/>
    <n v="3"/>
    <x v="4"/>
    <n v="4"/>
    <s v="Single"/>
    <n v="10496"/>
    <n v="6"/>
    <x v="1"/>
    <n v="15"/>
    <n v="3"/>
    <n v="4"/>
    <n v="0"/>
    <n v="20"/>
    <n v="2"/>
    <n v="3"/>
    <n v="4"/>
    <n v="3"/>
    <n v="1"/>
    <n v="3"/>
    <n v="0"/>
    <n v="0"/>
    <x v="0"/>
    <x v="0"/>
    <x v="1"/>
    <x v="1"/>
    <x v="3"/>
    <x v="3"/>
    <x v="2"/>
    <n v="3.75"/>
    <x v="2"/>
    <s v="1–2"/>
    <n v="37785.599999999999"/>
    <n v="0"/>
    <x v="1"/>
    <x v="1"/>
  </r>
  <r>
    <n v="40"/>
    <x v="0"/>
    <s v="Travel_Rarely"/>
    <x v="0"/>
    <n v="22"/>
    <n v="2"/>
    <s v="Marketing"/>
    <n v="492"/>
    <n v="3"/>
    <s v="Male"/>
    <n v="2"/>
    <n v="2"/>
    <x v="0"/>
    <n v="3"/>
    <s v="Married"/>
    <n v="6380"/>
    <n v="2"/>
    <x v="0"/>
    <n v="12"/>
    <n v="3"/>
    <n v="1"/>
    <n v="2"/>
    <n v="8"/>
    <n v="6"/>
    <n v="3"/>
    <n v="6"/>
    <n v="4"/>
    <n v="1"/>
    <n v="0"/>
    <n v="1"/>
    <n v="1"/>
    <x v="0"/>
    <x v="1"/>
    <x v="0"/>
    <x v="2"/>
    <x v="0"/>
    <x v="0"/>
    <x v="0"/>
    <n v="2.5"/>
    <x v="3"/>
    <s v="1–2"/>
    <n v="22968"/>
    <n v="22968"/>
    <x v="0"/>
    <x v="0"/>
  </r>
  <r>
    <n v="31"/>
    <x v="1"/>
    <s v="Travel_Rarely"/>
    <x v="1"/>
    <n v="9"/>
    <n v="4"/>
    <s v="Life Sciences"/>
    <n v="493"/>
    <n v="3"/>
    <s v="Male"/>
    <n v="2"/>
    <n v="1"/>
    <x v="1"/>
    <n v="2"/>
    <s v="Single"/>
    <n v="2657"/>
    <n v="0"/>
    <x v="0"/>
    <n v="16"/>
    <n v="3"/>
    <n v="4"/>
    <n v="0"/>
    <n v="3"/>
    <n v="5"/>
    <n v="3"/>
    <n v="2"/>
    <n v="2"/>
    <n v="2"/>
    <n v="2"/>
    <n v="0"/>
    <n v="1"/>
    <x v="1"/>
    <x v="0"/>
    <x v="2"/>
    <x v="1"/>
    <x v="1"/>
    <x v="2"/>
    <x v="2"/>
    <n v="3"/>
    <x v="1"/>
    <s v="1–2"/>
    <n v="9565.1999999999989"/>
    <n v="0"/>
    <x v="0"/>
    <x v="0"/>
  </r>
  <r>
    <n v="21"/>
    <x v="0"/>
    <s v="Travel_Rarely"/>
    <x v="0"/>
    <n v="12"/>
    <n v="3"/>
    <s v="Life Sciences"/>
    <n v="494"/>
    <n v="3"/>
    <s v="Female"/>
    <n v="4"/>
    <n v="1"/>
    <x v="6"/>
    <n v="2"/>
    <s v="Single"/>
    <n v="2716"/>
    <n v="1"/>
    <x v="1"/>
    <n v="15"/>
    <n v="3"/>
    <n v="4"/>
    <n v="0"/>
    <n v="1"/>
    <n v="0"/>
    <n v="3"/>
    <n v="1"/>
    <n v="0"/>
    <n v="0"/>
    <n v="0"/>
    <n v="1"/>
    <n v="0"/>
    <x v="0"/>
    <x v="1"/>
    <x v="4"/>
    <x v="4"/>
    <x v="1"/>
    <x v="2"/>
    <x v="1"/>
    <n v="3"/>
    <x v="1"/>
    <s v="0"/>
    <n v="9777.6"/>
    <n v="9777.6"/>
    <x v="2"/>
    <x v="2"/>
  </r>
  <r>
    <n v="29"/>
    <x v="1"/>
    <s v="Travel_Rarely"/>
    <x v="1"/>
    <n v="23"/>
    <n v="3"/>
    <s v="Life Sciences"/>
    <n v="495"/>
    <n v="4"/>
    <s v="Male"/>
    <n v="3"/>
    <n v="1"/>
    <x v="1"/>
    <n v="4"/>
    <s v="Single"/>
    <n v="2201"/>
    <n v="9"/>
    <x v="1"/>
    <n v="16"/>
    <n v="3"/>
    <n v="4"/>
    <n v="0"/>
    <n v="6"/>
    <n v="4"/>
    <n v="3"/>
    <n v="3"/>
    <n v="2"/>
    <n v="1"/>
    <n v="2"/>
    <n v="0"/>
    <n v="0"/>
    <x v="0"/>
    <x v="0"/>
    <x v="2"/>
    <x v="2"/>
    <x v="1"/>
    <x v="0"/>
    <x v="2"/>
    <n v="3.75"/>
    <x v="2"/>
    <s v="1–2"/>
    <n v="7923.5999999999995"/>
    <n v="0"/>
    <x v="2"/>
    <x v="2"/>
  </r>
  <r>
    <n v="35"/>
    <x v="1"/>
    <s v="Travel_Rarely"/>
    <x v="1"/>
    <n v="9"/>
    <n v="4"/>
    <s v="Life Sciences"/>
    <n v="496"/>
    <n v="3"/>
    <s v="Male"/>
    <n v="2"/>
    <n v="2"/>
    <x v="4"/>
    <n v="2"/>
    <s v="Single"/>
    <n v="6540"/>
    <n v="9"/>
    <x v="1"/>
    <n v="19"/>
    <n v="3"/>
    <n v="3"/>
    <n v="0"/>
    <n v="10"/>
    <n v="5"/>
    <n v="3"/>
    <n v="1"/>
    <n v="1"/>
    <n v="0"/>
    <n v="0"/>
    <n v="0"/>
    <n v="0"/>
    <x v="0"/>
    <x v="1"/>
    <x v="0"/>
    <x v="1"/>
    <x v="0"/>
    <x v="1"/>
    <x v="1"/>
    <n v="2.75"/>
    <x v="1"/>
    <s v="0"/>
    <n v="23544"/>
    <n v="0"/>
    <x v="2"/>
    <x v="2"/>
  </r>
  <r>
    <n v="27"/>
    <x v="1"/>
    <s v="Travel_Rarely"/>
    <x v="1"/>
    <n v="1"/>
    <n v="2"/>
    <s v="Medical"/>
    <n v="497"/>
    <n v="4"/>
    <s v="Male"/>
    <n v="3"/>
    <n v="1"/>
    <x v="2"/>
    <n v="2"/>
    <s v="Divorced"/>
    <n v="3816"/>
    <n v="1"/>
    <x v="1"/>
    <n v="11"/>
    <n v="3"/>
    <n v="2"/>
    <n v="1"/>
    <n v="5"/>
    <n v="2"/>
    <n v="3"/>
    <n v="5"/>
    <n v="2"/>
    <n v="0"/>
    <n v="4"/>
    <n v="0"/>
    <n v="0"/>
    <x v="0"/>
    <x v="0"/>
    <x v="2"/>
    <x v="0"/>
    <x v="1"/>
    <x v="0"/>
    <x v="2"/>
    <n v="2.75"/>
    <x v="1"/>
    <s v="0"/>
    <n v="13737.6"/>
    <n v="0"/>
    <x v="1"/>
    <x v="1"/>
  </r>
  <r>
    <n v="28"/>
    <x v="1"/>
    <s v="Travel_Rarely"/>
    <x v="0"/>
    <n v="9"/>
    <n v="4"/>
    <s v="Life Sciences"/>
    <n v="498"/>
    <n v="2"/>
    <s v="Male"/>
    <n v="3"/>
    <n v="2"/>
    <x v="0"/>
    <n v="4"/>
    <s v="Single"/>
    <n v="5253"/>
    <n v="1"/>
    <x v="1"/>
    <n v="16"/>
    <n v="3"/>
    <n v="4"/>
    <n v="0"/>
    <n v="7"/>
    <n v="1"/>
    <n v="3"/>
    <n v="7"/>
    <n v="5"/>
    <n v="0"/>
    <n v="7"/>
    <n v="0"/>
    <n v="0"/>
    <x v="0"/>
    <x v="0"/>
    <x v="2"/>
    <x v="1"/>
    <x v="0"/>
    <x v="0"/>
    <x v="0"/>
    <n v="3.25"/>
    <x v="2"/>
    <s v="0"/>
    <n v="18910.8"/>
    <n v="0"/>
    <x v="1"/>
    <x v="1"/>
  </r>
  <r>
    <n v="49"/>
    <x v="1"/>
    <s v="Travel_Rarely"/>
    <x v="1"/>
    <n v="7"/>
    <n v="3"/>
    <s v="Other"/>
    <n v="499"/>
    <n v="2"/>
    <s v="Male"/>
    <n v="2"/>
    <n v="3"/>
    <x v="4"/>
    <n v="3"/>
    <s v="Single"/>
    <n v="10965"/>
    <n v="8"/>
    <x v="1"/>
    <n v="24"/>
    <n v="4"/>
    <n v="3"/>
    <n v="0"/>
    <n v="26"/>
    <n v="2"/>
    <n v="3"/>
    <n v="5"/>
    <n v="2"/>
    <n v="0"/>
    <n v="0"/>
    <n v="0"/>
    <n v="0"/>
    <x v="0"/>
    <x v="1"/>
    <x v="1"/>
    <x v="1"/>
    <x v="3"/>
    <x v="4"/>
    <x v="2"/>
    <n v="2.75"/>
    <x v="1"/>
    <s v="0"/>
    <n v="39474"/>
    <n v="0"/>
    <x v="1"/>
    <x v="1"/>
  </r>
  <r>
    <n v="51"/>
    <x v="1"/>
    <s v="Travel_Rarely"/>
    <x v="0"/>
    <n v="14"/>
    <n v="2"/>
    <s v="Life Sciences"/>
    <n v="500"/>
    <n v="3"/>
    <s v="Female"/>
    <n v="3"/>
    <n v="2"/>
    <x v="0"/>
    <n v="4"/>
    <s v="Married"/>
    <n v="4936"/>
    <n v="4"/>
    <x v="1"/>
    <n v="11"/>
    <n v="3"/>
    <n v="3"/>
    <n v="1"/>
    <n v="18"/>
    <n v="2"/>
    <n v="2"/>
    <n v="7"/>
    <n v="7"/>
    <n v="0"/>
    <n v="7"/>
    <n v="0"/>
    <n v="0"/>
    <x v="0"/>
    <x v="0"/>
    <x v="1"/>
    <x v="4"/>
    <x v="1"/>
    <x v="3"/>
    <x v="0"/>
    <n v="3"/>
    <x v="1"/>
    <s v="0"/>
    <n v="17769.599999999999"/>
    <n v="0"/>
    <x v="1"/>
    <x v="1"/>
  </r>
  <r>
    <n v="36"/>
    <x v="1"/>
    <s v="Travel_Rarely"/>
    <x v="1"/>
    <n v="2"/>
    <n v="3"/>
    <s v="Life Sciences"/>
    <n v="501"/>
    <n v="4"/>
    <s v="Female"/>
    <n v="3"/>
    <n v="1"/>
    <x v="1"/>
    <n v="3"/>
    <s v="Married"/>
    <n v="2543"/>
    <n v="4"/>
    <x v="1"/>
    <n v="13"/>
    <n v="3"/>
    <n v="2"/>
    <n v="1"/>
    <n v="6"/>
    <n v="3"/>
    <n v="3"/>
    <n v="2"/>
    <n v="2"/>
    <n v="2"/>
    <n v="2"/>
    <n v="0"/>
    <n v="0"/>
    <x v="1"/>
    <x v="0"/>
    <x v="0"/>
    <x v="0"/>
    <x v="1"/>
    <x v="0"/>
    <x v="2"/>
    <n v="3"/>
    <x v="1"/>
    <s v="1–2"/>
    <n v="9154.7999999999993"/>
    <n v="0"/>
    <x v="2"/>
    <x v="2"/>
  </r>
  <r>
    <n v="34"/>
    <x v="0"/>
    <s v="Non-Travel"/>
    <x v="0"/>
    <n v="19"/>
    <n v="3"/>
    <s v="Marketing"/>
    <n v="502"/>
    <n v="1"/>
    <s v="Male"/>
    <n v="4"/>
    <n v="2"/>
    <x v="0"/>
    <n v="4"/>
    <s v="Single"/>
    <n v="5304"/>
    <n v="8"/>
    <x v="0"/>
    <n v="13"/>
    <n v="3"/>
    <n v="2"/>
    <n v="0"/>
    <n v="9"/>
    <n v="3"/>
    <n v="2"/>
    <n v="5"/>
    <n v="2"/>
    <n v="0"/>
    <n v="4"/>
    <n v="1"/>
    <n v="1"/>
    <x v="0"/>
    <x v="0"/>
    <x v="2"/>
    <x v="3"/>
    <x v="0"/>
    <x v="1"/>
    <x v="2"/>
    <n v="2.25"/>
    <x v="3"/>
    <s v="0"/>
    <n v="19094.399999999998"/>
    <n v="19094.399999999998"/>
    <x v="2"/>
    <x v="2"/>
  </r>
  <r>
    <n v="55"/>
    <x v="1"/>
    <s v="Travel_Rarely"/>
    <x v="1"/>
    <n v="2"/>
    <n v="3"/>
    <s v="Life Sciences"/>
    <n v="505"/>
    <n v="3"/>
    <s v="Female"/>
    <n v="3"/>
    <n v="4"/>
    <x v="5"/>
    <n v="4"/>
    <s v="Single"/>
    <n v="16659"/>
    <n v="2"/>
    <x v="0"/>
    <n v="13"/>
    <n v="3"/>
    <n v="3"/>
    <n v="0"/>
    <n v="30"/>
    <n v="2"/>
    <n v="3"/>
    <n v="5"/>
    <n v="4"/>
    <n v="1"/>
    <n v="2"/>
    <n v="0"/>
    <n v="1"/>
    <x v="0"/>
    <x v="0"/>
    <x v="3"/>
    <x v="0"/>
    <x v="2"/>
    <x v="4"/>
    <x v="2"/>
    <n v="3.25"/>
    <x v="2"/>
    <s v="1–2"/>
    <n v="59972.399999999994"/>
    <n v="0"/>
    <x v="2"/>
    <x v="2"/>
  </r>
  <r>
    <n v="24"/>
    <x v="1"/>
    <s v="Travel_Rarely"/>
    <x v="0"/>
    <n v="10"/>
    <n v="4"/>
    <s v="Marketing"/>
    <n v="507"/>
    <n v="4"/>
    <s v="Female"/>
    <n v="3"/>
    <n v="2"/>
    <x v="0"/>
    <n v="3"/>
    <s v="Divorced"/>
    <n v="4260"/>
    <n v="1"/>
    <x v="0"/>
    <n v="12"/>
    <n v="3"/>
    <n v="4"/>
    <n v="1"/>
    <n v="5"/>
    <n v="2"/>
    <n v="4"/>
    <n v="5"/>
    <n v="2"/>
    <n v="0"/>
    <n v="3"/>
    <n v="0"/>
    <n v="1"/>
    <x v="0"/>
    <x v="0"/>
    <x v="4"/>
    <x v="1"/>
    <x v="1"/>
    <x v="0"/>
    <x v="2"/>
    <n v="3.75"/>
    <x v="2"/>
    <s v="0"/>
    <n v="15336"/>
    <n v="0"/>
    <x v="2"/>
    <x v="2"/>
  </r>
  <r>
    <n v="30"/>
    <x v="1"/>
    <s v="Travel_Rarely"/>
    <x v="0"/>
    <n v="2"/>
    <n v="1"/>
    <s v="Technical Degree"/>
    <n v="508"/>
    <n v="3"/>
    <s v="Male"/>
    <n v="3"/>
    <n v="1"/>
    <x v="6"/>
    <n v="2"/>
    <s v="Married"/>
    <n v="2476"/>
    <n v="1"/>
    <x v="1"/>
    <n v="18"/>
    <n v="3"/>
    <n v="1"/>
    <n v="1"/>
    <n v="1"/>
    <n v="3"/>
    <n v="3"/>
    <n v="1"/>
    <n v="0"/>
    <n v="0"/>
    <n v="0"/>
    <n v="0"/>
    <n v="0"/>
    <x v="0"/>
    <x v="1"/>
    <x v="2"/>
    <x v="0"/>
    <x v="1"/>
    <x v="2"/>
    <x v="1"/>
    <n v="2.25"/>
    <x v="3"/>
    <s v="0"/>
    <n v="8913.6"/>
    <n v="0"/>
    <x v="2"/>
    <x v="2"/>
  </r>
  <r>
    <n v="26"/>
    <x v="0"/>
    <s v="Travel_Frequently"/>
    <x v="1"/>
    <n v="3"/>
    <n v="1"/>
    <s v="Technical Degree"/>
    <n v="510"/>
    <n v="3"/>
    <s v="Male"/>
    <n v="3"/>
    <n v="1"/>
    <x v="1"/>
    <n v="1"/>
    <s v="Single"/>
    <n v="3102"/>
    <n v="0"/>
    <x v="1"/>
    <n v="22"/>
    <n v="4"/>
    <n v="3"/>
    <n v="0"/>
    <n v="7"/>
    <n v="2"/>
    <n v="3"/>
    <n v="6"/>
    <n v="4"/>
    <n v="0"/>
    <n v="4"/>
    <n v="1"/>
    <n v="0"/>
    <x v="0"/>
    <x v="0"/>
    <x v="2"/>
    <x v="0"/>
    <x v="1"/>
    <x v="0"/>
    <x v="0"/>
    <n v="2.5"/>
    <x v="3"/>
    <s v="0"/>
    <n v="11167.199999999999"/>
    <n v="11167.199999999999"/>
    <x v="1"/>
    <x v="1"/>
  </r>
  <r>
    <n v="22"/>
    <x v="1"/>
    <s v="Travel_Rarely"/>
    <x v="1"/>
    <n v="11"/>
    <n v="3"/>
    <s v="Medical"/>
    <n v="511"/>
    <n v="1"/>
    <s v="Female"/>
    <n v="3"/>
    <n v="1"/>
    <x v="1"/>
    <n v="2"/>
    <s v="Married"/>
    <n v="2244"/>
    <n v="1"/>
    <x v="1"/>
    <n v="13"/>
    <n v="3"/>
    <n v="4"/>
    <n v="1"/>
    <n v="2"/>
    <n v="1"/>
    <n v="3"/>
    <n v="2"/>
    <n v="1"/>
    <n v="1"/>
    <n v="2"/>
    <n v="0"/>
    <n v="0"/>
    <x v="0"/>
    <x v="0"/>
    <x v="4"/>
    <x v="4"/>
    <x v="1"/>
    <x v="2"/>
    <x v="2"/>
    <n v="2.5"/>
    <x v="3"/>
    <s v="1–2"/>
    <n v="8078.4"/>
    <n v="0"/>
    <x v="2"/>
    <x v="2"/>
  </r>
  <r>
    <n v="36"/>
    <x v="1"/>
    <s v="Travel_Rarely"/>
    <x v="0"/>
    <n v="2"/>
    <n v="2"/>
    <s v="Medical"/>
    <n v="513"/>
    <n v="2"/>
    <s v="Male"/>
    <n v="2"/>
    <n v="3"/>
    <x v="0"/>
    <n v="3"/>
    <s v="Married"/>
    <n v="7596"/>
    <n v="1"/>
    <x v="1"/>
    <n v="13"/>
    <n v="3"/>
    <n v="2"/>
    <n v="2"/>
    <n v="10"/>
    <n v="2"/>
    <n v="3"/>
    <n v="10"/>
    <n v="9"/>
    <n v="9"/>
    <n v="0"/>
    <n v="0"/>
    <n v="0"/>
    <x v="1"/>
    <x v="1"/>
    <x v="0"/>
    <x v="0"/>
    <x v="0"/>
    <x v="1"/>
    <x v="0"/>
    <n v="2.5"/>
    <x v="3"/>
    <s v="6+"/>
    <n v="27345.599999999999"/>
    <n v="0"/>
    <x v="2"/>
    <x v="2"/>
  </r>
  <r>
    <n v="30"/>
    <x v="0"/>
    <s v="Travel_Frequently"/>
    <x v="1"/>
    <n v="4"/>
    <n v="3"/>
    <s v="Technical Degree"/>
    <n v="514"/>
    <n v="3"/>
    <s v="Male"/>
    <n v="3"/>
    <n v="1"/>
    <x v="1"/>
    <n v="4"/>
    <s v="Single"/>
    <n v="2285"/>
    <n v="9"/>
    <x v="0"/>
    <n v="23"/>
    <n v="4"/>
    <n v="3"/>
    <n v="0"/>
    <n v="3"/>
    <n v="4"/>
    <n v="3"/>
    <n v="1"/>
    <n v="0"/>
    <n v="0"/>
    <n v="0"/>
    <n v="1"/>
    <n v="1"/>
    <x v="0"/>
    <x v="1"/>
    <x v="2"/>
    <x v="0"/>
    <x v="1"/>
    <x v="2"/>
    <x v="1"/>
    <n v="3.25"/>
    <x v="2"/>
    <s v="0"/>
    <n v="8226"/>
    <n v="8226"/>
    <x v="0"/>
    <x v="0"/>
  </r>
  <r>
    <n v="37"/>
    <x v="1"/>
    <s v="Travel_Rarely"/>
    <x v="1"/>
    <n v="14"/>
    <n v="3"/>
    <s v="Life Sciences"/>
    <n v="515"/>
    <n v="4"/>
    <s v="Female"/>
    <n v="3"/>
    <n v="1"/>
    <x v="2"/>
    <n v="1"/>
    <s v="Divorced"/>
    <n v="3034"/>
    <n v="1"/>
    <x v="1"/>
    <n v="12"/>
    <n v="3"/>
    <n v="3"/>
    <n v="1"/>
    <n v="18"/>
    <n v="2"/>
    <n v="2"/>
    <n v="18"/>
    <n v="7"/>
    <n v="12"/>
    <n v="17"/>
    <n v="0"/>
    <n v="0"/>
    <x v="1"/>
    <x v="0"/>
    <x v="0"/>
    <x v="4"/>
    <x v="1"/>
    <x v="3"/>
    <x v="4"/>
    <n v="2.5"/>
    <x v="3"/>
    <s v="6+"/>
    <n v="10922.4"/>
    <n v="0"/>
    <x v="2"/>
    <x v="2"/>
  </r>
  <r>
    <n v="40"/>
    <x v="1"/>
    <s v="Travel_Rarely"/>
    <x v="0"/>
    <n v="2"/>
    <n v="2"/>
    <s v="Marketing"/>
    <n v="516"/>
    <n v="4"/>
    <s v="Female"/>
    <n v="3"/>
    <n v="2"/>
    <x v="0"/>
    <n v="2"/>
    <s v="Divorced"/>
    <n v="5715"/>
    <n v="7"/>
    <x v="1"/>
    <n v="12"/>
    <n v="3"/>
    <n v="3"/>
    <n v="2"/>
    <n v="8"/>
    <n v="5"/>
    <n v="3"/>
    <n v="5"/>
    <n v="4"/>
    <n v="1"/>
    <n v="3"/>
    <n v="0"/>
    <n v="0"/>
    <x v="0"/>
    <x v="0"/>
    <x v="0"/>
    <x v="0"/>
    <x v="0"/>
    <x v="0"/>
    <x v="2"/>
    <n v="3"/>
    <x v="1"/>
    <s v="1–2"/>
    <n v="20574"/>
    <n v="0"/>
    <x v="1"/>
    <x v="1"/>
  </r>
  <r>
    <n v="42"/>
    <x v="1"/>
    <s v="Travel_Rarely"/>
    <x v="1"/>
    <n v="1"/>
    <n v="4"/>
    <s v="Life Sciences"/>
    <n v="517"/>
    <n v="2"/>
    <s v="Female"/>
    <n v="3"/>
    <n v="1"/>
    <x v="2"/>
    <n v="1"/>
    <s v="Divorced"/>
    <n v="2576"/>
    <n v="3"/>
    <x v="1"/>
    <n v="16"/>
    <n v="3"/>
    <n v="2"/>
    <n v="1"/>
    <n v="8"/>
    <n v="5"/>
    <n v="3"/>
    <n v="5"/>
    <n v="2"/>
    <n v="1"/>
    <n v="2"/>
    <n v="0"/>
    <n v="0"/>
    <x v="0"/>
    <x v="0"/>
    <x v="0"/>
    <x v="0"/>
    <x v="1"/>
    <x v="0"/>
    <x v="2"/>
    <n v="2"/>
    <x v="0"/>
    <s v="1–2"/>
    <n v="9273.6"/>
    <n v="0"/>
    <x v="2"/>
    <x v="2"/>
  </r>
  <r>
    <n v="37"/>
    <x v="1"/>
    <s v="Travel_Rarely"/>
    <x v="1"/>
    <n v="10"/>
    <n v="4"/>
    <s v="Life Sciences"/>
    <n v="518"/>
    <n v="3"/>
    <s v="Male"/>
    <n v="3"/>
    <n v="2"/>
    <x v="3"/>
    <n v="2"/>
    <s v="Single"/>
    <n v="4197"/>
    <n v="2"/>
    <x v="0"/>
    <n v="12"/>
    <n v="3"/>
    <n v="4"/>
    <n v="0"/>
    <n v="18"/>
    <n v="2"/>
    <n v="2"/>
    <n v="1"/>
    <n v="0"/>
    <n v="0"/>
    <n v="1"/>
    <n v="0"/>
    <n v="1"/>
    <x v="0"/>
    <x v="0"/>
    <x v="0"/>
    <x v="1"/>
    <x v="1"/>
    <x v="3"/>
    <x v="1"/>
    <n v="2.75"/>
    <x v="1"/>
    <s v="0"/>
    <n v="15109.199999999999"/>
    <n v="0"/>
    <x v="0"/>
    <x v="0"/>
  </r>
  <r>
    <n v="43"/>
    <x v="1"/>
    <s v="Travel_Rarely"/>
    <x v="1"/>
    <n v="12"/>
    <n v="3"/>
    <s v="Life Sciences"/>
    <n v="520"/>
    <n v="1"/>
    <s v="Male"/>
    <n v="2"/>
    <n v="4"/>
    <x v="7"/>
    <n v="2"/>
    <s v="Divorced"/>
    <n v="14336"/>
    <n v="1"/>
    <x v="1"/>
    <n v="11"/>
    <n v="3"/>
    <n v="3"/>
    <n v="1"/>
    <n v="25"/>
    <n v="3"/>
    <n v="3"/>
    <n v="25"/>
    <n v="10"/>
    <n v="3"/>
    <n v="9"/>
    <n v="0"/>
    <n v="0"/>
    <x v="1"/>
    <x v="0"/>
    <x v="0"/>
    <x v="4"/>
    <x v="3"/>
    <x v="3"/>
    <x v="3"/>
    <n v="2.25"/>
    <x v="3"/>
    <s v="3–5"/>
    <n v="51609.599999999999"/>
    <n v="0"/>
    <x v="2"/>
    <x v="2"/>
  </r>
  <r>
    <n v="40"/>
    <x v="1"/>
    <s v="Travel_Rarely"/>
    <x v="1"/>
    <n v="2"/>
    <n v="3"/>
    <s v="Medical"/>
    <n v="521"/>
    <n v="2"/>
    <s v="Female"/>
    <n v="2"/>
    <n v="2"/>
    <x v="2"/>
    <n v="3"/>
    <s v="Married"/>
    <n v="3448"/>
    <n v="6"/>
    <x v="1"/>
    <n v="22"/>
    <n v="4"/>
    <n v="2"/>
    <n v="1"/>
    <n v="20"/>
    <n v="3"/>
    <n v="3"/>
    <n v="1"/>
    <n v="0"/>
    <n v="0"/>
    <n v="0"/>
    <n v="0"/>
    <n v="0"/>
    <x v="0"/>
    <x v="1"/>
    <x v="0"/>
    <x v="0"/>
    <x v="1"/>
    <x v="3"/>
    <x v="1"/>
    <n v="2.5"/>
    <x v="3"/>
    <s v="0"/>
    <n v="12412.8"/>
    <n v="0"/>
    <x v="2"/>
    <x v="2"/>
  </r>
  <r>
    <n v="54"/>
    <x v="1"/>
    <s v="Travel_Rarely"/>
    <x v="1"/>
    <n v="5"/>
    <n v="2"/>
    <s v="Medical"/>
    <n v="522"/>
    <n v="1"/>
    <s v="Male"/>
    <n v="3"/>
    <n v="5"/>
    <x v="7"/>
    <n v="1"/>
    <s v="Married"/>
    <n v="19406"/>
    <n v="4"/>
    <x v="1"/>
    <n v="11"/>
    <n v="3"/>
    <n v="3"/>
    <n v="1"/>
    <n v="24"/>
    <n v="4"/>
    <n v="2"/>
    <n v="4"/>
    <n v="2"/>
    <n v="1"/>
    <n v="2"/>
    <n v="0"/>
    <n v="0"/>
    <x v="0"/>
    <x v="0"/>
    <x v="1"/>
    <x v="0"/>
    <x v="2"/>
    <x v="3"/>
    <x v="2"/>
    <n v="1.75"/>
    <x v="0"/>
    <s v="1–2"/>
    <n v="69861.599999999991"/>
    <n v="0"/>
    <x v="2"/>
    <x v="2"/>
  </r>
  <r>
    <n v="34"/>
    <x v="1"/>
    <s v="Non-Travel"/>
    <x v="0"/>
    <n v="4"/>
    <n v="4"/>
    <s v="Marketing"/>
    <n v="523"/>
    <n v="3"/>
    <s v="Female"/>
    <n v="3"/>
    <n v="2"/>
    <x v="0"/>
    <n v="3"/>
    <s v="Married"/>
    <n v="6538"/>
    <n v="9"/>
    <x v="1"/>
    <n v="15"/>
    <n v="3"/>
    <n v="1"/>
    <n v="1"/>
    <n v="6"/>
    <n v="3"/>
    <n v="3"/>
    <n v="3"/>
    <n v="2"/>
    <n v="1"/>
    <n v="2"/>
    <n v="0"/>
    <n v="0"/>
    <x v="0"/>
    <x v="0"/>
    <x v="2"/>
    <x v="0"/>
    <x v="0"/>
    <x v="0"/>
    <x v="2"/>
    <n v="2.5"/>
    <x v="3"/>
    <s v="1–2"/>
    <n v="23536.799999999999"/>
    <n v="0"/>
    <x v="1"/>
    <x v="1"/>
  </r>
  <r>
    <n v="31"/>
    <x v="1"/>
    <s v="Travel_Rarely"/>
    <x v="1"/>
    <n v="7"/>
    <n v="2"/>
    <s v="Medical"/>
    <n v="524"/>
    <n v="2"/>
    <s v="Female"/>
    <n v="3"/>
    <n v="2"/>
    <x v="3"/>
    <n v="1"/>
    <s v="Married"/>
    <n v="4306"/>
    <n v="1"/>
    <x v="1"/>
    <n v="12"/>
    <n v="3"/>
    <n v="2"/>
    <n v="1"/>
    <n v="13"/>
    <n v="5"/>
    <n v="1"/>
    <n v="13"/>
    <n v="10"/>
    <n v="3"/>
    <n v="12"/>
    <n v="0"/>
    <n v="0"/>
    <x v="1"/>
    <x v="0"/>
    <x v="2"/>
    <x v="1"/>
    <x v="1"/>
    <x v="1"/>
    <x v="4"/>
    <n v="1.5"/>
    <x v="4"/>
    <s v="3–5"/>
    <n v="15501.599999999999"/>
    <n v="0"/>
    <x v="0"/>
    <x v="0"/>
  </r>
  <r>
    <n v="43"/>
    <x v="1"/>
    <s v="Travel_Frequently"/>
    <x v="1"/>
    <n v="21"/>
    <n v="3"/>
    <s v="Medical"/>
    <n v="525"/>
    <n v="4"/>
    <s v="Male"/>
    <n v="3"/>
    <n v="1"/>
    <x v="2"/>
    <n v="4"/>
    <s v="Married"/>
    <n v="2258"/>
    <n v="7"/>
    <x v="1"/>
    <n v="20"/>
    <n v="4"/>
    <n v="1"/>
    <n v="1"/>
    <n v="8"/>
    <n v="1"/>
    <n v="3"/>
    <n v="3"/>
    <n v="2"/>
    <n v="1"/>
    <n v="2"/>
    <n v="0"/>
    <n v="0"/>
    <x v="0"/>
    <x v="0"/>
    <x v="0"/>
    <x v="2"/>
    <x v="1"/>
    <x v="0"/>
    <x v="2"/>
    <n v="3"/>
    <x v="1"/>
    <s v="1–2"/>
    <n v="8128.7999999999993"/>
    <n v="0"/>
    <x v="2"/>
    <x v="2"/>
  </r>
  <r>
    <n v="43"/>
    <x v="1"/>
    <s v="Travel_Rarely"/>
    <x v="1"/>
    <n v="8"/>
    <n v="4"/>
    <s v="Other"/>
    <n v="526"/>
    <n v="3"/>
    <s v="Female"/>
    <n v="3"/>
    <n v="2"/>
    <x v="4"/>
    <n v="3"/>
    <s v="Divorced"/>
    <n v="4522"/>
    <n v="4"/>
    <x v="0"/>
    <n v="14"/>
    <n v="3"/>
    <n v="4"/>
    <n v="0"/>
    <n v="8"/>
    <n v="3"/>
    <n v="3"/>
    <n v="5"/>
    <n v="2"/>
    <n v="0"/>
    <n v="2"/>
    <n v="0"/>
    <n v="1"/>
    <x v="0"/>
    <x v="0"/>
    <x v="0"/>
    <x v="1"/>
    <x v="1"/>
    <x v="0"/>
    <x v="2"/>
    <n v="3.25"/>
    <x v="2"/>
    <s v="0"/>
    <n v="16279.199999999999"/>
    <n v="0"/>
    <x v="2"/>
    <x v="2"/>
  </r>
  <r>
    <n v="25"/>
    <x v="1"/>
    <s v="Travel_Rarely"/>
    <x v="0"/>
    <n v="4"/>
    <n v="2"/>
    <s v="Life Sciences"/>
    <n v="527"/>
    <n v="2"/>
    <s v="Female"/>
    <n v="2"/>
    <n v="2"/>
    <x v="0"/>
    <n v="4"/>
    <s v="Single"/>
    <n v="4487"/>
    <n v="1"/>
    <x v="0"/>
    <n v="11"/>
    <n v="3"/>
    <n v="2"/>
    <n v="0"/>
    <n v="5"/>
    <n v="3"/>
    <n v="3"/>
    <n v="5"/>
    <n v="4"/>
    <n v="1"/>
    <n v="3"/>
    <n v="0"/>
    <n v="1"/>
    <x v="0"/>
    <x v="0"/>
    <x v="2"/>
    <x v="0"/>
    <x v="1"/>
    <x v="0"/>
    <x v="2"/>
    <n v="2.75"/>
    <x v="1"/>
    <s v="1–2"/>
    <n v="16153.199999999999"/>
    <n v="0"/>
    <x v="2"/>
    <x v="2"/>
  </r>
  <r>
    <n v="37"/>
    <x v="1"/>
    <s v="Non-Travel"/>
    <x v="1"/>
    <n v="25"/>
    <n v="5"/>
    <s v="Medical"/>
    <n v="529"/>
    <n v="2"/>
    <s v="Female"/>
    <n v="3"/>
    <n v="2"/>
    <x v="1"/>
    <n v="3"/>
    <s v="Married"/>
    <n v="4449"/>
    <n v="3"/>
    <x v="0"/>
    <n v="15"/>
    <n v="3"/>
    <n v="1"/>
    <n v="2"/>
    <n v="15"/>
    <n v="2"/>
    <n v="3"/>
    <n v="13"/>
    <n v="11"/>
    <n v="10"/>
    <n v="7"/>
    <n v="0"/>
    <n v="1"/>
    <x v="1"/>
    <x v="0"/>
    <x v="0"/>
    <x v="2"/>
    <x v="1"/>
    <x v="1"/>
    <x v="4"/>
    <n v="2.25"/>
    <x v="3"/>
    <s v="6+"/>
    <n v="16016.4"/>
    <n v="0"/>
    <x v="3"/>
    <x v="3"/>
  </r>
  <r>
    <n v="31"/>
    <x v="1"/>
    <s v="Travel_Rarely"/>
    <x v="1"/>
    <n v="1"/>
    <n v="2"/>
    <s v="Life Sciences"/>
    <n v="530"/>
    <n v="4"/>
    <s v="Male"/>
    <n v="2"/>
    <n v="1"/>
    <x v="2"/>
    <n v="1"/>
    <s v="Married"/>
    <n v="2218"/>
    <n v="1"/>
    <x v="1"/>
    <n v="12"/>
    <n v="3"/>
    <n v="3"/>
    <n v="1"/>
    <n v="4"/>
    <n v="3"/>
    <n v="3"/>
    <n v="4"/>
    <n v="2"/>
    <n v="3"/>
    <n v="2"/>
    <n v="0"/>
    <n v="0"/>
    <x v="1"/>
    <x v="0"/>
    <x v="2"/>
    <x v="0"/>
    <x v="1"/>
    <x v="0"/>
    <x v="2"/>
    <n v="2.75"/>
    <x v="1"/>
    <s v="3–5"/>
    <n v="7984.7999999999993"/>
    <n v="0"/>
    <x v="2"/>
    <x v="2"/>
  </r>
  <r>
    <n v="39"/>
    <x v="1"/>
    <s v="Travel_Frequently"/>
    <x v="1"/>
    <n v="1"/>
    <n v="1"/>
    <s v="Life Sciences"/>
    <n v="531"/>
    <n v="2"/>
    <s v="Male"/>
    <n v="3"/>
    <n v="5"/>
    <x v="5"/>
    <n v="3"/>
    <s v="Divorced"/>
    <n v="19197"/>
    <n v="1"/>
    <x v="0"/>
    <n v="14"/>
    <n v="3"/>
    <n v="3"/>
    <n v="1"/>
    <n v="21"/>
    <n v="3"/>
    <n v="3"/>
    <n v="21"/>
    <n v="8"/>
    <n v="1"/>
    <n v="6"/>
    <n v="0"/>
    <n v="1"/>
    <x v="0"/>
    <x v="0"/>
    <x v="0"/>
    <x v="0"/>
    <x v="2"/>
    <x v="3"/>
    <x v="3"/>
    <n v="2.75"/>
    <x v="1"/>
    <s v="1–2"/>
    <n v="69109.2"/>
    <n v="0"/>
    <x v="2"/>
    <x v="2"/>
  </r>
  <r>
    <n v="56"/>
    <x v="1"/>
    <s v="Travel_Frequently"/>
    <x v="0"/>
    <n v="6"/>
    <n v="3"/>
    <s v="Life Sciences"/>
    <n v="532"/>
    <n v="3"/>
    <s v="Female"/>
    <n v="4"/>
    <n v="4"/>
    <x v="0"/>
    <n v="1"/>
    <s v="Married"/>
    <n v="13212"/>
    <n v="9"/>
    <x v="1"/>
    <n v="11"/>
    <n v="3"/>
    <n v="4"/>
    <n v="3"/>
    <n v="36"/>
    <n v="0"/>
    <n v="2"/>
    <n v="7"/>
    <n v="7"/>
    <n v="7"/>
    <n v="7"/>
    <n v="0"/>
    <n v="0"/>
    <x v="1"/>
    <x v="0"/>
    <x v="3"/>
    <x v="1"/>
    <x v="3"/>
    <x v="4"/>
    <x v="0"/>
    <n v="2.5"/>
    <x v="3"/>
    <s v="6+"/>
    <n v="47563.199999999997"/>
    <n v="0"/>
    <x v="2"/>
    <x v="2"/>
  </r>
  <r>
    <n v="30"/>
    <x v="1"/>
    <s v="Travel_Rarely"/>
    <x v="0"/>
    <n v="12"/>
    <n v="3"/>
    <s v="Technical Degree"/>
    <n v="533"/>
    <n v="2"/>
    <s v="Female"/>
    <n v="3"/>
    <n v="2"/>
    <x v="0"/>
    <n v="3"/>
    <s v="Single"/>
    <n v="6577"/>
    <n v="0"/>
    <x v="1"/>
    <n v="11"/>
    <n v="3"/>
    <n v="2"/>
    <n v="0"/>
    <n v="6"/>
    <n v="6"/>
    <n v="3"/>
    <n v="5"/>
    <n v="4"/>
    <n v="4"/>
    <n v="4"/>
    <n v="0"/>
    <n v="0"/>
    <x v="1"/>
    <x v="0"/>
    <x v="2"/>
    <x v="4"/>
    <x v="0"/>
    <x v="0"/>
    <x v="2"/>
    <n v="2.5"/>
    <x v="3"/>
    <s v="3–5"/>
    <n v="23677.200000000001"/>
    <n v="0"/>
    <x v="2"/>
    <x v="2"/>
  </r>
  <r>
    <n v="41"/>
    <x v="1"/>
    <s v="Travel_Rarely"/>
    <x v="0"/>
    <n v="1"/>
    <n v="3"/>
    <s v="Marketing"/>
    <n v="534"/>
    <n v="2"/>
    <s v="Male"/>
    <n v="4"/>
    <n v="3"/>
    <x v="0"/>
    <n v="1"/>
    <s v="Married"/>
    <n v="8392"/>
    <n v="1"/>
    <x v="1"/>
    <n v="16"/>
    <n v="3"/>
    <n v="3"/>
    <n v="1"/>
    <n v="10"/>
    <n v="2"/>
    <n v="3"/>
    <n v="10"/>
    <n v="7"/>
    <n v="0"/>
    <n v="7"/>
    <n v="0"/>
    <n v="0"/>
    <x v="0"/>
    <x v="0"/>
    <x v="0"/>
    <x v="0"/>
    <x v="0"/>
    <x v="1"/>
    <x v="0"/>
    <n v="2.25"/>
    <x v="3"/>
    <s v="0"/>
    <n v="30211.199999999997"/>
    <n v="0"/>
    <x v="1"/>
    <x v="1"/>
  </r>
  <r>
    <n v="28"/>
    <x v="1"/>
    <s v="Travel_Rarely"/>
    <x v="1"/>
    <n v="17"/>
    <n v="2"/>
    <s v="Medical"/>
    <n v="536"/>
    <n v="3"/>
    <s v="Male"/>
    <n v="3"/>
    <n v="2"/>
    <x v="2"/>
    <n v="1"/>
    <s v="Divorced"/>
    <n v="4558"/>
    <n v="1"/>
    <x v="1"/>
    <n v="12"/>
    <n v="3"/>
    <n v="4"/>
    <n v="1"/>
    <n v="10"/>
    <n v="2"/>
    <n v="3"/>
    <n v="10"/>
    <n v="0"/>
    <n v="1"/>
    <n v="8"/>
    <n v="0"/>
    <n v="0"/>
    <x v="0"/>
    <x v="0"/>
    <x v="2"/>
    <x v="3"/>
    <x v="1"/>
    <x v="1"/>
    <x v="0"/>
    <n v="2.75"/>
    <x v="1"/>
    <s v="1–2"/>
    <n v="16408.8"/>
    <n v="0"/>
    <x v="1"/>
    <x v="1"/>
  </r>
  <r>
    <n v="25"/>
    <x v="0"/>
    <s v="Travel_Rarely"/>
    <x v="1"/>
    <n v="3"/>
    <n v="3"/>
    <s v="Medical"/>
    <n v="538"/>
    <n v="1"/>
    <s v="Male"/>
    <n v="3"/>
    <n v="1"/>
    <x v="2"/>
    <n v="1"/>
    <s v="Married"/>
    <n v="4031"/>
    <n v="5"/>
    <x v="1"/>
    <n v="13"/>
    <n v="3"/>
    <n v="3"/>
    <n v="1"/>
    <n v="6"/>
    <n v="5"/>
    <n v="3"/>
    <n v="2"/>
    <n v="2"/>
    <n v="0"/>
    <n v="2"/>
    <n v="1"/>
    <n v="0"/>
    <x v="0"/>
    <x v="0"/>
    <x v="2"/>
    <x v="0"/>
    <x v="1"/>
    <x v="0"/>
    <x v="2"/>
    <n v="2"/>
    <x v="0"/>
    <s v="0"/>
    <n v="14511.6"/>
    <n v="14511.6"/>
    <x v="0"/>
    <x v="0"/>
  </r>
  <r>
    <n v="52"/>
    <x v="1"/>
    <s v="Travel_Rarely"/>
    <x v="1"/>
    <n v="3"/>
    <n v="3"/>
    <s v="Medical"/>
    <n v="543"/>
    <n v="4"/>
    <s v="Male"/>
    <n v="2"/>
    <n v="3"/>
    <x v="3"/>
    <n v="3"/>
    <s v="Married"/>
    <n v="7969"/>
    <n v="2"/>
    <x v="0"/>
    <n v="14"/>
    <n v="3"/>
    <n v="3"/>
    <n v="0"/>
    <n v="28"/>
    <n v="4"/>
    <n v="3"/>
    <n v="5"/>
    <n v="4"/>
    <n v="0"/>
    <n v="4"/>
    <n v="0"/>
    <n v="1"/>
    <x v="0"/>
    <x v="0"/>
    <x v="1"/>
    <x v="0"/>
    <x v="0"/>
    <x v="4"/>
    <x v="2"/>
    <n v="3.25"/>
    <x v="2"/>
    <s v="0"/>
    <n v="28688.399999999998"/>
    <n v="0"/>
    <x v="2"/>
    <x v="2"/>
  </r>
  <r>
    <n v="45"/>
    <x v="1"/>
    <s v="Travel_Rarely"/>
    <x v="1"/>
    <n v="10"/>
    <n v="2"/>
    <s v="Life Sciences"/>
    <n v="544"/>
    <n v="1"/>
    <s v="Male"/>
    <n v="3"/>
    <n v="1"/>
    <x v="1"/>
    <n v="4"/>
    <s v="Married"/>
    <n v="2654"/>
    <n v="3"/>
    <x v="1"/>
    <n v="21"/>
    <n v="4"/>
    <n v="4"/>
    <n v="2"/>
    <n v="8"/>
    <n v="3"/>
    <n v="2"/>
    <n v="2"/>
    <n v="2"/>
    <n v="0"/>
    <n v="2"/>
    <n v="0"/>
    <n v="0"/>
    <x v="0"/>
    <x v="0"/>
    <x v="1"/>
    <x v="1"/>
    <x v="1"/>
    <x v="0"/>
    <x v="2"/>
    <n v="2.75"/>
    <x v="1"/>
    <s v="0"/>
    <n v="9554.4"/>
    <n v="0"/>
    <x v="2"/>
    <x v="2"/>
  </r>
  <r>
    <n v="52"/>
    <x v="1"/>
    <s v="Travel_Rarely"/>
    <x v="1"/>
    <n v="4"/>
    <n v="2"/>
    <s v="Life Sciences"/>
    <n v="546"/>
    <n v="4"/>
    <s v="Female"/>
    <n v="3"/>
    <n v="4"/>
    <x v="5"/>
    <n v="4"/>
    <s v="Married"/>
    <n v="16555"/>
    <n v="2"/>
    <x v="1"/>
    <n v="13"/>
    <n v="3"/>
    <n v="4"/>
    <n v="0"/>
    <n v="31"/>
    <n v="2"/>
    <n v="1"/>
    <n v="5"/>
    <n v="2"/>
    <n v="1"/>
    <n v="4"/>
    <n v="0"/>
    <n v="0"/>
    <x v="0"/>
    <x v="0"/>
    <x v="1"/>
    <x v="0"/>
    <x v="2"/>
    <x v="4"/>
    <x v="2"/>
    <n v="3.25"/>
    <x v="2"/>
    <s v="1–2"/>
    <n v="59598"/>
    <n v="0"/>
    <x v="1"/>
    <x v="1"/>
  </r>
  <r>
    <n v="42"/>
    <x v="1"/>
    <s v="Travel_Frequently"/>
    <x v="1"/>
    <n v="29"/>
    <n v="2"/>
    <s v="Life Sciences"/>
    <n v="547"/>
    <n v="1"/>
    <s v="Female"/>
    <n v="3"/>
    <n v="2"/>
    <x v="1"/>
    <n v="3"/>
    <s v="Divorced"/>
    <n v="4556"/>
    <n v="2"/>
    <x v="1"/>
    <n v="11"/>
    <n v="3"/>
    <n v="2"/>
    <n v="1"/>
    <n v="19"/>
    <n v="3"/>
    <n v="3"/>
    <n v="5"/>
    <n v="4"/>
    <n v="0"/>
    <n v="2"/>
    <n v="0"/>
    <n v="0"/>
    <x v="0"/>
    <x v="0"/>
    <x v="0"/>
    <x v="2"/>
    <x v="1"/>
    <x v="3"/>
    <x v="2"/>
    <n v="2.25"/>
    <x v="3"/>
    <s v="0"/>
    <n v="16401.599999999999"/>
    <n v="0"/>
    <x v="2"/>
    <x v="2"/>
  </r>
  <r>
    <n v="30"/>
    <x v="1"/>
    <s v="Travel_Rarely"/>
    <x v="1"/>
    <n v="2"/>
    <n v="3"/>
    <s v="Life Sciences"/>
    <n v="548"/>
    <n v="3"/>
    <s v="Female"/>
    <n v="1"/>
    <n v="2"/>
    <x v="3"/>
    <n v="4"/>
    <s v="Single"/>
    <n v="6091"/>
    <n v="2"/>
    <x v="1"/>
    <n v="20"/>
    <n v="4"/>
    <n v="3"/>
    <n v="0"/>
    <n v="11"/>
    <n v="2"/>
    <n v="3"/>
    <n v="5"/>
    <n v="4"/>
    <n v="0"/>
    <n v="2"/>
    <n v="0"/>
    <n v="0"/>
    <x v="0"/>
    <x v="0"/>
    <x v="2"/>
    <x v="0"/>
    <x v="0"/>
    <x v="1"/>
    <x v="2"/>
    <n v="3.25"/>
    <x v="2"/>
    <s v="0"/>
    <n v="21927.599999999999"/>
    <n v="0"/>
    <x v="1"/>
    <x v="1"/>
  </r>
  <r>
    <n v="60"/>
    <x v="1"/>
    <s v="Travel_Rarely"/>
    <x v="1"/>
    <n v="7"/>
    <n v="3"/>
    <s v="Life Sciences"/>
    <n v="549"/>
    <n v="1"/>
    <s v="Female"/>
    <n v="3"/>
    <n v="5"/>
    <x v="5"/>
    <n v="1"/>
    <s v="Married"/>
    <n v="19566"/>
    <n v="5"/>
    <x v="1"/>
    <n v="11"/>
    <n v="3"/>
    <n v="4"/>
    <n v="0"/>
    <n v="33"/>
    <n v="5"/>
    <n v="1"/>
    <n v="29"/>
    <n v="8"/>
    <n v="11"/>
    <n v="10"/>
    <n v="0"/>
    <n v="0"/>
    <x v="1"/>
    <x v="0"/>
    <x v="3"/>
    <x v="1"/>
    <x v="2"/>
    <x v="4"/>
    <x v="3"/>
    <n v="1.75"/>
    <x v="0"/>
    <s v="6+"/>
    <n v="70437.599999999991"/>
    <n v="0"/>
    <x v="0"/>
    <x v="0"/>
  </r>
  <r>
    <n v="46"/>
    <x v="1"/>
    <s v="Travel_Rarely"/>
    <x v="1"/>
    <n v="18"/>
    <n v="3"/>
    <s v="Medical"/>
    <n v="550"/>
    <n v="3"/>
    <s v="Female"/>
    <n v="3"/>
    <n v="2"/>
    <x v="3"/>
    <n v="3"/>
    <s v="Divorced"/>
    <n v="4810"/>
    <n v="2"/>
    <x v="1"/>
    <n v="14"/>
    <n v="3"/>
    <n v="3"/>
    <n v="1"/>
    <n v="19"/>
    <n v="5"/>
    <n v="2"/>
    <n v="10"/>
    <n v="7"/>
    <n v="0"/>
    <n v="8"/>
    <n v="0"/>
    <n v="0"/>
    <x v="0"/>
    <x v="0"/>
    <x v="1"/>
    <x v="3"/>
    <x v="1"/>
    <x v="3"/>
    <x v="0"/>
    <n v="2.75"/>
    <x v="1"/>
    <s v="0"/>
    <n v="17316"/>
    <n v="0"/>
    <x v="1"/>
    <x v="1"/>
  </r>
  <r>
    <n v="42"/>
    <x v="1"/>
    <s v="Travel_Frequently"/>
    <x v="1"/>
    <n v="28"/>
    <n v="4"/>
    <s v="Technical Degree"/>
    <n v="551"/>
    <n v="4"/>
    <s v="Female"/>
    <n v="2"/>
    <n v="2"/>
    <x v="4"/>
    <n v="4"/>
    <s v="Married"/>
    <n v="4523"/>
    <n v="0"/>
    <x v="1"/>
    <n v="11"/>
    <n v="3"/>
    <n v="4"/>
    <n v="3"/>
    <n v="7"/>
    <n v="4"/>
    <n v="4"/>
    <n v="6"/>
    <n v="5"/>
    <n v="0"/>
    <n v="4"/>
    <n v="0"/>
    <n v="0"/>
    <x v="0"/>
    <x v="0"/>
    <x v="0"/>
    <x v="2"/>
    <x v="1"/>
    <x v="0"/>
    <x v="0"/>
    <n v="4"/>
    <x v="2"/>
    <s v="0"/>
    <n v="16282.8"/>
    <n v="0"/>
    <x v="2"/>
    <x v="2"/>
  </r>
  <r>
    <n v="24"/>
    <x v="0"/>
    <s v="Travel_Rarely"/>
    <x v="0"/>
    <n v="1"/>
    <n v="1"/>
    <s v="Technical Degree"/>
    <n v="554"/>
    <n v="1"/>
    <s v="Female"/>
    <n v="3"/>
    <n v="1"/>
    <x v="6"/>
    <n v="2"/>
    <s v="Single"/>
    <n v="3202"/>
    <n v="1"/>
    <x v="0"/>
    <n v="16"/>
    <n v="3"/>
    <n v="2"/>
    <n v="0"/>
    <n v="6"/>
    <n v="4"/>
    <n v="3"/>
    <n v="5"/>
    <n v="3"/>
    <n v="1"/>
    <n v="4"/>
    <n v="1"/>
    <n v="1"/>
    <x v="0"/>
    <x v="0"/>
    <x v="4"/>
    <x v="0"/>
    <x v="1"/>
    <x v="0"/>
    <x v="2"/>
    <n v="2"/>
    <x v="0"/>
    <s v="1–2"/>
    <n v="11527.199999999999"/>
    <n v="11527.199999999999"/>
    <x v="0"/>
    <x v="0"/>
  </r>
  <r>
    <n v="34"/>
    <x v="0"/>
    <s v="Travel_Frequently"/>
    <x v="0"/>
    <n v="6"/>
    <n v="2"/>
    <s v="Marketing"/>
    <n v="555"/>
    <n v="4"/>
    <s v="Female"/>
    <n v="1"/>
    <n v="1"/>
    <x v="6"/>
    <n v="3"/>
    <s v="Divorced"/>
    <n v="2351"/>
    <n v="0"/>
    <x v="1"/>
    <n v="16"/>
    <n v="3"/>
    <n v="4"/>
    <n v="1"/>
    <n v="3"/>
    <n v="3"/>
    <n v="2"/>
    <n v="2"/>
    <n v="2"/>
    <n v="1"/>
    <n v="0"/>
    <n v="1"/>
    <n v="0"/>
    <x v="0"/>
    <x v="1"/>
    <x v="2"/>
    <x v="1"/>
    <x v="1"/>
    <x v="2"/>
    <x v="2"/>
    <n v="3.25"/>
    <x v="2"/>
    <s v="1–2"/>
    <n v="8463.6"/>
    <n v="8463.6"/>
    <x v="2"/>
    <x v="2"/>
  </r>
  <r>
    <n v="38"/>
    <x v="1"/>
    <s v="Travel_Frequently"/>
    <x v="1"/>
    <n v="2"/>
    <n v="2"/>
    <s v="Life Sciences"/>
    <n v="556"/>
    <n v="4"/>
    <s v="Male"/>
    <n v="3"/>
    <n v="1"/>
    <x v="2"/>
    <n v="4"/>
    <s v="Married"/>
    <n v="1702"/>
    <n v="1"/>
    <x v="0"/>
    <n v="23"/>
    <n v="4"/>
    <n v="3"/>
    <n v="1"/>
    <n v="1"/>
    <n v="3"/>
    <n v="3"/>
    <n v="1"/>
    <n v="0"/>
    <n v="0"/>
    <n v="0"/>
    <n v="0"/>
    <n v="1"/>
    <x v="0"/>
    <x v="1"/>
    <x v="0"/>
    <x v="0"/>
    <x v="1"/>
    <x v="2"/>
    <x v="1"/>
    <n v="3.5"/>
    <x v="2"/>
    <s v="0"/>
    <n v="6127.2"/>
    <n v="0"/>
    <x v="0"/>
    <x v="0"/>
  </r>
  <r>
    <n v="40"/>
    <x v="1"/>
    <s v="Travel_Rarely"/>
    <x v="0"/>
    <n v="2"/>
    <n v="4"/>
    <s v="Life Sciences"/>
    <n v="558"/>
    <n v="3"/>
    <s v="Female"/>
    <n v="3"/>
    <n v="5"/>
    <x v="5"/>
    <n v="3"/>
    <s v="Married"/>
    <n v="18041"/>
    <n v="0"/>
    <x v="1"/>
    <n v="14"/>
    <n v="3"/>
    <n v="4"/>
    <n v="0"/>
    <n v="21"/>
    <n v="2"/>
    <n v="3"/>
    <n v="20"/>
    <n v="15"/>
    <n v="1"/>
    <n v="12"/>
    <n v="0"/>
    <n v="0"/>
    <x v="0"/>
    <x v="0"/>
    <x v="0"/>
    <x v="0"/>
    <x v="2"/>
    <x v="3"/>
    <x v="4"/>
    <n v="3.25"/>
    <x v="2"/>
    <s v="1–2"/>
    <n v="64947.6"/>
    <n v="0"/>
    <x v="1"/>
    <x v="1"/>
  </r>
  <r>
    <n v="26"/>
    <x v="1"/>
    <s v="Travel_Rarely"/>
    <x v="1"/>
    <n v="23"/>
    <n v="3"/>
    <s v="Life Sciences"/>
    <n v="560"/>
    <n v="1"/>
    <s v="Female"/>
    <n v="3"/>
    <n v="1"/>
    <x v="1"/>
    <n v="4"/>
    <s v="Divorced"/>
    <n v="2886"/>
    <n v="1"/>
    <x v="1"/>
    <n v="22"/>
    <n v="4"/>
    <n v="2"/>
    <n v="2"/>
    <n v="3"/>
    <n v="3"/>
    <n v="1"/>
    <n v="3"/>
    <n v="2"/>
    <n v="0"/>
    <n v="2"/>
    <n v="0"/>
    <n v="0"/>
    <x v="0"/>
    <x v="0"/>
    <x v="2"/>
    <x v="2"/>
    <x v="1"/>
    <x v="2"/>
    <x v="2"/>
    <n v="2"/>
    <x v="0"/>
    <s v="0"/>
    <n v="10389.6"/>
    <n v="0"/>
    <x v="0"/>
    <x v="0"/>
  </r>
  <r>
    <n v="30"/>
    <x v="1"/>
    <s v="Non-Travel"/>
    <x v="1"/>
    <n v="3"/>
    <n v="3"/>
    <s v="Life Sciences"/>
    <n v="562"/>
    <n v="3"/>
    <s v="Male"/>
    <n v="3"/>
    <n v="1"/>
    <x v="2"/>
    <n v="4"/>
    <s v="Married"/>
    <n v="2097"/>
    <n v="4"/>
    <x v="1"/>
    <n v="15"/>
    <n v="3"/>
    <n v="3"/>
    <n v="1"/>
    <n v="9"/>
    <n v="3"/>
    <n v="1"/>
    <n v="5"/>
    <n v="3"/>
    <n v="1"/>
    <n v="4"/>
    <n v="0"/>
    <n v="0"/>
    <x v="0"/>
    <x v="0"/>
    <x v="2"/>
    <x v="0"/>
    <x v="1"/>
    <x v="1"/>
    <x v="2"/>
    <n v="2.75"/>
    <x v="1"/>
    <s v="1–2"/>
    <n v="7549.2"/>
    <n v="0"/>
    <x v="1"/>
    <x v="1"/>
  </r>
  <r>
    <n v="29"/>
    <x v="1"/>
    <s v="Travel_Rarely"/>
    <x v="1"/>
    <n v="3"/>
    <n v="4"/>
    <s v="Medical"/>
    <n v="564"/>
    <n v="2"/>
    <s v="Male"/>
    <n v="2"/>
    <n v="3"/>
    <x v="7"/>
    <n v="3"/>
    <s v="Married"/>
    <n v="11935"/>
    <n v="1"/>
    <x v="1"/>
    <n v="18"/>
    <n v="3"/>
    <n v="3"/>
    <n v="0"/>
    <n v="10"/>
    <n v="2"/>
    <n v="3"/>
    <n v="10"/>
    <n v="2"/>
    <n v="0"/>
    <n v="7"/>
    <n v="0"/>
    <n v="0"/>
    <x v="0"/>
    <x v="0"/>
    <x v="2"/>
    <x v="0"/>
    <x v="3"/>
    <x v="1"/>
    <x v="0"/>
    <n v="2.75"/>
    <x v="1"/>
    <s v="0"/>
    <n v="42966"/>
    <n v="0"/>
    <x v="1"/>
    <x v="1"/>
  </r>
  <r>
    <n v="29"/>
    <x v="0"/>
    <s v="Travel_Rarely"/>
    <x v="1"/>
    <n v="25"/>
    <n v="5"/>
    <s v="Technical Degree"/>
    <n v="565"/>
    <n v="3"/>
    <s v="Female"/>
    <n v="2"/>
    <n v="1"/>
    <x v="1"/>
    <n v="2"/>
    <s v="Married"/>
    <n v="2546"/>
    <n v="5"/>
    <x v="1"/>
    <n v="16"/>
    <n v="3"/>
    <n v="2"/>
    <n v="0"/>
    <n v="6"/>
    <n v="2"/>
    <n v="4"/>
    <n v="2"/>
    <n v="2"/>
    <n v="1"/>
    <n v="1"/>
    <n v="1"/>
    <n v="0"/>
    <x v="0"/>
    <x v="0"/>
    <x v="2"/>
    <x v="2"/>
    <x v="1"/>
    <x v="0"/>
    <x v="2"/>
    <n v="2.75"/>
    <x v="1"/>
    <s v="1–2"/>
    <n v="9165.6"/>
    <n v="9165.6"/>
    <x v="0"/>
    <x v="0"/>
  </r>
  <r>
    <n v="19"/>
    <x v="0"/>
    <s v="Travel_Rarely"/>
    <x v="2"/>
    <n v="2"/>
    <n v="2"/>
    <s v="Technical Degree"/>
    <n v="566"/>
    <n v="1"/>
    <s v="Male"/>
    <n v="2"/>
    <n v="1"/>
    <x v="8"/>
    <n v="4"/>
    <s v="Single"/>
    <n v="2564"/>
    <n v="1"/>
    <x v="1"/>
    <n v="12"/>
    <n v="3"/>
    <n v="3"/>
    <n v="0"/>
    <n v="1"/>
    <n v="3"/>
    <n v="4"/>
    <n v="1"/>
    <n v="0"/>
    <n v="0"/>
    <n v="0"/>
    <n v="1"/>
    <n v="0"/>
    <x v="0"/>
    <x v="1"/>
    <x v="4"/>
    <x v="0"/>
    <x v="1"/>
    <x v="2"/>
    <x v="1"/>
    <n v="3"/>
    <x v="1"/>
    <s v="0"/>
    <n v="9230.4"/>
    <n v="9230.4"/>
    <x v="2"/>
    <x v="2"/>
  </r>
  <r>
    <n v="30"/>
    <x v="1"/>
    <s v="Non-Travel"/>
    <x v="0"/>
    <n v="22"/>
    <n v="4"/>
    <s v="Other"/>
    <n v="567"/>
    <n v="3"/>
    <s v="Female"/>
    <n v="3"/>
    <n v="3"/>
    <x v="0"/>
    <n v="1"/>
    <s v="Married"/>
    <n v="8412"/>
    <n v="0"/>
    <x v="1"/>
    <n v="11"/>
    <n v="3"/>
    <n v="3"/>
    <n v="0"/>
    <n v="10"/>
    <n v="3"/>
    <n v="3"/>
    <n v="9"/>
    <n v="8"/>
    <n v="7"/>
    <n v="8"/>
    <n v="0"/>
    <n v="0"/>
    <x v="1"/>
    <x v="0"/>
    <x v="2"/>
    <x v="2"/>
    <x v="0"/>
    <x v="1"/>
    <x v="0"/>
    <n v="2.5"/>
    <x v="3"/>
    <s v="6+"/>
    <n v="30283.199999999997"/>
    <n v="0"/>
    <x v="0"/>
    <x v="0"/>
  </r>
  <r>
    <n v="57"/>
    <x v="1"/>
    <s v="Travel_Rarely"/>
    <x v="0"/>
    <n v="29"/>
    <n v="3"/>
    <s v="Marketing"/>
    <n v="568"/>
    <n v="1"/>
    <s v="Male"/>
    <n v="2"/>
    <n v="4"/>
    <x v="5"/>
    <n v="4"/>
    <s v="Divorced"/>
    <n v="14118"/>
    <n v="3"/>
    <x v="1"/>
    <n v="12"/>
    <n v="3"/>
    <n v="3"/>
    <n v="1"/>
    <n v="32"/>
    <n v="3"/>
    <n v="2"/>
    <n v="1"/>
    <n v="0"/>
    <n v="0"/>
    <n v="0"/>
    <n v="0"/>
    <n v="0"/>
    <x v="0"/>
    <x v="1"/>
    <x v="3"/>
    <x v="2"/>
    <x v="3"/>
    <x v="4"/>
    <x v="1"/>
    <n v="2.5"/>
    <x v="3"/>
    <s v="0"/>
    <n v="50824.799999999996"/>
    <n v="0"/>
    <x v="0"/>
    <x v="0"/>
  </r>
  <r>
    <n v="50"/>
    <x v="1"/>
    <s v="Travel_Rarely"/>
    <x v="1"/>
    <n v="29"/>
    <n v="4"/>
    <s v="Life Sciences"/>
    <n v="569"/>
    <n v="2"/>
    <s v="Male"/>
    <n v="2"/>
    <n v="4"/>
    <x v="5"/>
    <n v="3"/>
    <s v="Married"/>
    <n v="17046"/>
    <n v="0"/>
    <x v="1"/>
    <n v="15"/>
    <n v="3"/>
    <n v="2"/>
    <n v="1"/>
    <n v="28"/>
    <n v="2"/>
    <n v="3"/>
    <n v="27"/>
    <n v="10"/>
    <n v="15"/>
    <n v="7"/>
    <n v="0"/>
    <n v="0"/>
    <x v="1"/>
    <x v="0"/>
    <x v="1"/>
    <x v="2"/>
    <x v="2"/>
    <x v="4"/>
    <x v="3"/>
    <n v="2.5"/>
    <x v="3"/>
    <s v="6+"/>
    <n v="61365.599999999999"/>
    <n v="0"/>
    <x v="0"/>
    <x v="0"/>
  </r>
  <r>
    <n v="30"/>
    <x v="1"/>
    <s v="Non-Travel"/>
    <x v="1"/>
    <n v="2"/>
    <n v="3"/>
    <s v="Medical"/>
    <n v="571"/>
    <n v="3"/>
    <s v="Female"/>
    <n v="3"/>
    <n v="1"/>
    <x v="2"/>
    <n v="4"/>
    <s v="Single"/>
    <n v="2564"/>
    <n v="0"/>
    <x v="1"/>
    <n v="14"/>
    <n v="3"/>
    <n v="3"/>
    <n v="0"/>
    <n v="12"/>
    <n v="2"/>
    <n v="2"/>
    <n v="11"/>
    <n v="7"/>
    <n v="6"/>
    <n v="7"/>
    <n v="0"/>
    <n v="0"/>
    <x v="1"/>
    <x v="0"/>
    <x v="2"/>
    <x v="0"/>
    <x v="1"/>
    <x v="1"/>
    <x v="4"/>
    <n v="3"/>
    <x v="1"/>
    <s v="6+"/>
    <n v="9230.4"/>
    <n v="0"/>
    <x v="2"/>
    <x v="2"/>
  </r>
  <r>
    <n v="60"/>
    <x v="1"/>
    <s v="Travel_Frequently"/>
    <x v="0"/>
    <n v="28"/>
    <n v="3"/>
    <s v="Marketing"/>
    <n v="573"/>
    <n v="3"/>
    <s v="Female"/>
    <n v="2"/>
    <n v="3"/>
    <x v="0"/>
    <n v="1"/>
    <s v="Married"/>
    <n v="10266"/>
    <n v="4"/>
    <x v="1"/>
    <n v="19"/>
    <n v="3"/>
    <n v="4"/>
    <n v="0"/>
    <n v="22"/>
    <n v="5"/>
    <n v="4"/>
    <n v="18"/>
    <n v="13"/>
    <n v="13"/>
    <n v="11"/>
    <n v="0"/>
    <n v="0"/>
    <x v="1"/>
    <x v="0"/>
    <x v="3"/>
    <x v="2"/>
    <x v="3"/>
    <x v="3"/>
    <x v="4"/>
    <n v="3"/>
    <x v="1"/>
    <s v="6+"/>
    <n v="36957.599999999999"/>
    <n v="0"/>
    <x v="0"/>
    <x v="0"/>
  </r>
  <r>
    <n v="47"/>
    <x v="1"/>
    <s v="Travel_Rarely"/>
    <x v="1"/>
    <n v="2"/>
    <n v="2"/>
    <s v="Medical"/>
    <n v="574"/>
    <n v="1"/>
    <s v="Female"/>
    <n v="3"/>
    <n v="2"/>
    <x v="3"/>
    <n v="4"/>
    <s v="Divorced"/>
    <n v="5070"/>
    <n v="5"/>
    <x v="1"/>
    <n v="13"/>
    <n v="3"/>
    <n v="3"/>
    <n v="3"/>
    <n v="20"/>
    <n v="2"/>
    <n v="3"/>
    <n v="5"/>
    <n v="0"/>
    <n v="0"/>
    <n v="4"/>
    <n v="0"/>
    <n v="0"/>
    <x v="0"/>
    <x v="0"/>
    <x v="1"/>
    <x v="0"/>
    <x v="0"/>
    <x v="3"/>
    <x v="2"/>
    <n v="2.75"/>
    <x v="1"/>
    <s v="0"/>
    <n v="18252"/>
    <n v="0"/>
    <x v="1"/>
    <x v="1"/>
  </r>
  <r>
    <n v="46"/>
    <x v="1"/>
    <s v="Travel_Rarely"/>
    <x v="1"/>
    <n v="2"/>
    <n v="3"/>
    <s v="Life Sciences"/>
    <n v="575"/>
    <n v="1"/>
    <s v="Male"/>
    <n v="3"/>
    <n v="4"/>
    <x v="7"/>
    <n v="3"/>
    <s v="Married"/>
    <n v="17861"/>
    <n v="6"/>
    <x v="1"/>
    <n v="13"/>
    <n v="3"/>
    <n v="3"/>
    <n v="0"/>
    <n v="26"/>
    <n v="2"/>
    <n v="1"/>
    <n v="3"/>
    <n v="2"/>
    <n v="0"/>
    <n v="1"/>
    <n v="0"/>
    <n v="0"/>
    <x v="0"/>
    <x v="0"/>
    <x v="1"/>
    <x v="0"/>
    <x v="2"/>
    <x v="4"/>
    <x v="2"/>
    <n v="2"/>
    <x v="0"/>
    <s v="0"/>
    <n v="64299.6"/>
    <n v="0"/>
    <x v="2"/>
    <x v="2"/>
  </r>
  <r>
    <n v="35"/>
    <x v="1"/>
    <s v="Travel_Rarely"/>
    <x v="1"/>
    <n v="22"/>
    <n v="3"/>
    <s v="Life Sciences"/>
    <n v="577"/>
    <n v="4"/>
    <s v="Male"/>
    <n v="1"/>
    <n v="1"/>
    <x v="2"/>
    <n v="3"/>
    <s v="Single"/>
    <n v="4230"/>
    <n v="0"/>
    <x v="1"/>
    <n v="15"/>
    <n v="3"/>
    <n v="3"/>
    <n v="0"/>
    <n v="6"/>
    <n v="2"/>
    <n v="3"/>
    <n v="5"/>
    <n v="4"/>
    <n v="4"/>
    <n v="3"/>
    <n v="0"/>
    <n v="0"/>
    <x v="1"/>
    <x v="0"/>
    <x v="0"/>
    <x v="2"/>
    <x v="1"/>
    <x v="0"/>
    <x v="2"/>
    <n v="3.25"/>
    <x v="2"/>
    <s v="3–5"/>
    <n v="15228"/>
    <n v="0"/>
    <x v="0"/>
    <x v="0"/>
  </r>
  <r>
    <n v="54"/>
    <x v="1"/>
    <s v="Travel_Rarely"/>
    <x v="1"/>
    <n v="8"/>
    <n v="4"/>
    <s v="Life Sciences"/>
    <n v="578"/>
    <n v="3"/>
    <s v="Female"/>
    <n v="3"/>
    <n v="2"/>
    <x v="2"/>
    <n v="3"/>
    <s v="Single"/>
    <n v="3780"/>
    <n v="7"/>
    <x v="1"/>
    <n v="11"/>
    <n v="3"/>
    <n v="3"/>
    <n v="0"/>
    <n v="19"/>
    <n v="3"/>
    <n v="3"/>
    <n v="1"/>
    <n v="0"/>
    <n v="0"/>
    <n v="0"/>
    <n v="0"/>
    <n v="0"/>
    <x v="0"/>
    <x v="1"/>
    <x v="1"/>
    <x v="1"/>
    <x v="1"/>
    <x v="3"/>
    <x v="1"/>
    <n v="3"/>
    <x v="1"/>
    <s v="0"/>
    <n v="13608"/>
    <n v="0"/>
    <x v="2"/>
    <x v="2"/>
  </r>
  <r>
    <n v="34"/>
    <x v="1"/>
    <s v="Travel_Rarely"/>
    <x v="1"/>
    <n v="2"/>
    <n v="4"/>
    <s v="Life Sciences"/>
    <n v="579"/>
    <n v="4"/>
    <s v="Male"/>
    <n v="2"/>
    <n v="1"/>
    <x v="1"/>
    <n v="3"/>
    <s v="Divorced"/>
    <n v="2768"/>
    <n v="3"/>
    <x v="1"/>
    <n v="12"/>
    <n v="3"/>
    <n v="3"/>
    <n v="1"/>
    <n v="14"/>
    <n v="3"/>
    <n v="3"/>
    <n v="7"/>
    <n v="3"/>
    <n v="5"/>
    <n v="7"/>
    <n v="0"/>
    <n v="0"/>
    <x v="1"/>
    <x v="0"/>
    <x v="2"/>
    <x v="0"/>
    <x v="1"/>
    <x v="1"/>
    <x v="0"/>
    <n v="3.25"/>
    <x v="2"/>
    <s v="3–5"/>
    <n v="9964.7999999999993"/>
    <n v="0"/>
    <x v="2"/>
    <x v="2"/>
  </r>
  <r>
    <n v="46"/>
    <x v="1"/>
    <s v="Travel_Rarely"/>
    <x v="0"/>
    <n v="10"/>
    <n v="3"/>
    <s v="Marketing"/>
    <n v="580"/>
    <n v="3"/>
    <s v="Female"/>
    <n v="2"/>
    <n v="3"/>
    <x v="0"/>
    <n v="4"/>
    <s v="Married"/>
    <n v="9071"/>
    <n v="2"/>
    <x v="0"/>
    <n v="19"/>
    <n v="3"/>
    <n v="3"/>
    <n v="1"/>
    <n v="15"/>
    <n v="3"/>
    <n v="3"/>
    <n v="3"/>
    <n v="2"/>
    <n v="1"/>
    <n v="2"/>
    <n v="0"/>
    <n v="1"/>
    <x v="0"/>
    <x v="0"/>
    <x v="1"/>
    <x v="1"/>
    <x v="0"/>
    <x v="1"/>
    <x v="2"/>
    <n v="3.25"/>
    <x v="2"/>
    <s v="1–2"/>
    <n v="32655.599999999999"/>
    <n v="0"/>
    <x v="2"/>
    <x v="2"/>
  </r>
  <r>
    <n v="31"/>
    <x v="1"/>
    <s v="Travel_Rarely"/>
    <x v="1"/>
    <n v="9"/>
    <n v="1"/>
    <s v="Life Sciences"/>
    <n v="581"/>
    <n v="3"/>
    <s v="Male"/>
    <n v="3"/>
    <n v="3"/>
    <x v="3"/>
    <n v="2"/>
    <s v="Divorced"/>
    <n v="10648"/>
    <n v="1"/>
    <x v="1"/>
    <n v="25"/>
    <n v="4"/>
    <n v="4"/>
    <n v="1"/>
    <n v="13"/>
    <n v="6"/>
    <n v="4"/>
    <n v="13"/>
    <n v="8"/>
    <n v="0"/>
    <n v="8"/>
    <n v="0"/>
    <n v="0"/>
    <x v="0"/>
    <x v="0"/>
    <x v="2"/>
    <x v="1"/>
    <x v="3"/>
    <x v="1"/>
    <x v="4"/>
    <n v="3.25"/>
    <x v="2"/>
    <s v="0"/>
    <n v="38332.799999999996"/>
    <n v="0"/>
    <x v="1"/>
    <x v="1"/>
  </r>
  <r>
    <n v="33"/>
    <x v="0"/>
    <s v="Travel_Rarely"/>
    <x v="1"/>
    <n v="15"/>
    <n v="1"/>
    <s v="Medical"/>
    <n v="582"/>
    <n v="2"/>
    <s v="Male"/>
    <n v="3"/>
    <n v="3"/>
    <x v="5"/>
    <n v="3"/>
    <s v="Married"/>
    <n v="13610"/>
    <n v="7"/>
    <x v="0"/>
    <n v="12"/>
    <n v="3"/>
    <n v="4"/>
    <n v="0"/>
    <n v="15"/>
    <n v="2"/>
    <n v="4"/>
    <n v="7"/>
    <n v="6"/>
    <n v="7"/>
    <n v="7"/>
    <n v="1"/>
    <n v="1"/>
    <x v="1"/>
    <x v="0"/>
    <x v="2"/>
    <x v="4"/>
    <x v="3"/>
    <x v="1"/>
    <x v="0"/>
    <n v="3.25"/>
    <x v="2"/>
    <s v="6+"/>
    <n v="48996"/>
    <n v="48996"/>
    <x v="0"/>
    <x v="0"/>
  </r>
  <r>
    <n v="33"/>
    <x v="0"/>
    <s v="Travel_Rarely"/>
    <x v="1"/>
    <n v="10"/>
    <n v="1"/>
    <s v="Medical"/>
    <n v="584"/>
    <n v="1"/>
    <s v="Male"/>
    <n v="1"/>
    <n v="1"/>
    <x v="2"/>
    <n v="4"/>
    <s v="Divorced"/>
    <n v="3408"/>
    <n v="7"/>
    <x v="1"/>
    <n v="13"/>
    <n v="3"/>
    <n v="1"/>
    <n v="3"/>
    <n v="8"/>
    <n v="2"/>
    <n v="3"/>
    <n v="4"/>
    <n v="3"/>
    <n v="1"/>
    <n v="3"/>
    <n v="1"/>
    <n v="0"/>
    <x v="0"/>
    <x v="0"/>
    <x v="2"/>
    <x v="1"/>
    <x v="1"/>
    <x v="0"/>
    <x v="2"/>
    <n v="2.25"/>
    <x v="3"/>
    <s v="1–2"/>
    <n v="12268.8"/>
    <n v="12268.8"/>
    <x v="1"/>
    <x v="1"/>
  </r>
  <r>
    <n v="30"/>
    <x v="1"/>
    <s v="Travel_Rarely"/>
    <x v="0"/>
    <n v="7"/>
    <n v="1"/>
    <s v="Marketing"/>
    <n v="585"/>
    <n v="4"/>
    <s v="Male"/>
    <n v="3"/>
    <n v="1"/>
    <x v="6"/>
    <n v="2"/>
    <s v="Single"/>
    <n v="2983"/>
    <n v="0"/>
    <x v="1"/>
    <n v="14"/>
    <n v="3"/>
    <n v="1"/>
    <n v="0"/>
    <n v="4"/>
    <n v="3"/>
    <n v="3"/>
    <n v="3"/>
    <n v="2"/>
    <n v="1"/>
    <n v="2"/>
    <n v="0"/>
    <n v="0"/>
    <x v="0"/>
    <x v="0"/>
    <x v="2"/>
    <x v="1"/>
    <x v="1"/>
    <x v="0"/>
    <x v="2"/>
    <n v="2.5"/>
    <x v="3"/>
    <s v="1–2"/>
    <n v="10738.8"/>
    <n v="0"/>
    <x v="1"/>
    <x v="1"/>
  </r>
  <r>
    <n v="35"/>
    <x v="1"/>
    <s v="Travel_Rarely"/>
    <x v="1"/>
    <n v="16"/>
    <n v="3"/>
    <s v="Life Sciences"/>
    <n v="586"/>
    <n v="4"/>
    <s v="Male"/>
    <n v="3"/>
    <n v="3"/>
    <x v="4"/>
    <n v="3"/>
    <s v="Married"/>
    <n v="7632"/>
    <n v="4"/>
    <x v="0"/>
    <n v="12"/>
    <n v="3"/>
    <n v="3"/>
    <n v="0"/>
    <n v="10"/>
    <n v="2"/>
    <n v="3"/>
    <n v="8"/>
    <n v="7"/>
    <n v="0"/>
    <n v="0"/>
    <n v="0"/>
    <n v="1"/>
    <x v="0"/>
    <x v="1"/>
    <x v="0"/>
    <x v="3"/>
    <x v="0"/>
    <x v="1"/>
    <x v="0"/>
    <n v="3.25"/>
    <x v="2"/>
    <s v="0"/>
    <n v="27475.200000000001"/>
    <n v="0"/>
    <x v="2"/>
    <x v="2"/>
  </r>
  <r>
    <n v="31"/>
    <x v="0"/>
    <s v="Travel_Frequently"/>
    <x v="1"/>
    <n v="20"/>
    <n v="3"/>
    <s v="Life Sciences"/>
    <n v="587"/>
    <n v="1"/>
    <s v="Male"/>
    <n v="3"/>
    <n v="3"/>
    <x v="4"/>
    <n v="3"/>
    <s v="Married"/>
    <n v="9824"/>
    <n v="3"/>
    <x v="1"/>
    <n v="12"/>
    <n v="3"/>
    <n v="1"/>
    <n v="0"/>
    <n v="12"/>
    <n v="2"/>
    <n v="3"/>
    <n v="1"/>
    <n v="0"/>
    <n v="0"/>
    <n v="0"/>
    <n v="1"/>
    <n v="0"/>
    <x v="0"/>
    <x v="1"/>
    <x v="2"/>
    <x v="3"/>
    <x v="0"/>
    <x v="1"/>
    <x v="1"/>
    <n v="2"/>
    <x v="0"/>
    <s v="0"/>
    <n v="35366.400000000001"/>
    <n v="35366.400000000001"/>
    <x v="3"/>
    <x v="3"/>
  </r>
  <r>
    <n v="34"/>
    <x v="0"/>
    <s v="Travel_Frequently"/>
    <x v="2"/>
    <n v="23"/>
    <n v="3"/>
    <s v="Human Resources"/>
    <n v="590"/>
    <n v="2"/>
    <s v="Female"/>
    <n v="3"/>
    <n v="3"/>
    <x v="8"/>
    <n v="1"/>
    <s v="Divorced"/>
    <n v="9950"/>
    <n v="9"/>
    <x v="0"/>
    <n v="15"/>
    <n v="3"/>
    <n v="3"/>
    <n v="3"/>
    <n v="11"/>
    <n v="2"/>
    <n v="3"/>
    <n v="3"/>
    <n v="2"/>
    <n v="0"/>
    <n v="2"/>
    <n v="1"/>
    <n v="1"/>
    <x v="0"/>
    <x v="0"/>
    <x v="2"/>
    <x v="2"/>
    <x v="0"/>
    <x v="1"/>
    <x v="2"/>
    <n v="2.25"/>
    <x v="3"/>
    <s v="0"/>
    <n v="35820"/>
    <n v="35820"/>
    <x v="0"/>
    <x v="0"/>
  </r>
  <r>
    <n v="42"/>
    <x v="1"/>
    <s v="Travel_Frequently"/>
    <x v="1"/>
    <n v="5"/>
    <n v="2"/>
    <s v="Other"/>
    <n v="591"/>
    <n v="2"/>
    <s v="Male"/>
    <n v="3"/>
    <n v="1"/>
    <x v="2"/>
    <n v="3"/>
    <s v="Married"/>
    <n v="2093"/>
    <n v="4"/>
    <x v="1"/>
    <n v="17"/>
    <n v="3"/>
    <n v="4"/>
    <n v="1"/>
    <n v="8"/>
    <n v="4"/>
    <n v="3"/>
    <n v="2"/>
    <n v="2"/>
    <n v="2"/>
    <n v="0"/>
    <n v="0"/>
    <n v="0"/>
    <x v="1"/>
    <x v="1"/>
    <x v="0"/>
    <x v="0"/>
    <x v="1"/>
    <x v="0"/>
    <x v="2"/>
    <n v="3"/>
    <x v="1"/>
    <s v="1–2"/>
    <n v="7534.7999999999993"/>
    <n v="0"/>
    <x v="2"/>
    <x v="2"/>
  </r>
  <r>
    <n v="36"/>
    <x v="1"/>
    <s v="Non-Travel"/>
    <x v="0"/>
    <n v="10"/>
    <n v="4"/>
    <s v="Medical"/>
    <n v="592"/>
    <n v="2"/>
    <s v="Male"/>
    <n v="3"/>
    <n v="3"/>
    <x v="0"/>
    <n v="4"/>
    <s v="Single"/>
    <n v="9980"/>
    <n v="1"/>
    <x v="1"/>
    <n v="14"/>
    <n v="3"/>
    <n v="4"/>
    <n v="0"/>
    <n v="10"/>
    <n v="3"/>
    <n v="2"/>
    <n v="10"/>
    <n v="3"/>
    <n v="9"/>
    <n v="7"/>
    <n v="0"/>
    <n v="0"/>
    <x v="1"/>
    <x v="0"/>
    <x v="0"/>
    <x v="1"/>
    <x v="0"/>
    <x v="1"/>
    <x v="0"/>
    <n v="3"/>
    <x v="1"/>
    <s v="6+"/>
    <n v="35928"/>
    <n v="0"/>
    <x v="2"/>
    <x v="2"/>
  </r>
  <r>
    <n v="22"/>
    <x v="0"/>
    <s v="Travel_Frequently"/>
    <x v="1"/>
    <n v="4"/>
    <n v="1"/>
    <s v="Technical Degree"/>
    <n v="593"/>
    <n v="3"/>
    <s v="Male"/>
    <n v="2"/>
    <n v="1"/>
    <x v="2"/>
    <n v="3"/>
    <s v="Single"/>
    <n v="3894"/>
    <n v="5"/>
    <x v="1"/>
    <n v="16"/>
    <n v="3"/>
    <n v="3"/>
    <n v="0"/>
    <n v="4"/>
    <n v="3"/>
    <n v="3"/>
    <n v="2"/>
    <n v="2"/>
    <n v="1"/>
    <n v="2"/>
    <n v="1"/>
    <n v="0"/>
    <x v="0"/>
    <x v="0"/>
    <x v="4"/>
    <x v="0"/>
    <x v="1"/>
    <x v="0"/>
    <x v="2"/>
    <n v="3"/>
    <x v="1"/>
    <s v="1–2"/>
    <n v="14018.4"/>
    <n v="14018.4"/>
    <x v="2"/>
    <x v="2"/>
  </r>
  <r>
    <n v="48"/>
    <x v="1"/>
    <s v="Travel_Rarely"/>
    <x v="0"/>
    <n v="2"/>
    <n v="5"/>
    <s v="Marketing"/>
    <n v="595"/>
    <n v="2"/>
    <s v="Female"/>
    <n v="3"/>
    <n v="2"/>
    <x v="0"/>
    <n v="4"/>
    <s v="Married"/>
    <n v="4051"/>
    <n v="2"/>
    <x v="1"/>
    <n v="14"/>
    <n v="3"/>
    <n v="1"/>
    <n v="1"/>
    <n v="14"/>
    <n v="2"/>
    <n v="3"/>
    <n v="9"/>
    <n v="7"/>
    <n v="6"/>
    <n v="7"/>
    <n v="0"/>
    <n v="0"/>
    <x v="1"/>
    <x v="0"/>
    <x v="1"/>
    <x v="0"/>
    <x v="1"/>
    <x v="1"/>
    <x v="0"/>
    <n v="2.5"/>
    <x v="3"/>
    <s v="6+"/>
    <n v="14583.6"/>
    <n v="0"/>
    <x v="2"/>
    <x v="2"/>
  </r>
  <r>
    <n v="55"/>
    <x v="1"/>
    <s v="Travel_Rarely"/>
    <x v="0"/>
    <n v="18"/>
    <n v="5"/>
    <s v="Life Sciences"/>
    <n v="597"/>
    <n v="1"/>
    <s v="Female"/>
    <n v="3"/>
    <n v="4"/>
    <x v="5"/>
    <n v="2"/>
    <s v="Single"/>
    <n v="16835"/>
    <n v="3"/>
    <x v="1"/>
    <n v="23"/>
    <n v="4"/>
    <n v="4"/>
    <n v="0"/>
    <n v="37"/>
    <n v="2"/>
    <n v="3"/>
    <n v="10"/>
    <n v="9"/>
    <n v="7"/>
    <n v="7"/>
    <n v="0"/>
    <n v="0"/>
    <x v="1"/>
    <x v="0"/>
    <x v="3"/>
    <x v="3"/>
    <x v="2"/>
    <x v="4"/>
    <x v="0"/>
    <n v="2.5"/>
    <x v="3"/>
    <s v="6+"/>
    <n v="60606"/>
    <n v="0"/>
    <x v="2"/>
    <x v="2"/>
  </r>
  <r>
    <n v="41"/>
    <x v="1"/>
    <s v="Non-Travel"/>
    <x v="0"/>
    <n v="10"/>
    <n v="2"/>
    <s v="Life Sciences"/>
    <n v="599"/>
    <n v="4"/>
    <s v="Male"/>
    <n v="3"/>
    <n v="2"/>
    <x v="0"/>
    <n v="4"/>
    <s v="Single"/>
    <n v="6230"/>
    <n v="7"/>
    <x v="1"/>
    <n v="14"/>
    <n v="3"/>
    <n v="4"/>
    <n v="0"/>
    <n v="16"/>
    <n v="3"/>
    <n v="3"/>
    <n v="14"/>
    <n v="3"/>
    <n v="1"/>
    <n v="10"/>
    <n v="0"/>
    <n v="0"/>
    <x v="0"/>
    <x v="0"/>
    <x v="0"/>
    <x v="1"/>
    <x v="0"/>
    <x v="3"/>
    <x v="4"/>
    <n v="3.75"/>
    <x v="2"/>
    <s v="1–2"/>
    <n v="22428"/>
    <n v="0"/>
    <x v="1"/>
    <x v="1"/>
  </r>
  <r>
    <n v="35"/>
    <x v="1"/>
    <s v="Travel_Rarely"/>
    <x v="0"/>
    <n v="1"/>
    <n v="3"/>
    <s v="Marketing"/>
    <n v="600"/>
    <n v="2"/>
    <s v="Male"/>
    <n v="3"/>
    <n v="2"/>
    <x v="0"/>
    <n v="3"/>
    <s v="Married"/>
    <n v="4717"/>
    <n v="9"/>
    <x v="1"/>
    <n v="11"/>
    <n v="3"/>
    <n v="3"/>
    <n v="0"/>
    <n v="15"/>
    <n v="2"/>
    <n v="3"/>
    <n v="11"/>
    <n v="9"/>
    <n v="6"/>
    <n v="9"/>
    <n v="0"/>
    <n v="0"/>
    <x v="1"/>
    <x v="0"/>
    <x v="0"/>
    <x v="0"/>
    <x v="1"/>
    <x v="1"/>
    <x v="4"/>
    <n v="2.75"/>
    <x v="1"/>
    <s v="6+"/>
    <n v="16981.2"/>
    <n v="0"/>
    <x v="2"/>
    <x v="2"/>
  </r>
  <r>
    <n v="40"/>
    <x v="1"/>
    <s v="Travel_Rarely"/>
    <x v="1"/>
    <n v="6"/>
    <n v="3"/>
    <s v="Life Sciences"/>
    <n v="601"/>
    <n v="2"/>
    <s v="Female"/>
    <n v="3"/>
    <n v="4"/>
    <x v="3"/>
    <n v="3"/>
    <s v="Single"/>
    <n v="13237"/>
    <n v="7"/>
    <x v="1"/>
    <n v="15"/>
    <n v="3"/>
    <n v="3"/>
    <n v="0"/>
    <n v="22"/>
    <n v="3"/>
    <n v="3"/>
    <n v="20"/>
    <n v="6"/>
    <n v="5"/>
    <n v="13"/>
    <n v="0"/>
    <n v="0"/>
    <x v="1"/>
    <x v="0"/>
    <x v="0"/>
    <x v="1"/>
    <x v="3"/>
    <x v="3"/>
    <x v="4"/>
    <n v="2.75"/>
    <x v="1"/>
    <s v="3–5"/>
    <n v="47653.2"/>
    <n v="0"/>
    <x v="2"/>
    <x v="2"/>
  </r>
  <r>
    <n v="39"/>
    <x v="1"/>
    <s v="Travel_Frequently"/>
    <x v="1"/>
    <n v="8"/>
    <n v="1"/>
    <s v="Life Sciences"/>
    <n v="602"/>
    <n v="3"/>
    <s v="Female"/>
    <n v="3"/>
    <n v="1"/>
    <x v="2"/>
    <n v="3"/>
    <s v="Married"/>
    <n v="3755"/>
    <n v="1"/>
    <x v="1"/>
    <n v="11"/>
    <n v="3"/>
    <n v="1"/>
    <n v="1"/>
    <n v="8"/>
    <n v="3"/>
    <n v="3"/>
    <n v="8"/>
    <n v="3"/>
    <n v="0"/>
    <n v="7"/>
    <n v="0"/>
    <n v="0"/>
    <x v="0"/>
    <x v="0"/>
    <x v="0"/>
    <x v="1"/>
    <x v="1"/>
    <x v="0"/>
    <x v="0"/>
    <n v="2.5"/>
    <x v="3"/>
    <s v="0"/>
    <n v="13518"/>
    <n v="0"/>
    <x v="1"/>
    <x v="1"/>
  </r>
  <r>
    <n v="31"/>
    <x v="1"/>
    <s v="Travel_Rarely"/>
    <x v="0"/>
    <n v="2"/>
    <n v="1"/>
    <s v="Life Sciences"/>
    <n v="604"/>
    <n v="2"/>
    <s v="Male"/>
    <n v="3"/>
    <n v="2"/>
    <x v="0"/>
    <n v="4"/>
    <s v="Single"/>
    <n v="6582"/>
    <n v="4"/>
    <x v="0"/>
    <n v="13"/>
    <n v="3"/>
    <n v="3"/>
    <n v="0"/>
    <n v="10"/>
    <n v="2"/>
    <n v="4"/>
    <n v="6"/>
    <n v="5"/>
    <n v="0"/>
    <n v="5"/>
    <n v="0"/>
    <n v="1"/>
    <x v="0"/>
    <x v="0"/>
    <x v="2"/>
    <x v="0"/>
    <x v="0"/>
    <x v="1"/>
    <x v="0"/>
    <n v="3.25"/>
    <x v="2"/>
    <s v="0"/>
    <n v="23695.200000000001"/>
    <n v="0"/>
    <x v="2"/>
    <x v="2"/>
  </r>
  <r>
    <n v="42"/>
    <x v="1"/>
    <s v="Travel_Rarely"/>
    <x v="1"/>
    <n v="24"/>
    <n v="3"/>
    <s v="Medical"/>
    <n v="605"/>
    <n v="4"/>
    <s v="Male"/>
    <n v="3"/>
    <n v="3"/>
    <x v="3"/>
    <n v="1"/>
    <s v="Married"/>
    <n v="7406"/>
    <n v="1"/>
    <x v="0"/>
    <n v="21"/>
    <n v="4"/>
    <n v="4"/>
    <n v="1"/>
    <n v="10"/>
    <n v="5"/>
    <n v="2"/>
    <n v="10"/>
    <n v="9"/>
    <n v="5"/>
    <n v="8"/>
    <n v="0"/>
    <n v="1"/>
    <x v="1"/>
    <x v="0"/>
    <x v="0"/>
    <x v="2"/>
    <x v="0"/>
    <x v="1"/>
    <x v="0"/>
    <n v="2.75"/>
    <x v="1"/>
    <s v="3–5"/>
    <n v="26661.599999999999"/>
    <n v="0"/>
    <x v="3"/>
    <x v="3"/>
  </r>
  <r>
    <n v="45"/>
    <x v="1"/>
    <s v="Travel_Rarely"/>
    <x v="0"/>
    <n v="2"/>
    <n v="3"/>
    <s v="Other"/>
    <n v="606"/>
    <n v="4"/>
    <s v="Male"/>
    <n v="3"/>
    <n v="2"/>
    <x v="0"/>
    <n v="2"/>
    <s v="Married"/>
    <n v="4805"/>
    <n v="0"/>
    <x v="1"/>
    <n v="19"/>
    <n v="3"/>
    <n v="2"/>
    <n v="1"/>
    <n v="9"/>
    <n v="3"/>
    <n v="4"/>
    <n v="8"/>
    <n v="7"/>
    <n v="3"/>
    <n v="7"/>
    <n v="0"/>
    <n v="0"/>
    <x v="1"/>
    <x v="0"/>
    <x v="1"/>
    <x v="0"/>
    <x v="1"/>
    <x v="1"/>
    <x v="0"/>
    <n v="3"/>
    <x v="1"/>
    <s v="3–5"/>
    <n v="17298"/>
    <n v="0"/>
    <x v="2"/>
    <x v="2"/>
  </r>
  <r>
    <n v="26"/>
    <x v="0"/>
    <s v="Travel_Frequently"/>
    <x v="2"/>
    <n v="17"/>
    <n v="4"/>
    <s v="Life Sciences"/>
    <n v="608"/>
    <n v="2"/>
    <s v="Female"/>
    <n v="3"/>
    <n v="1"/>
    <x v="8"/>
    <n v="3"/>
    <s v="Divorced"/>
    <n v="2741"/>
    <n v="0"/>
    <x v="0"/>
    <n v="11"/>
    <n v="3"/>
    <n v="2"/>
    <n v="1"/>
    <n v="8"/>
    <n v="2"/>
    <n v="2"/>
    <n v="7"/>
    <n v="7"/>
    <n v="1"/>
    <n v="0"/>
    <n v="1"/>
    <n v="1"/>
    <x v="0"/>
    <x v="1"/>
    <x v="2"/>
    <x v="3"/>
    <x v="1"/>
    <x v="0"/>
    <x v="0"/>
    <n v="2.25"/>
    <x v="3"/>
    <s v="1–2"/>
    <n v="9867.6"/>
    <n v="9867.6"/>
    <x v="2"/>
    <x v="2"/>
  </r>
  <r>
    <n v="29"/>
    <x v="1"/>
    <s v="Travel_Rarely"/>
    <x v="1"/>
    <n v="19"/>
    <n v="3"/>
    <s v="Technical Degree"/>
    <n v="611"/>
    <n v="4"/>
    <s v="Male"/>
    <n v="3"/>
    <n v="2"/>
    <x v="3"/>
    <n v="4"/>
    <s v="Divorced"/>
    <n v="4262"/>
    <n v="4"/>
    <x v="1"/>
    <n v="12"/>
    <n v="3"/>
    <n v="2"/>
    <n v="2"/>
    <n v="8"/>
    <n v="2"/>
    <n v="4"/>
    <n v="3"/>
    <n v="2"/>
    <n v="1"/>
    <n v="2"/>
    <n v="0"/>
    <n v="0"/>
    <x v="0"/>
    <x v="0"/>
    <x v="2"/>
    <x v="3"/>
    <x v="1"/>
    <x v="0"/>
    <x v="2"/>
    <n v="3.5"/>
    <x v="2"/>
    <s v="1–2"/>
    <n v="15343.199999999999"/>
    <n v="0"/>
    <x v="1"/>
    <x v="1"/>
  </r>
  <r>
    <n v="33"/>
    <x v="1"/>
    <s v="Travel_Rarely"/>
    <x v="1"/>
    <n v="1"/>
    <n v="5"/>
    <s v="Medical"/>
    <n v="612"/>
    <n v="1"/>
    <s v="Female"/>
    <n v="4"/>
    <n v="4"/>
    <x v="7"/>
    <n v="3"/>
    <s v="Divorced"/>
    <n v="16184"/>
    <n v="4"/>
    <x v="1"/>
    <n v="19"/>
    <n v="3"/>
    <n v="3"/>
    <n v="1"/>
    <n v="10"/>
    <n v="2"/>
    <n v="3"/>
    <n v="6"/>
    <n v="1"/>
    <n v="0"/>
    <n v="5"/>
    <n v="0"/>
    <n v="0"/>
    <x v="0"/>
    <x v="0"/>
    <x v="2"/>
    <x v="0"/>
    <x v="2"/>
    <x v="1"/>
    <x v="0"/>
    <n v="2.5"/>
    <x v="3"/>
    <s v="0"/>
    <n v="58262.400000000001"/>
    <n v="0"/>
    <x v="1"/>
    <x v="1"/>
  </r>
  <r>
    <n v="31"/>
    <x v="1"/>
    <s v="Travel_Rarely"/>
    <x v="0"/>
    <n v="7"/>
    <n v="3"/>
    <s v="Life Sciences"/>
    <n v="613"/>
    <n v="3"/>
    <s v="Male"/>
    <n v="2"/>
    <n v="3"/>
    <x v="5"/>
    <n v="4"/>
    <s v="Divorced"/>
    <n v="11557"/>
    <n v="9"/>
    <x v="1"/>
    <n v="21"/>
    <n v="4"/>
    <n v="3"/>
    <n v="1"/>
    <n v="10"/>
    <n v="3"/>
    <n v="2"/>
    <n v="5"/>
    <n v="4"/>
    <n v="0"/>
    <n v="1"/>
    <n v="0"/>
    <n v="0"/>
    <x v="0"/>
    <x v="0"/>
    <x v="2"/>
    <x v="1"/>
    <x v="3"/>
    <x v="1"/>
    <x v="2"/>
    <n v="3"/>
    <x v="1"/>
    <s v="0"/>
    <n v="41605.199999999997"/>
    <n v="0"/>
    <x v="1"/>
    <x v="1"/>
  </r>
  <r>
    <n v="18"/>
    <x v="0"/>
    <s v="Travel_Frequently"/>
    <x v="0"/>
    <n v="5"/>
    <n v="3"/>
    <s v="Marketing"/>
    <n v="614"/>
    <n v="2"/>
    <s v="Male"/>
    <n v="3"/>
    <n v="1"/>
    <x v="6"/>
    <n v="2"/>
    <s v="Single"/>
    <n v="1878"/>
    <n v="1"/>
    <x v="0"/>
    <n v="14"/>
    <n v="3"/>
    <n v="4"/>
    <n v="0"/>
    <n v="0"/>
    <n v="3"/>
    <n v="3"/>
    <n v="0"/>
    <n v="0"/>
    <n v="0"/>
    <n v="0"/>
    <n v="1"/>
    <n v="1"/>
    <x v="0"/>
    <x v="1"/>
    <x v="4"/>
    <x v="0"/>
    <x v="1"/>
    <x v="2"/>
    <x v="1"/>
    <n v="2.75"/>
    <x v="1"/>
    <s v="0"/>
    <n v="6760.8"/>
    <n v="6760.8"/>
    <x v="0"/>
    <x v="0"/>
  </r>
  <r>
    <n v="40"/>
    <x v="1"/>
    <s v="Non-Travel"/>
    <x v="0"/>
    <n v="28"/>
    <n v="3"/>
    <s v="Other"/>
    <n v="615"/>
    <n v="3"/>
    <s v="Male"/>
    <n v="1"/>
    <n v="3"/>
    <x v="0"/>
    <n v="1"/>
    <s v="Divorced"/>
    <n v="10932"/>
    <n v="3"/>
    <x v="1"/>
    <n v="15"/>
    <n v="3"/>
    <n v="3"/>
    <n v="1"/>
    <n v="20"/>
    <n v="2"/>
    <n v="3"/>
    <n v="1"/>
    <n v="0"/>
    <n v="0"/>
    <n v="1"/>
    <n v="0"/>
    <n v="0"/>
    <x v="0"/>
    <x v="0"/>
    <x v="0"/>
    <x v="2"/>
    <x v="3"/>
    <x v="3"/>
    <x v="1"/>
    <n v="2.5"/>
    <x v="3"/>
    <s v="0"/>
    <n v="39355.199999999997"/>
    <n v="0"/>
    <x v="0"/>
    <x v="0"/>
  </r>
  <r>
    <n v="41"/>
    <x v="1"/>
    <s v="Non-Travel"/>
    <x v="1"/>
    <n v="2"/>
    <n v="4"/>
    <s v="Other"/>
    <n v="616"/>
    <n v="1"/>
    <s v="Female"/>
    <n v="2"/>
    <n v="2"/>
    <x v="4"/>
    <n v="3"/>
    <s v="Single"/>
    <n v="6811"/>
    <n v="2"/>
    <x v="0"/>
    <n v="17"/>
    <n v="3"/>
    <n v="1"/>
    <n v="0"/>
    <n v="10"/>
    <n v="3"/>
    <n v="3"/>
    <n v="8"/>
    <n v="7"/>
    <n v="0"/>
    <n v="7"/>
    <n v="0"/>
    <n v="1"/>
    <x v="0"/>
    <x v="0"/>
    <x v="0"/>
    <x v="0"/>
    <x v="0"/>
    <x v="1"/>
    <x v="0"/>
    <n v="2"/>
    <x v="0"/>
    <s v="0"/>
    <n v="24519.599999999999"/>
    <n v="0"/>
    <x v="0"/>
    <x v="0"/>
  </r>
  <r>
    <n v="26"/>
    <x v="1"/>
    <s v="Travel_Rarely"/>
    <x v="0"/>
    <n v="29"/>
    <n v="2"/>
    <s v="Medical"/>
    <n v="618"/>
    <n v="1"/>
    <s v="Male"/>
    <n v="3"/>
    <n v="2"/>
    <x v="0"/>
    <n v="3"/>
    <s v="Divorced"/>
    <n v="4306"/>
    <n v="5"/>
    <x v="1"/>
    <n v="12"/>
    <n v="3"/>
    <n v="1"/>
    <n v="2"/>
    <n v="8"/>
    <n v="5"/>
    <n v="3"/>
    <n v="0"/>
    <n v="0"/>
    <n v="0"/>
    <n v="0"/>
    <n v="0"/>
    <n v="0"/>
    <x v="0"/>
    <x v="1"/>
    <x v="2"/>
    <x v="2"/>
    <x v="1"/>
    <x v="0"/>
    <x v="1"/>
    <n v="2"/>
    <x v="0"/>
    <s v="0"/>
    <n v="15501.599999999999"/>
    <n v="0"/>
    <x v="3"/>
    <x v="3"/>
  </r>
  <r>
    <n v="35"/>
    <x v="1"/>
    <s v="Travel_Rarely"/>
    <x v="0"/>
    <n v="1"/>
    <n v="3"/>
    <s v="Medical"/>
    <n v="620"/>
    <n v="1"/>
    <s v="Female"/>
    <n v="3"/>
    <n v="2"/>
    <x v="0"/>
    <n v="3"/>
    <s v="Single"/>
    <n v="4859"/>
    <n v="1"/>
    <x v="1"/>
    <n v="16"/>
    <n v="3"/>
    <n v="4"/>
    <n v="0"/>
    <n v="5"/>
    <n v="3"/>
    <n v="3"/>
    <n v="5"/>
    <n v="4"/>
    <n v="0"/>
    <n v="3"/>
    <n v="0"/>
    <n v="0"/>
    <x v="0"/>
    <x v="0"/>
    <x v="0"/>
    <x v="0"/>
    <x v="1"/>
    <x v="0"/>
    <x v="2"/>
    <n v="2.75"/>
    <x v="1"/>
    <s v="0"/>
    <n v="17492.399999999998"/>
    <n v="0"/>
    <x v="1"/>
    <x v="1"/>
  </r>
  <r>
    <n v="34"/>
    <x v="1"/>
    <s v="Travel_Rarely"/>
    <x v="0"/>
    <n v="21"/>
    <n v="4"/>
    <s v="Life Sciences"/>
    <n v="621"/>
    <n v="4"/>
    <s v="Male"/>
    <n v="4"/>
    <n v="2"/>
    <x v="0"/>
    <n v="4"/>
    <s v="Single"/>
    <n v="5337"/>
    <n v="1"/>
    <x v="1"/>
    <n v="12"/>
    <n v="3"/>
    <n v="4"/>
    <n v="0"/>
    <n v="10"/>
    <n v="3"/>
    <n v="3"/>
    <n v="10"/>
    <n v="7"/>
    <n v="5"/>
    <n v="7"/>
    <n v="0"/>
    <n v="0"/>
    <x v="1"/>
    <x v="0"/>
    <x v="2"/>
    <x v="2"/>
    <x v="0"/>
    <x v="1"/>
    <x v="0"/>
    <n v="3.75"/>
    <x v="2"/>
    <s v="3–5"/>
    <n v="19213.2"/>
    <n v="0"/>
    <x v="0"/>
    <x v="0"/>
  </r>
  <r>
    <n v="26"/>
    <x v="0"/>
    <s v="Travel_Rarely"/>
    <x v="1"/>
    <n v="24"/>
    <n v="3"/>
    <s v="Technical Degree"/>
    <n v="622"/>
    <n v="3"/>
    <s v="Male"/>
    <n v="1"/>
    <n v="1"/>
    <x v="2"/>
    <n v="4"/>
    <s v="Single"/>
    <n v="2340"/>
    <n v="1"/>
    <x v="0"/>
    <n v="18"/>
    <n v="3"/>
    <n v="2"/>
    <n v="0"/>
    <n v="1"/>
    <n v="3"/>
    <n v="1"/>
    <n v="1"/>
    <n v="0"/>
    <n v="0"/>
    <n v="0"/>
    <n v="1"/>
    <n v="1"/>
    <x v="0"/>
    <x v="1"/>
    <x v="2"/>
    <x v="2"/>
    <x v="1"/>
    <x v="2"/>
    <x v="1"/>
    <n v="2.5"/>
    <x v="3"/>
    <s v="0"/>
    <n v="8424"/>
    <n v="8424"/>
    <x v="3"/>
    <x v="3"/>
  </r>
  <r>
    <n v="37"/>
    <x v="1"/>
    <s v="Travel_Rarely"/>
    <x v="1"/>
    <n v="1"/>
    <n v="3"/>
    <s v="Technical Degree"/>
    <n v="623"/>
    <n v="2"/>
    <s v="Female"/>
    <n v="3"/>
    <n v="3"/>
    <x v="3"/>
    <n v="4"/>
    <s v="Single"/>
    <n v="7491"/>
    <n v="4"/>
    <x v="1"/>
    <n v="17"/>
    <n v="3"/>
    <n v="4"/>
    <n v="0"/>
    <n v="12"/>
    <n v="3"/>
    <n v="4"/>
    <n v="6"/>
    <n v="5"/>
    <n v="1"/>
    <n v="2"/>
    <n v="0"/>
    <n v="0"/>
    <x v="0"/>
    <x v="0"/>
    <x v="0"/>
    <x v="0"/>
    <x v="0"/>
    <x v="1"/>
    <x v="0"/>
    <n v="3.5"/>
    <x v="2"/>
    <s v="1–2"/>
    <n v="26967.599999999999"/>
    <n v="0"/>
    <x v="1"/>
    <x v="1"/>
  </r>
  <r>
    <n v="46"/>
    <x v="1"/>
    <s v="Travel_Frequently"/>
    <x v="1"/>
    <n v="18"/>
    <n v="1"/>
    <s v="Medical"/>
    <n v="624"/>
    <n v="1"/>
    <s v="Female"/>
    <n v="3"/>
    <n v="3"/>
    <x v="4"/>
    <n v="3"/>
    <s v="Married"/>
    <n v="10527"/>
    <n v="5"/>
    <x v="1"/>
    <n v="11"/>
    <n v="3"/>
    <n v="4"/>
    <n v="0"/>
    <n v="28"/>
    <n v="3"/>
    <n v="2"/>
    <n v="2"/>
    <n v="2"/>
    <n v="1"/>
    <n v="2"/>
    <n v="0"/>
    <n v="0"/>
    <x v="0"/>
    <x v="0"/>
    <x v="1"/>
    <x v="3"/>
    <x v="3"/>
    <x v="4"/>
    <x v="2"/>
    <n v="2.5"/>
    <x v="3"/>
    <s v="1–2"/>
    <n v="37897.199999999997"/>
    <n v="0"/>
    <x v="2"/>
    <x v="2"/>
  </r>
  <r>
    <n v="41"/>
    <x v="1"/>
    <s v="Travel_Rarely"/>
    <x v="0"/>
    <n v="2"/>
    <n v="5"/>
    <s v="Life Sciences"/>
    <n v="625"/>
    <n v="2"/>
    <s v="Female"/>
    <n v="3"/>
    <n v="4"/>
    <x v="5"/>
    <n v="1"/>
    <s v="Married"/>
    <n v="16595"/>
    <n v="7"/>
    <x v="1"/>
    <n v="16"/>
    <n v="3"/>
    <n v="2"/>
    <n v="1"/>
    <n v="22"/>
    <n v="2"/>
    <n v="3"/>
    <n v="18"/>
    <n v="16"/>
    <n v="11"/>
    <n v="8"/>
    <n v="0"/>
    <n v="0"/>
    <x v="1"/>
    <x v="0"/>
    <x v="0"/>
    <x v="0"/>
    <x v="2"/>
    <x v="3"/>
    <x v="4"/>
    <n v="2"/>
    <x v="0"/>
    <s v="6+"/>
    <n v="59742"/>
    <n v="0"/>
    <x v="0"/>
    <x v="0"/>
  </r>
  <r>
    <n v="37"/>
    <x v="1"/>
    <s v="Non-Travel"/>
    <x v="0"/>
    <n v="9"/>
    <n v="4"/>
    <s v="Medical"/>
    <n v="626"/>
    <n v="1"/>
    <s v="Male"/>
    <n v="3"/>
    <n v="3"/>
    <x v="0"/>
    <n v="2"/>
    <s v="Divorced"/>
    <n v="8834"/>
    <n v="1"/>
    <x v="1"/>
    <n v="13"/>
    <n v="3"/>
    <n v="4"/>
    <n v="1"/>
    <n v="9"/>
    <n v="6"/>
    <n v="3"/>
    <n v="9"/>
    <n v="5"/>
    <n v="7"/>
    <n v="7"/>
    <n v="0"/>
    <n v="0"/>
    <x v="1"/>
    <x v="0"/>
    <x v="0"/>
    <x v="1"/>
    <x v="0"/>
    <x v="1"/>
    <x v="0"/>
    <n v="2.5"/>
    <x v="3"/>
    <s v="6+"/>
    <n v="31802.399999999998"/>
    <n v="0"/>
    <x v="2"/>
    <x v="2"/>
  </r>
  <r>
    <n v="52"/>
    <x v="1"/>
    <s v="Travel_Rarely"/>
    <x v="1"/>
    <n v="6"/>
    <n v="2"/>
    <s v="Technical Degree"/>
    <n v="630"/>
    <n v="4"/>
    <s v="Male"/>
    <n v="3"/>
    <n v="2"/>
    <x v="1"/>
    <n v="1"/>
    <s v="Divorced"/>
    <n v="5577"/>
    <n v="3"/>
    <x v="0"/>
    <n v="12"/>
    <n v="3"/>
    <n v="2"/>
    <n v="2"/>
    <n v="18"/>
    <n v="3"/>
    <n v="3"/>
    <n v="10"/>
    <n v="9"/>
    <n v="6"/>
    <n v="9"/>
    <n v="0"/>
    <n v="1"/>
    <x v="1"/>
    <x v="0"/>
    <x v="1"/>
    <x v="1"/>
    <x v="0"/>
    <x v="3"/>
    <x v="0"/>
    <n v="2.5"/>
    <x v="3"/>
    <s v="6+"/>
    <n v="20077.2"/>
    <n v="0"/>
    <x v="0"/>
    <x v="0"/>
  </r>
  <r>
    <n v="32"/>
    <x v="0"/>
    <s v="Non-Travel"/>
    <x v="0"/>
    <n v="11"/>
    <n v="4"/>
    <s v="Other"/>
    <n v="631"/>
    <n v="4"/>
    <s v="Male"/>
    <n v="4"/>
    <n v="2"/>
    <x v="0"/>
    <n v="3"/>
    <s v="Married"/>
    <n v="4707"/>
    <n v="8"/>
    <x v="1"/>
    <n v="12"/>
    <n v="3"/>
    <n v="4"/>
    <n v="0"/>
    <n v="6"/>
    <n v="2"/>
    <n v="3"/>
    <n v="4"/>
    <n v="2"/>
    <n v="1"/>
    <n v="2"/>
    <n v="1"/>
    <n v="0"/>
    <x v="0"/>
    <x v="0"/>
    <x v="2"/>
    <x v="4"/>
    <x v="1"/>
    <x v="0"/>
    <x v="2"/>
    <n v="3.5"/>
    <x v="2"/>
    <s v="1–2"/>
    <n v="16945.2"/>
    <n v="16945.2"/>
    <x v="1"/>
    <x v="1"/>
  </r>
  <r>
    <n v="24"/>
    <x v="1"/>
    <s v="Travel_Frequently"/>
    <x v="0"/>
    <n v="24"/>
    <n v="3"/>
    <s v="Medical"/>
    <n v="632"/>
    <n v="4"/>
    <s v="Male"/>
    <n v="3"/>
    <n v="1"/>
    <x v="6"/>
    <n v="4"/>
    <s v="Married"/>
    <n v="2400"/>
    <n v="0"/>
    <x v="1"/>
    <n v="13"/>
    <n v="3"/>
    <n v="3"/>
    <n v="2"/>
    <n v="3"/>
    <n v="3"/>
    <n v="3"/>
    <n v="2"/>
    <n v="2"/>
    <n v="2"/>
    <n v="1"/>
    <n v="0"/>
    <n v="0"/>
    <x v="1"/>
    <x v="0"/>
    <x v="4"/>
    <x v="2"/>
    <x v="1"/>
    <x v="2"/>
    <x v="2"/>
    <n v="3.5"/>
    <x v="2"/>
    <s v="1–2"/>
    <n v="8640"/>
    <n v="0"/>
    <x v="0"/>
    <x v="0"/>
  </r>
  <r>
    <n v="38"/>
    <x v="1"/>
    <s v="Travel_Rarely"/>
    <x v="1"/>
    <n v="10"/>
    <n v="3"/>
    <s v="Medical"/>
    <n v="634"/>
    <n v="3"/>
    <s v="Female"/>
    <n v="3"/>
    <n v="2"/>
    <x v="4"/>
    <n v="3"/>
    <s v="Married"/>
    <n v="9824"/>
    <n v="3"/>
    <x v="1"/>
    <n v="19"/>
    <n v="3"/>
    <n v="3"/>
    <n v="1"/>
    <n v="18"/>
    <n v="4"/>
    <n v="3"/>
    <n v="1"/>
    <n v="0"/>
    <n v="0"/>
    <n v="0"/>
    <n v="0"/>
    <n v="0"/>
    <x v="0"/>
    <x v="1"/>
    <x v="0"/>
    <x v="1"/>
    <x v="0"/>
    <x v="3"/>
    <x v="1"/>
    <n v="3"/>
    <x v="1"/>
    <s v="0"/>
    <n v="35366.400000000001"/>
    <n v="0"/>
    <x v="2"/>
    <x v="2"/>
  </r>
  <r>
    <n v="37"/>
    <x v="1"/>
    <s v="Travel_Rarely"/>
    <x v="1"/>
    <n v="1"/>
    <n v="4"/>
    <s v="Life Sciences"/>
    <n v="635"/>
    <n v="2"/>
    <s v="Female"/>
    <n v="3"/>
    <n v="2"/>
    <x v="3"/>
    <n v="2"/>
    <s v="Married"/>
    <n v="6447"/>
    <n v="6"/>
    <x v="1"/>
    <n v="12"/>
    <n v="3"/>
    <n v="2"/>
    <n v="1"/>
    <n v="8"/>
    <n v="2"/>
    <n v="2"/>
    <n v="6"/>
    <n v="5"/>
    <n v="4"/>
    <n v="3"/>
    <n v="0"/>
    <n v="0"/>
    <x v="1"/>
    <x v="0"/>
    <x v="0"/>
    <x v="0"/>
    <x v="0"/>
    <x v="0"/>
    <x v="0"/>
    <n v="2"/>
    <x v="0"/>
    <s v="3–5"/>
    <n v="23209.200000000001"/>
    <n v="0"/>
    <x v="0"/>
    <x v="0"/>
  </r>
  <r>
    <n v="49"/>
    <x v="1"/>
    <s v="Travel_Rarely"/>
    <x v="1"/>
    <n v="18"/>
    <n v="4"/>
    <s v="Life Sciences"/>
    <n v="638"/>
    <n v="4"/>
    <s v="Male"/>
    <n v="2"/>
    <n v="5"/>
    <x v="7"/>
    <n v="3"/>
    <s v="Divorced"/>
    <n v="19502"/>
    <n v="1"/>
    <x v="0"/>
    <n v="17"/>
    <n v="3"/>
    <n v="3"/>
    <n v="1"/>
    <n v="31"/>
    <n v="5"/>
    <n v="3"/>
    <n v="31"/>
    <n v="9"/>
    <n v="0"/>
    <n v="9"/>
    <n v="0"/>
    <n v="1"/>
    <x v="0"/>
    <x v="0"/>
    <x v="1"/>
    <x v="3"/>
    <x v="2"/>
    <x v="4"/>
    <x v="3"/>
    <n v="3.25"/>
    <x v="2"/>
    <s v="0"/>
    <n v="70207.199999999997"/>
    <n v="0"/>
    <x v="2"/>
    <x v="2"/>
  </r>
  <r>
    <n v="24"/>
    <x v="1"/>
    <s v="Travel_Rarely"/>
    <x v="1"/>
    <n v="23"/>
    <n v="3"/>
    <s v="Medical"/>
    <n v="639"/>
    <n v="2"/>
    <s v="Male"/>
    <n v="4"/>
    <n v="1"/>
    <x v="1"/>
    <n v="4"/>
    <s v="Married"/>
    <n v="2725"/>
    <n v="1"/>
    <x v="0"/>
    <n v="11"/>
    <n v="3"/>
    <n v="2"/>
    <n v="2"/>
    <n v="6"/>
    <n v="3"/>
    <n v="3"/>
    <n v="6"/>
    <n v="5"/>
    <n v="1"/>
    <n v="4"/>
    <n v="0"/>
    <n v="1"/>
    <x v="0"/>
    <x v="0"/>
    <x v="4"/>
    <x v="2"/>
    <x v="1"/>
    <x v="0"/>
    <x v="0"/>
    <n v="2.75"/>
    <x v="1"/>
    <s v="1–2"/>
    <n v="9810"/>
    <n v="0"/>
    <x v="0"/>
    <x v="0"/>
  </r>
  <r>
    <n v="26"/>
    <x v="1"/>
    <s v="Travel_Rarely"/>
    <x v="0"/>
    <n v="28"/>
    <n v="2"/>
    <s v="Marketing"/>
    <n v="641"/>
    <n v="1"/>
    <s v="Male"/>
    <n v="3"/>
    <n v="2"/>
    <x v="0"/>
    <n v="2"/>
    <s v="Married"/>
    <n v="6272"/>
    <n v="1"/>
    <x v="1"/>
    <n v="20"/>
    <n v="4"/>
    <n v="4"/>
    <n v="2"/>
    <n v="6"/>
    <n v="5"/>
    <n v="4"/>
    <n v="5"/>
    <n v="3"/>
    <n v="1"/>
    <n v="4"/>
    <n v="0"/>
    <n v="0"/>
    <x v="0"/>
    <x v="0"/>
    <x v="2"/>
    <x v="2"/>
    <x v="0"/>
    <x v="0"/>
    <x v="2"/>
    <n v="2.75"/>
    <x v="1"/>
    <s v="1–2"/>
    <n v="22579.200000000001"/>
    <n v="0"/>
    <x v="2"/>
    <x v="2"/>
  </r>
  <r>
    <n v="24"/>
    <x v="1"/>
    <s v="Travel_Rarely"/>
    <x v="1"/>
    <n v="17"/>
    <n v="2"/>
    <s v="Other"/>
    <n v="643"/>
    <n v="4"/>
    <s v="Male"/>
    <n v="2"/>
    <n v="1"/>
    <x v="2"/>
    <n v="2"/>
    <s v="Married"/>
    <n v="2127"/>
    <n v="1"/>
    <x v="1"/>
    <n v="21"/>
    <n v="4"/>
    <n v="4"/>
    <n v="1"/>
    <n v="1"/>
    <n v="2"/>
    <n v="3"/>
    <n v="1"/>
    <n v="0"/>
    <n v="0"/>
    <n v="0"/>
    <n v="0"/>
    <n v="0"/>
    <x v="0"/>
    <x v="1"/>
    <x v="4"/>
    <x v="3"/>
    <x v="1"/>
    <x v="2"/>
    <x v="1"/>
    <n v="3.25"/>
    <x v="2"/>
    <s v="0"/>
    <n v="7657.2"/>
    <n v="0"/>
    <x v="2"/>
    <x v="2"/>
  </r>
  <r>
    <n v="50"/>
    <x v="1"/>
    <s v="Travel_Frequently"/>
    <x v="2"/>
    <n v="3"/>
    <n v="3"/>
    <s v="Medical"/>
    <n v="644"/>
    <n v="1"/>
    <s v="Male"/>
    <n v="3"/>
    <n v="5"/>
    <x v="5"/>
    <n v="2"/>
    <s v="Married"/>
    <n v="18200"/>
    <n v="1"/>
    <x v="1"/>
    <n v="11"/>
    <n v="3"/>
    <n v="3"/>
    <n v="1"/>
    <n v="32"/>
    <n v="2"/>
    <n v="3"/>
    <n v="32"/>
    <n v="5"/>
    <n v="10"/>
    <n v="7"/>
    <n v="0"/>
    <n v="0"/>
    <x v="1"/>
    <x v="0"/>
    <x v="1"/>
    <x v="0"/>
    <x v="2"/>
    <x v="4"/>
    <x v="3"/>
    <n v="2.25"/>
    <x v="3"/>
    <s v="6+"/>
    <n v="65520"/>
    <n v="0"/>
    <x v="2"/>
    <x v="2"/>
  </r>
  <r>
    <n v="25"/>
    <x v="1"/>
    <s v="Travel_Rarely"/>
    <x v="0"/>
    <n v="13"/>
    <n v="1"/>
    <s v="Medical"/>
    <n v="645"/>
    <n v="2"/>
    <s v="Male"/>
    <n v="3"/>
    <n v="1"/>
    <x v="6"/>
    <n v="3"/>
    <s v="Married"/>
    <n v="2096"/>
    <n v="1"/>
    <x v="1"/>
    <n v="11"/>
    <n v="3"/>
    <n v="3"/>
    <n v="0"/>
    <n v="7"/>
    <n v="1"/>
    <n v="3"/>
    <n v="7"/>
    <n v="4"/>
    <n v="0"/>
    <n v="6"/>
    <n v="0"/>
    <n v="0"/>
    <x v="0"/>
    <x v="0"/>
    <x v="2"/>
    <x v="4"/>
    <x v="1"/>
    <x v="0"/>
    <x v="0"/>
    <n v="2.75"/>
    <x v="1"/>
    <s v="0"/>
    <n v="7545.5999999999995"/>
    <n v="0"/>
    <x v="1"/>
    <x v="1"/>
  </r>
  <r>
    <n v="24"/>
    <x v="0"/>
    <s v="Travel_Frequently"/>
    <x v="1"/>
    <n v="7"/>
    <n v="3"/>
    <s v="Life Sciences"/>
    <n v="647"/>
    <n v="1"/>
    <s v="Female"/>
    <n v="3"/>
    <n v="1"/>
    <x v="2"/>
    <n v="3"/>
    <s v="Married"/>
    <n v="2886"/>
    <n v="1"/>
    <x v="0"/>
    <n v="16"/>
    <n v="3"/>
    <n v="4"/>
    <n v="1"/>
    <n v="6"/>
    <n v="4"/>
    <n v="3"/>
    <n v="6"/>
    <n v="3"/>
    <n v="1"/>
    <n v="2"/>
    <n v="1"/>
    <n v="1"/>
    <x v="0"/>
    <x v="0"/>
    <x v="4"/>
    <x v="1"/>
    <x v="1"/>
    <x v="0"/>
    <x v="0"/>
    <n v="2.75"/>
    <x v="1"/>
    <s v="1–2"/>
    <n v="10389.6"/>
    <n v="10389.6"/>
    <x v="2"/>
    <x v="2"/>
  </r>
  <r>
    <n v="30"/>
    <x v="0"/>
    <s v="Travel_Frequently"/>
    <x v="0"/>
    <n v="12"/>
    <n v="4"/>
    <s v="Life Sciences"/>
    <n v="648"/>
    <n v="2"/>
    <s v="Male"/>
    <n v="2"/>
    <n v="1"/>
    <x v="6"/>
    <n v="1"/>
    <s v="Married"/>
    <n v="2033"/>
    <n v="1"/>
    <x v="1"/>
    <n v="18"/>
    <n v="3"/>
    <n v="3"/>
    <n v="1"/>
    <n v="1"/>
    <n v="2"/>
    <n v="4"/>
    <n v="1"/>
    <n v="0"/>
    <n v="0"/>
    <n v="0"/>
    <n v="1"/>
    <n v="0"/>
    <x v="0"/>
    <x v="1"/>
    <x v="2"/>
    <x v="4"/>
    <x v="1"/>
    <x v="2"/>
    <x v="1"/>
    <n v="2.5"/>
    <x v="3"/>
    <s v="0"/>
    <n v="7318.8"/>
    <n v="7318.8"/>
    <x v="2"/>
    <x v="2"/>
  </r>
  <r>
    <n v="34"/>
    <x v="1"/>
    <s v="Travel_Rarely"/>
    <x v="1"/>
    <n v="1"/>
    <n v="2"/>
    <s v="Life Sciences"/>
    <n v="649"/>
    <n v="2"/>
    <s v="Male"/>
    <n v="2"/>
    <n v="1"/>
    <x v="1"/>
    <n v="4"/>
    <s v="Married"/>
    <n v="3622"/>
    <n v="1"/>
    <x v="0"/>
    <n v="13"/>
    <n v="3"/>
    <n v="4"/>
    <n v="1"/>
    <n v="6"/>
    <n v="3"/>
    <n v="3"/>
    <n v="6"/>
    <n v="5"/>
    <n v="1"/>
    <n v="3"/>
    <n v="0"/>
    <n v="1"/>
    <x v="0"/>
    <x v="0"/>
    <x v="2"/>
    <x v="0"/>
    <x v="1"/>
    <x v="0"/>
    <x v="0"/>
    <n v="3.25"/>
    <x v="2"/>
    <s v="1–2"/>
    <n v="13039.199999999999"/>
    <n v="0"/>
    <x v="2"/>
    <x v="2"/>
  </r>
  <r>
    <n v="31"/>
    <x v="0"/>
    <s v="Travel_Rarely"/>
    <x v="0"/>
    <n v="13"/>
    <n v="4"/>
    <s v="Medical"/>
    <n v="650"/>
    <n v="2"/>
    <s v="Male"/>
    <n v="3"/>
    <n v="2"/>
    <x v="0"/>
    <n v="1"/>
    <s v="Divorced"/>
    <n v="4233"/>
    <n v="2"/>
    <x v="1"/>
    <n v="17"/>
    <n v="3"/>
    <n v="3"/>
    <n v="0"/>
    <n v="9"/>
    <n v="2"/>
    <n v="1"/>
    <n v="3"/>
    <n v="1"/>
    <n v="1"/>
    <n v="2"/>
    <n v="1"/>
    <n v="0"/>
    <x v="0"/>
    <x v="0"/>
    <x v="2"/>
    <x v="4"/>
    <x v="1"/>
    <x v="1"/>
    <x v="2"/>
    <n v="1.75"/>
    <x v="0"/>
    <s v="1–2"/>
    <n v="15238.8"/>
    <n v="15238.8"/>
    <x v="2"/>
    <x v="2"/>
  </r>
  <r>
    <n v="35"/>
    <x v="1"/>
    <s v="Travel_Rarely"/>
    <x v="1"/>
    <n v="25"/>
    <n v="2"/>
    <s v="Other"/>
    <n v="652"/>
    <n v="1"/>
    <s v="Male"/>
    <n v="2"/>
    <n v="2"/>
    <x v="2"/>
    <n v="4"/>
    <s v="Single"/>
    <n v="3681"/>
    <n v="4"/>
    <x v="1"/>
    <n v="14"/>
    <n v="3"/>
    <n v="4"/>
    <n v="0"/>
    <n v="9"/>
    <n v="3"/>
    <n v="3"/>
    <n v="3"/>
    <n v="2"/>
    <n v="0"/>
    <n v="2"/>
    <n v="0"/>
    <n v="0"/>
    <x v="0"/>
    <x v="0"/>
    <x v="0"/>
    <x v="2"/>
    <x v="1"/>
    <x v="1"/>
    <x v="2"/>
    <n v="3"/>
    <x v="1"/>
    <s v="0"/>
    <n v="13251.6"/>
    <n v="0"/>
    <x v="2"/>
    <x v="2"/>
  </r>
  <r>
    <n v="31"/>
    <x v="1"/>
    <s v="Travel_Rarely"/>
    <x v="0"/>
    <n v="6"/>
    <n v="4"/>
    <s v="Medical"/>
    <n v="653"/>
    <n v="1"/>
    <s v="Male"/>
    <n v="4"/>
    <n v="2"/>
    <x v="0"/>
    <n v="4"/>
    <s v="Divorced"/>
    <n v="5460"/>
    <n v="4"/>
    <x v="1"/>
    <n v="22"/>
    <n v="4"/>
    <n v="4"/>
    <n v="2"/>
    <n v="13"/>
    <n v="4"/>
    <n v="4"/>
    <n v="7"/>
    <n v="7"/>
    <n v="5"/>
    <n v="7"/>
    <n v="0"/>
    <n v="0"/>
    <x v="1"/>
    <x v="0"/>
    <x v="2"/>
    <x v="1"/>
    <x v="0"/>
    <x v="1"/>
    <x v="0"/>
    <n v="3.25"/>
    <x v="2"/>
    <s v="3–5"/>
    <n v="19656"/>
    <n v="0"/>
    <x v="2"/>
    <x v="2"/>
  </r>
  <r>
    <n v="27"/>
    <x v="1"/>
    <s v="Travel_Rarely"/>
    <x v="1"/>
    <n v="6"/>
    <n v="4"/>
    <s v="Medical"/>
    <n v="655"/>
    <n v="1"/>
    <s v="Female"/>
    <n v="2"/>
    <n v="1"/>
    <x v="1"/>
    <n v="3"/>
    <s v="Divorced"/>
    <n v="2187"/>
    <n v="0"/>
    <x v="1"/>
    <n v="12"/>
    <n v="3"/>
    <n v="3"/>
    <n v="2"/>
    <n v="6"/>
    <n v="5"/>
    <n v="2"/>
    <n v="5"/>
    <n v="3"/>
    <n v="0"/>
    <n v="3"/>
    <n v="0"/>
    <n v="0"/>
    <x v="0"/>
    <x v="0"/>
    <x v="2"/>
    <x v="1"/>
    <x v="1"/>
    <x v="0"/>
    <x v="2"/>
    <n v="2.25"/>
    <x v="3"/>
    <s v="0"/>
    <n v="7873.2"/>
    <n v="0"/>
    <x v="1"/>
    <x v="1"/>
  </r>
  <r>
    <n v="37"/>
    <x v="1"/>
    <s v="Travel_Rarely"/>
    <x v="0"/>
    <n v="2"/>
    <n v="3"/>
    <s v="Marketing"/>
    <n v="656"/>
    <n v="4"/>
    <s v="Male"/>
    <n v="3"/>
    <n v="2"/>
    <x v="0"/>
    <n v="3"/>
    <s v="Married"/>
    <n v="9602"/>
    <n v="4"/>
    <x v="0"/>
    <n v="11"/>
    <n v="3"/>
    <n v="3"/>
    <n v="1"/>
    <n v="17"/>
    <n v="3"/>
    <n v="2"/>
    <n v="3"/>
    <n v="0"/>
    <n v="1"/>
    <n v="0"/>
    <n v="0"/>
    <n v="1"/>
    <x v="0"/>
    <x v="1"/>
    <x v="0"/>
    <x v="0"/>
    <x v="0"/>
    <x v="3"/>
    <x v="2"/>
    <n v="3"/>
    <x v="1"/>
    <s v="1–2"/>
    <n v="34567.199999999997"/>
    <n v="0"/>
    <x v="2"/>
    <x v="2"/>
  </r>
  <r>
    <n v="20"/>
    <x v="1"/>
    <s v="Travel_Rarely"/>
    <x v="1"/>
    <n v="1"/>
    <n v="3"/>
    <s v="Life Sciences"/>
    <n v="657"/>
    <n v="4"/>
    <s v="Female"/>
    <n v="2"/>
    <n v="1"/>
    <x v="1"/>
    <n v="2"/>
    <s v="Single"/>
    <n v="2836"/>
    <n v="1"/>
    <x v="1"/>
    <n v="13"/>
    <n v="3"/>
    <n v="4"/>
    <n v="0"/>
    <n v="1"/>
    <n v="0"/>
    <n v="4"/>
    <n v="1"/>
    <n v="0"/>
    <n v="0"/>
    <n v="0"/>
    <n v="0"/>
    <n v="0"/>
    <x v="0"/>
    <x v="1"/>
    <x v="4"/>
    <x v="0"/>
    <x v="1"/>
    <x v="2"/>
    <x v="1"/>
    <n v="3.5"/>
    <x v="2"/>
    <s v="0"/>
    <n v="10209.6"/>
    <n v="0"/>
    <x v="2"/>
    <x v="2"/>
  </r>
  <r>
    <n v="42"/>
    <x v="1"/>
    <s v="Travel_Rarely"/>
    <x v="1"/>
    <n v="2"/>
    <n v="4"/>
    <s v="Life Sciences"/>
    <n v="659"/>
    <n v="3"/>
    <s v="Female"/>
    <n v="3"/>
    <n v="2"/>
    <x v="4"/>
    <n v="4"/>
    <s v="Married"/>
    <n v="4089"/>
    <n v="1"/>
    <x v="1"/>
    <n v="13"/>
    <n v="3"/>
    <n v="2"/>
    <n v="2"/>
    <n v="10"/>
    <n v="4"/>
    <n v="3"/>
    <n v="10"/>
    <n v="2"/>
    <n v="2"/>
    <n v="2"/>
    <n v="0"/>
    <n v="0"/>
    <x v="1"/>
    <x v="0"/>
    <x v="0"/>
    <x v="0"/>
    <x v="1"/>
    <x v="1"/>
    <x v="0"/>
    <n v="3"/>
    <x v="1"/>
    <s v="1–2"/>
    <n v="14720.4"/>
    <n v="0"/>
    <x v="1"/>
    <x v="1"/>
  </r>
  <r>
    <n v="43"/>
    <x v="1"/>
    <s v="Travel_Rarely"/>
    <x v="1"/>
    <n v="6"/>
    <n v="4"/>
    <s v="Other"/>
    <n v="661"/>
    <n v="2"/>
    <s v="Male"/>
    <n v="2"/>
    <n v="4"/>
    <x v="7"/>
    <n v="4"/>
    <s v="Divorced"/>
    <n v="16627"/>
    <n v="4"/>
    <x v="0"/>
    <n v="14"/>
    <n v="3"/>
    <n v="3"/>
    <n v="1"/>
    <n v="21"/>
    <n v="3"/>
    <n v="2"/>
    <n v="1"/>
    <n v="0"/>
    <n v="0"/>
    <n v="0"/>
    <n v="0"/>
    <n v="1"/>
    <x v="0"/>
    <x v="1"/>
    <x v="0"/>
    <x v="1"/>
    <x v="2"/>
    <x v="3"/>
    <x v="1"/>
    <n v="2.75"/>
    <x v="1"/>
    <s v="0"/>
    <n v="59857.2"/>
    <n v="0"/>
    <x v="0"/>
    <x v="0"/>
  </r>
  <r>
    <n v="38"/>
    <x v="1"/>
    <s v="Travel_Rarely"/>
    <x v="1"/>
    <n v="1"/>
    <n v="1"/>
    <s v="Life Sciences"/>
    <n v="662"/>
    <n v="3"/>
    <s v="Female"/>
    <n v="3"/>
    <n v="1"/>
    <x v="1"/>
    <n v="1"/>
    <s v="Single"/>
    <n v="2619"/>
    <n v="3"/>
    <x v="1"/>
    <n v="17"/>
    <n v="3"/>
    <n v="4"/>
    <n v="0"/>
    <n v="8"/>
    <n v="3"/>
    <n v="2"/>
    <n v="0"/>
    <n v="0"/>
    <n v="0"/>
    <n v="0"/>
    <n v="0"/>
    <n v="0"/>
    <x v="0"/>
    <x v="1"/>
    <x v="0"/>
    <x v="0"/>
    <x v="1"/>
    <x v="0"/>
    <x v="1"/>
    <n v="2.5"/>
    <x v="3"/>
    <s v="0"/>
    <n v="9428.4"/>
    <n v="0"/>
    <x v="2"/>
    <x v="2"/>
  </r>
  <r>
    <n v="43"/>
    <x v="1"/>
    <s v="Travel_Frequently"/>
    <x v="1"/>
    <n v="9"/>
    <n v="5"/>
    <s v="Medical"/>
    <n v="663"/>
    <n v="4"/>
    <s v="Male"/>
    <n v="3"/>
    <n v="2"/>
    <x v="2"/>
    <n v="3"/>
    <s v="Divorced"/>
    <n v="5679"/>
    <n v="3"/>
    <x v="0"/>
    <n v="13"/>
    <n v="3"/>
    <n v="2"/>
    <n v="1"/>
    <n v="10"/>
    <n v="3"/>
    <n v="3"/>
    <n v="8"/>
    <n v="7"/>
    <n v="4"/>
    <n v="7"/>
    <n v="0"/>
    <n v="1"/>
    <x v="1"/>
    <x v="0"/>
    <x v="0"/>
    <x v="1"/>
    <x v="0"/>
    <x v="1"/>
    <x v="0"/>
    <n v="3"/>
    <x v="1"/>
    <s v="3–5"/>
    <n v="20444.399999999998"/>
    <n v="0"/>
    <x v="0"/>
    <x v="0"/>
  </r>
  <r>
    <n v="48"/>
    <x v="1"/>
    <s v="Travel_Rarely"/>
    <x v="1"/>
    <n v="1"/>
    <n v="4"/>
    <s v="Life Sciences"/>
    <n v="664"/>
    <n v="4"/>
    <s v="Female"/>
    <n v="2"/>
    <n v="4"/>
    <x v="5"/>
    <n v="1"/>
    <s v="Married"/>
    <n v="15402"/>
    <n v="7"/>
    <x v="1"/>
    <n v="11"/>
    <n v="3"/>
    <n v="1"/>
    <n v="1"/>
    <n v="21"/>
    <n v="3"/>
    <n v="1"/>
    <n v="3"/>
    <n v="2"/>
    <n v="0"/>
    <n v="2"/>
    <n v="0"/>
    <n v="0"/>
    <x v="0"/>
    <x v="0"/>
    <x v="1"/>
    <x v="0"/>
    <x v="2"/>
    <x v="3"/>
    <x v="2"/>
    <n v="1.75"/>
    <x v="0"/>
    <s v="0"/>
    <n v="55447.199999999997"/>
    <n v="0"/>
    <x v="2"/>
    <x v="2"/>
  </r>
  <r>
    <n v="44"/>
    <x v="1"/>
    <s v="Travel_Rarely"/>
    <x v="2"/>
    <n v="1"/>
    <n v="4"/>
    <s v="Life Sciences"/>
    <n v="665"/>
    <n v="1"/>
    <s v="Female"/>
    <n v="2"/>
    <n v="2"/>
    <x v="8"/>
    <n v="3"/>
    <s v="Single"/>
    <n v="5985"/>
    <n v="4"/>
    <x v="1"/>
    <n v="11"/>
    <n v="3"/>
    <n v="2"/>
    <n v="0"/>
    <n v="10"/>
    <n v="1"/>
    <n v="4"/>
    <n v="2"/>
    <n v="2"/>
    <n v="0"/>
    <n v="2"/>
    <n v="0"/>
    <n v="0"/>
    <x v="0"/>
    <x v="0"/>
    <x v="0"/>
    <x v="0"/>
    <x v="0"/>
    <x v="1"/>
    <x v="2"/>
    <n v="2.5"/>
    <x v="3"/>
    <s v="0"/>
    <n v="21546"/>
    <n v="0"/>
    <x v="2"/>
    <x v="2"/>
  </r>
  <r>
    <n v="34"/>
    <x v="1"/>
    <s v="Travel_Rarely"/>
    <x v="0"/>
    <n v="14"/>
    <n v="3"/>
    <s v="Technical Degree"/>
    <n v="666"/>
    <n v="3"/>
    <s v="Female"/>
    <n v="3"/>
    <n v="1"/>
    <x v="6"/>
    <n v="3"/>
    <s v="Divorced"/>
    <n v="2579"/>
    <n v="1"/>
    <x v="0"/>
    <n v="18"/>
    <n v="3"/>
    <n v="4"/>
    <n v="2"/>
    <n v="8"/>
    <n v="3"/>
    <n v="3"/>
    <n v="8"/>
    <n v="2"/>
    <n v="0"/>
    <n v="6"/>
    <n v="0"/>
    <n v="1"/>
    <x v="0"/>
    <x v="0"/>
    <x v="2"/>
    <x v="4"/>
    <x v="1"/>
    <x v="0"/>
    <x v="0"/>
    <n v="3.25"/>
    <x v="2"/>
    <s v="0"/>
    <n v="9284.4"/>
    <n v="0"/>
    <x v="2"/>
    <x v="2"/>
  </r>
  <r>
    <n v="27"/>
    <x v="0"/>
    <s v="Travel_Rarely"/>
    <x v="0"/>
    <n v="2"/>
    <n v="1"/>
    <s v="Marketing"/>
    <n v="667"/>
    <n v="3"/>
    <s v="Male"/>
    <n v="3"/>
    <n v="1"/>
    <x v="6"/>
    <n v="1"/>
    <s v="Divorced"/>
    <n v="3041"/>
    <n v="0"/>
    <x v="1"/>
    <n v="11"/>
    <n v="3"/>
    <n v="2"/>
    <n v="1"/>
    <n v="5"/>
    <n v="3"/>
    <n v="3"/>
    <n v="4"/>
    <n v="3"/>
    <n v="0"/>
    <n v="2"/>
    <n v="1"/>
    <n v="0"/>
    <x v="0"/>
    <x v="0"/>
    <x v="2"/>
    <x v="0"/>
    <x v="1"/>
    <x v="0"/>
    <x v="2"/>
    <n v="2.25"/>
    <x v="3"/>
    <s v="0"/>
    <n v="10947.6"/>
    <n v="10947.6"/>
    <x v="1"/>
    <x v="1"/>
  </r>
  <r>
    <n v="21"/>
    <x v="1"/>
    <s v="Travel_Rarely"/>
    <x v="0"/>
    <n v="22"/>
    <n v="1"/>
    <s v="Technical Degree"/>
    <n v="669"/>
    <n v="3"/>
    <s v="Male"/>
    <n v="3"/>
    <n v="1"/>
    <x v="6"/>
    <n v="3"/>
    <s v="Single"/>
    <n v="3447"/>
    <n v="1"/>
    <x v="1"/>
    <n v="11"/>
    <n v="3"/>
    <n v="3"/>
    <n v="0"/>
    <n v="3"/>
    <n v="2"/>
    <n v="3"/>
    <n v="3"/>
    <n v="2"/>
    <n v="1"/>
    <n v="2"/>
    <n v="0"/>
    <n v="0"/>
    <x v="0"/>
    <x v="0"/>
    <x v="4"/>
    <x v="2"/>
    <x v="1"/>
    <x v="2"/>
    <x v="2"/>
    <n v="3"/>
    <x v="1"/>
    <s v="1–2"/>
    <n v="12409.199999999999"/>
    <n v="0"/>
    <x v="2"/>
    <x v="2"/>
  </r>
  <r>
    <n v="44"/>
    <x v="1"/>
    <s v="Travel_Rarely"/>
    <x v="1"/>
    <n v="3"/>
    <n v="4"/>
    <s v="Other"/>
    <n v="671"/>
    <n v="4"/>
    <s v="Male"/>
    <n v="3"/>
    <n v="5"/>
    <x v="5"/>
    <n v="4"/>
    <s v="Married"/>
    <n v="19513"/>
    <n v="4"/>
    <x v="0"/>
    <n v="12"/>
    <n v="3"/>
    <n v="1"/>
    <n v="1"/>
    <n v="26"/>
    <n v="2"/>
    <n v="4"/>
    <n v="2"/>
    <n v="2"/>
    <n v="0"/>
    <n v="1"/>
    <n v="0"/>
    <n v="1"/>
    <x v="0"/>
    <x v="0"/>
    <x v="0"/>
    <x v="0"/>
    <x v="2"/>
    <x v="4"/>
    <x v="2"/>
    <n v="3.25"/>
    <x v="2"/>
    <s v="0"/>
    <n v="70246.8"/>
    <n v="0"/>
    <x v="0"/>
    <x v="0"/>
  </r>
  <r>
    <n v="22"/>
    <x v="1"/>
    <s v="Travel_Rarely"/>
    <x v="1"/>
    <n v="6"/>
    <n v="1"/>
    <s v="Medical"/>
    <n v="675"/>
    <n v="1"/>
    <s v="Male"/>
    <n v="3"/>
    <n v="1"/>
    <x v="1"/>
    <n v="3"/>
    <s v="Married"/>
    <n v="2773"/>
    <n v="0"/>
    <x v="1"/>
    <n v="20"/>
    <n v="4"/>
    <n v="4"/>
    <n v="0"/>
    <n v="3"/>
    <n v="3"/>
    <n v="3"/>
    <n v="2"/>
    <n v="2"/>
    <n v="2"/>
    <n v="2"/>
    <n v="0"/>
    <n v="0"/>
    <x v="1"/>
    <x v="0"/>
    <x v="4"/>
    <x v="1"/>
    <x v="1"/>
    <x v="2"/>
    <x v="2"/>
    <n v="2.75"/>
    <x v="1"/>
    <s v="1–2"/>
    <n v="9982.7999999999993"/>
    <n v="0"/>
    <x v="2"/>
    <x v="2"/>
  </r>
  <r>
    <n v="33"/>
    <x v="1"/>
    <s v="Travel_Rarely"/>
    <x v="0"/>
    <n v="8"/>
    <n v="4"/>
    <s v="Marketing"/>
    <n v="677"/>
    <n v="3"/>
    <s v="Male"/>
    <n v="3"/>
    <n v="2"/>
    <x v="0"/>
    <n v="3"/>
    <s v="Divorced"/>
    <n v="7104"/>
    <n v="0"/>
    <x v="1"/>
    <n v="12"/>
    <n v="3"/>
    <n v="4"/>
    <n v="0"/>
    <n v="6"/>
    <n v="3"/>
    <n v="3"/>
    <n v="5"/>
    <n v="0"/>
    <n v="1"/>
    <n v="2"/>
    <n v="0"/>
    <n v="0"/>
    <x v="0"/>
    <x v="0"/>
    <x v="2"/>
    <x v="1"/>
    <x v="0"/>
    <x v="0"/>
    <x v="2"/>
    <n v="3.25"/>
    <x v="2"/>
    <s v="1–2"/>
    <n v="25574.399999999998"/>
    <n v="0"/>
    <x v="1"/>
    <x v="1"/>
  </r>
  <r>
    <n v="32"/>
    <x v="1"/>
    <s v="Travel_Rarely"/>
    <x v="1"/>
    <n v="9"/>
    <n v="4"/>
    <s v="Life Sciences"/>
    <n v="679"/>
    <n v="1"/>
    <s v="Female"/>
    <n v="3"/>
    <n v="2"/>
    <x v="1"/>
    <n v="4"/>
    <s v="Married"/>
    <n v="6322"/>
    <n v="1"/>
    <x v="0"/>
    <n v="12"/>
    <n v="3"/>
    <n v="4"/>
    <n v="1"/>
    <n v="6"/>
    <n v="2"/>
    <n v="2"/>
    <n v="6"/>
    <n v="4"/>
    <n v="0"/>
    <n v="5"/>
    <n v="0"/>
    <n v="1"/>
    <x v="0"/>
    <x v="0"/>
    <x v="2"/>
    <x v="1"/>
    <x v="0"/>
    <x v="0"/>
    <x v="0"/>
    <n v="2.75"/>
    <x v="1"/>
    <s v="0"/>
    <n v="22759.200000000001"/>
    <n v="0"/>
    <x v="2"/>
    <x v="2"/>
  </r>
  <r>
    <n v="30"/>
    <x v="1"/>
    <s v="Travel_Frequently"/>
    <x v="1"/>
    <n v="3"/>
    <n v="3"/>
    <s v="Medical"/>
    <n v="680"/>
    <n v="3"/>
    <s v="Female"/>
    <n v="3"/>
    <n v="1"/>
    <x v="1"/>
    <n v="3"/>
    <s v="Divorced"/>
    <n v="2083"/>
    <n v="1"/>
    <x v="1"/>
    <n v="20"/>
    <n v="4"/>
    <n v="3"/>
    <n v="1"/>
    <n v="1"/>
    <n v="2"/>
    <n v="3"/>
    <n v="1"/>
    <n v="0"/>
    <n v="0"/>
    <n v="0"/>
    <n v="0"/>
    <n v="0"/>
    <x v="0"/>
    <x v="1"/>
    <x v="2"/>
    <x v="0"/>
    <x v="1"/>
    <x v="2"/>
    <x v="1"/>
    <n v="3"/>
    <x v="1"/>
    <s v="0"/>
    <n v="7498.7999999999993"/>
    <n v="0"/>
    <x v="2"/>
    <x v="2"/>
  </r>
  <r>
    <n v="53"/>
    <x v="1"/>
    <s v="Travel_Rarely"/>
    <x v="0"/>
    <n v="1"/>
    <n v="1"/>
    <s v="Medical"/>
    <n v="682"/>
    <n v="4"/>
    <s v="Female"/>
    <n v="3"/>
    <n v="2"/>
    <x v="0"/>
    <n v="1"/>
    <s v="Single"/>
    <n v="8381"/>
    <n v="7"/>
    <x v="1"/>
    <n v="20"/>
    <n v="4"/>
    <n v="4"/>
    <n v="0"/>
    <n v="18"/>
    <n v="2"/>
    <n v="4"/>
    <n v="14"/>
    <n v="7"/>
    <n v="8"/>
    <n v="10"/>
    <n v="0"/>
    <n v="0"/>
    <x v="1"/>
    <x v="0"/>
    <x v="1"/>
    <x v="0"/>
    <x v="0"/>
    <x v="3"/>
    <x v="4"/>
    <n v="3.25"/>
    <x v="2"/>
    <s v="6+"/>
    <n v="30171.599999999999"/>
    <n v="0"/>
    <x v="2"/>
    <x v="2"/>
  </r>
  <r>
    <n v="34"/>
    <x v="1"/>
    <s v="Travel_Rarely"/>
    <x v="1"/>
    <n v="1"/>
    <n v="5"/>
    <s v="Life Sciences"/>
    <n v="683"/>
    <n v="2"/>
    <s v="Male"/>
    <n v="3"/>
    <n v="1"/>
    <x v="1"/>
    <n v="4"/>
    <s v="Married"/>
    <n v="2691"/>
    <n v="1"/>
    <x v="1"/>
    <n v="12"/>
    <n v="3"/>
    <n v="4"/>
    <n v="1"/>
    <n v="10"/>
    <n v="4"/>
    <n v="2"/>
    <n v="10"/>
    <n v="9"/>
    <n v="8"/>
    <n v="8"/>
    <n v="0"/>
    <n v="0"/>
    <x v="1"/>
    <x v="0"/>
    <x v="2"/>
    <x v="0"/>
    <x v="1"/>
    <x v="1"/>
    <x v="0"/>
    <n v="3"/>
    <x v="1"/>
    <s v="6+"/>
    <n v="9687.6"/>
    <n v="0"/>
    <x v="2"/>
    <x v="2"/>
  </r>
  <r>
    <n v="45"/>
    <x v="0"/>
    <s v="Travel_Frequently"/>
    <x v="0"/>
    <n v="26"/>
    <n v="4"/>
    <s v="Life Sciences"/>
    <n v="684"/>
    <n v="1"/>
    <s v="Female"/>
    <n v="3"/>
    <n v="2"/>
    <x v="0"/>
    <n v="1"/>
    <s v="Married"/>
    <n v="4286"/>
    <n v="2"/>
    <x v="1"/>
    <n v="14"/>
    <n v="3"/>
    <n v="4"/>
    <n v="2"/>
    <n v="5"/>
    <n v="4"/>
    <n v="3"/>
    <n v="1"/>
    <n v="1"/>
    <n v="0"/>
    <n v="0"/>
    <n v="1"/>
    <n v="0"/>
    <x v="0"/>
    <x v="1"/>
    <x v="1"/>
    <x v="2"/>
    <x v="1"/>
    <x v="0"/>
    <x v="1"/>
    <n v="2.25"/>
    <x v="3"/>
    <s v="0"/>
    <n v="15429.599999999999"/>
    <n v="15429.599999999999"/>
    <x v="0"/>
    <x v="0"/>
  </r>
  <r>
    <n v="26"/>
    <x v="1"/>
    <s v="Travel_Rarely"/>
    <x v="1"/>
    <n v="6"/>
    <n v="3"/>
    <s v="Life Sciences"/>
    <n v="686"/>
    <n v="3"/>
    <s v="Female"/>
    <n v="3"/>
    <n v="1"/>
    <x v="2"/>
    <n v="4"/>
    <s v="Married"/>
    <n v="2659"/>
    <n v="1"/>
    <x v="0"/>
    <n v="13"/>
    <n v="3"/>
    <n v="3"/>
    <n v="1"/>
    <n v="3"/>
    <n v="2"/>
    <n v="3"/>
    <n v="3"/>
    <n v="2"/>
    <n v="0"/>
    <n v="2"/>
    <n v="0"/>
    <n v="1"/>
    <x v="0"/>
    <x v="0"/>
    <x v="2"/>
    <x v="1"/>
    <x v="1"/>
    <x v="2"/>
    <x v="2"/>
    <n v="3.25"/>
    <x v="2"/>
    <s v="0"/>
    <n v="9572.4"/>
    <n v="0"/>
    <x v="2"/>
    <x v="2"/>
  </r>
  <r>
    <n v="37"/>
    <x v="1"/>
    <s v="Travel_Rarely"/>
    <x v="1"/>
    <n v="3"/>
    <n v="3"/>
    <s v="Other"/>
    <n v="689"/>
    <n v="3"/>
    <s v="Male"/>
    <n v="3"/>
    <n v="3"/>
    <x v="3"/>
    <n v="3"/>
    <s v="Married"/>
    <n v="9434"/>
    <n v="1"/>
    <x v="1"/>
    <n v="15"/>
    <n v="3"/>
    <n v="3"/>
    <n v="1"/>
    <n v="10"/>
    <n v="2"/>
    <n v="3"/>
    <n v="10"/>
    <n v="7"/>
    <n v="7"/>
    <n v="8"/>
    <n v="0"/>
    <n v="0"/>
    <x v="1"/>
    <x v="0"/>
    <x v="0"/>
    <x v="0"/>
    <x v="0"/>
    <x v="1"/>
    <x v="0"/>
    <n v="3"/>
    <x v="1"/>
    <s v="6+"/>
    <n v="33962.400000000001"/>
    <n v="0"/>
    <x v="2"/>
    <x v="2"/>
  </r>
  <r>
    <n v="29"/>
    <x v="1"/>
    <s v="Travel_Rarely"/>
    <x v="0"/>
    <n v="3"/>
    <n v="2"/>
    <s v="Medical"/>
    <n v="690"/>
    <n v="2"/>
    <s v="Female"/>
    <n v="3"/>
    <n v="2"/>
    <x v="0"/>
    <n v="3"/>
    <s v="Married"/>
    <n v="5561"/>
    <n v="1"/>
    <x v="1"/>
    <n v="14"/>
    <n v="3"/>
    <n v="1"/>
    <n v="1"/>
    <n v="6"/>
    <n v="5"/>
    <n v="2"/>
    <n v="6"/>
    <n v="0"/>
    <n v="1"/>
    <n v="2"/>
    <n v="0"/>
    <n v="0"/>
    <x v="0"/>
    <x v="0"/>
    <x v="2"/>
    <x v="0"/>
    <x v="0"/>
    <x v="0"/>
    <x v="0"/>
    <n v="2"/>
    <x v="0"/>
    <s v="1–2"/>
    <n v="20019.599999999999"/>
    <n v="0"/>
    <x v="2"/>
    <x v="2"/>
  </r>
  <r>
    <n v="35"/>
    <x v="1"/>
    <s v="Travel_Rarely"/>
    <x v="1"/>
    <n v="6"/>
    <n v="4"/>
    <s v="Life Sciences"/>
    <n v="691"/>
    <n v="2"/>
    <s v="Male"/>
    <n v="1"/>
    <n v="2"/>
    <x v="1"/>
    <n v="4"/>
    <s v="Single"/>
    <n v="6646"/>
    <n v="1"/>
    <x v="1"/>
    <n v="13"/>
    <n v="3"/>
    <n v="2"/>
    <n v="0"/>
    <n v="17"/>
    <n v="3"/>
    <n v="3"/>
    <n v="17"/>
    <n v="11"/>
    <n v="11"/>
    <n v="8"/>
    <n v="0"/>
    <n v="0"/>
    <x v="1"/>
    <x v="0"/>
    <x v="0"/>
    <x v="1"/>
    <x v="0"/>
    <x v="3"/>
    <x v="4"/>
    <n v="2.75"/>
    <x v="1"/>
    <s v="6+"/>
    <n v="23925.599999999999"/>
    <n v="0"/>
    <x v="2"/>
    <x v="2"/>
  </r>
  <r>
    <n v="33"/>
    <x v="1"/>
    <s v="Travel_Frequently"/>
    <x v="1"/>
    <n v="6"/>
    <n v="3"/>
    <s v="Life Sciences"/>
    <n v="692"/>
    <n v="3"/>
    <s v="Male"/>
    <n v="3"/>
    <n v="2"/>
    <x v="4"/>
    <n v="4"/>
    <s v="Divorced"/>
    <n v="7725"/>
    <n v="3"/>
    <x v="1"/>
    <n v="23"/>
    <n v="4"/>
    <n v="3"/>
    <n v="1"/>
    <n v="15"/>
    <n v="2"/>
    <n v="1"/>
    <n v="13"/>
    <n v="11"/>
    <n v="4"/>
    <n v="7"/>
    <n v="0"/>
    <n v="0"/>
    <x v="1"/>
    <x v="0"/>
    <x v="2"/>
    <x v="1"/>
    <x v="0"/>
    <x v="1"/>
    <x v="4"/>
    <n v="2.75"/>
    <x v="1"/>
    <s v="3–5"/>
    <n v="27810"/>
    <n v="0"/>
    <x v="2"/>
    <x v="2"/>
  </r>
  <r>
    <n v="54"/>
    <x v="1"/>
    <s v="Travel_Rarely"/>
    <x v="2"/>
    <n v="19"/>
    <n v="4"/>
    <s v="Medical"/>
    <n v="698"/>
    <n v="3"/>
    <s v="Male"/>
    <n v="3"/>
    <n v="3"/>
    <x v="8"/>
    <n v="2"/>
    <s v="Married"/>
    <n v="10725"/>
    <n v="2"/>
    <x v="1"/>
    <n v="15"/>
    <n v="3"/>
    <n v="3"/>
    <n v="1"/>
    <n v="16"/>
    <n v="1"/>
    <n v="4"/>
    <n v="9"/>
    <n v="7"/>
    <n v="7"/>
    <n v="1"/>
    <n v="0"/>
    <n v="0"/>
    <x v="1"/>
    <x v="0"/>
    <x v="1"/>
    <x v="3"/>
    <x v="3"/>
    <x v="3"/>
    <x v="0"/>
    <n v="3"/>
    <x v="1"/>
    <s v="6+"/>
    <n v="38610"/>
    <n v="0"/>
    <x v="2"/>
    <x v="2"/>
  </r>
  <r>
    <n v="36"/>
    <x v="1"/>
    <s v="Travel_Rarely"/>
    <x v="1"/>
    <n v="9"/>
    <n v="2"/>
    <s v="Medical"/>
    <n v="699"/>
    <n v="2"/>
    <s v="Male"/>
    <n v="2"/>
    <n v="2"/>
    <x v="3"/>
    <n v="2"/>
    <s v="Divorced"/>
    <n v="8847"/>
    <n v="2"/>
    <x v="0"/>
    <n v="11"/>
    <n v="3"/>
    <n v="3"/>
    <n v="1"/>
    <n v="13"/>
    <n v="2"/>
    <n v="3"/>
    <n v="3"/>
    <n v="2"/>
    <n v="0"/>
    <n v="2"/>
    <n v="0"/>
    <n v="1"/>
    <x v="0"/>
    <x v="0"/>
    <x v="0"/>
    <x v="1"/>
    <x v="0"/>
    <x v="1"/>
    <x v="2"/>
    <n v="2.5"/>
    <x v="3"/>
    <s v="0"/>
    <n v="31849.199999999997"/>
    <n v="0"/>
    <x v="2"/>
    <x v="2"/>
  </r>
  <r>
    <n v="27"/>
    <x v="1"/>
    <s v="Travel_Rarely"/>
    <x v="1"/>
    <n v="3"/>
    <n v="4"/>
    <s v="Medical"/>
    <n v="700"/>
    <n v="1"/>
    <s v="Male"/>
    <n v="2"/>
    <n v="1"/>
    <x v="1"/>
    <n v="4"/>
    <s v="Single"/>
    <n v="2045"/>
    <n v="0"/>
    <x v="1"/>
    <n v="13"/>
    <n v="3"/>
    <n v="4"/>
    <n v="0"/>
    <n v="5"/>
    <n v="0"/>
    <n v="3"/>
    <n v="4"/>
    <n v="2"/>
    <n v="1"/>
    <n v="1"/>
    <n v="0"/>
    <n v="0"/>
    <x v="0"/>
    <x v="0"/>
    <x v="2"/>
    <x v="0"/>
    <x v="1"/>
    <x v="0"/>
    <x v="2"/>
    <n v="3"/>
    <x v="1"/>
    <s v="1–2"/>
    <n v="7362"/>
    <n v="0"/>
    <x v="1"/>
    <x v="1"/>
  </r>
  <r>
    <n v="20"/>
    <x v="0"/>
    <s v="Travel_Rarely"/>
    <x v="1"/>
    <n v="10"/>
    <n v="1"/>
    <s v="Medical"/>
    <n v="701"/>
    <n v="4"/>
    <s v="Male"/>
    <n v="3"/>
    <n v="1"/>
    <x v="1"/>
    <n v="3"/>
    <s v="Single"/>
    <n v="1009"/>
    <n v="1"/>
    <x v="0"/>
    <n v="11"/>
    <n v="3"/>
    <n v="4"/>
    <n v="0"/>
    <n v="1"/>
    <n v="5"/>
    <n v="3"/>
    <n v="1"/>
    <n v="0"/>
    <n v="1"/>
    <n v="1"/>
    <n v="1"/>
    <n v="1"/>
    <x v="0"/>
    <x v="0"/>
    <x v="4"/>
    <x v="1"/>
    <x v="1"/>
    <x v="2"/>
    <x v="1"/>
    <n v="3.5"/>
    <x v="2"/>
    <s v="1–2"/>
    <n v="3632.4"/>
    <n v="3632.4"/>
    <x v="0"/>
    <x v="0"/>
  </r>
  <r>
    <n v="33"/>
    <x v="0"/>
    <s v="Travel_Frequently"/>
    <x v="1"/>
    <n v="3"/>
    <n v="3"/>
    <s v="Life Sciences"/>
    <n v="702"/>
    <n v="1"/>
    <s v="Male"/>
    <n v="3"/>
    <n v="1"/>
    <x v="1"/>
    <n v="1"/>
    <s v="Single"/>
    <n v="3348"/>
    <n v="1"/>
    <x v="0"/>
    <n v="11"/>
    <n v="3"/>
    <n v="1"/>
    <n v="0"/>
    <n v="10"/>
    <n v="3"/>
    <n v="3"/>
    <n v="10"/>
    <n v="8"/>
    <n v="9"/>
    <n v="7"/>
    <n v="1"/>
    <n v="1"/>
    <x v="1"/>
    <x v="0"/>
    <x v="2"/>
    <x v="0"/>
    <x v="1"/>
    <x v="1"/>
    <x v="0"/>
    <n v="1.5"/>
    <x v="4"/>
    <s v="6+"/>
    <n v="12052.8"/>
    <n v="12052.8"/>
    <x v="3"/>
    <x v="3"/>
  </r>
  <r>
    <n v="35"/>
    <x v="1"/>
    <s v="Non-Travel"/>
    <x v="1"/>
    <n v="3"/>
    <n v="3"/>
    <s v="Life Sciences"/>
    <n v="704"/>
    <n v="3"/>
    <s v="Male"/>
    <n v="2"/>
    <n v="1"/>
    <x v="2"/>
    <n v="3"/>
    <s v="Married"/>
    <n v="1281"/>
    <n v="1"/>
    <x v="1"/>
    <n v="18"/>
    <n v="3"/>
    <n v="3"/>
    <n v="2"/>
    <n v="1"/>
    <n v="3"/>
    <n v="3"/>
    <n v="1"/>
    <n v="0"/>
    <n v="0"/>
    <n v="0"/>
    <n v="0"/>
    <n v="0"/>
    <x v="0"/>
    <x v="1"/>
    <x v="0"/>
    <x v="0"/>
    <x v="1"/>
    <x v="2"/>
    <x v="1"/>
    <n v="3"/>
    <x v="1"/>
    <s v="0"/>
    <n v="4611.5999999999995"/>
    <n v="0"/>
    <x v="2"/>
    <x v="2"/>
  </r>
  <r>
    <n v="23"/>
    <x v="1"/>
    <s v="Travel_Rarely"/>
    <x v="1"/>
    <n v="4"/>
    <n v="3"/>
    <s v="Medical"/>
    <n v="705"/>
    <n v="1"/>
    <s v="Male"/>
    <n v="4"/>
    <n v="1"/>
    <x v="1"/>
    <n v="1"/>
    <s v="Married"/>
    <n v="2819"/>
    <n v="2"/>
    <x v="1"/>
    <n v="16"/>
    <n v="3"/>
    <n v="1"/>
    <n v="1"/>
    <n v="5"/>
    <n v="3"/>
    <n v="4"/>
    <n v="3"/>
    <n v="2"/>
    <n v="0"/>
    <n v="2"/>
    <n v="0"/>
    <n v="0"/>
    <x v="0"/>
    <x v="0"/>
    <x v="4"/>
    <x v="0"/>
    <x v="1"/>
    <x v="0"/>
    <x v="2"/>
    <n v="1.75"/>
    <x v="0"/>
    <s v="0"/>
    <n v="10148.4"/>
    <n v="0"/>
    <x v="2"/>
    <x v="2"/>
  </r>
  <r>
    <n v="25"/>
    <x v="1"/>
    <s v="Travel_Rarely"/>
    <x v="0"/>
    <n v="8"/>
    <n v="3"/>
    <s v="Life Sciences"/>
    <n v="707"/>
    <n v="4"/>
    <s v="Male"/>
    <n v="4"/>
    <n v="2"/>
    <x v="0"/>
    <n v="2"/>
    <s v="Married"/>
    <n v="4851"/>
    <n v="0"/>
    <x v="1"/>
    <n v="22"/>
    <n v="4"/>
    <n v="3"/>
    <n v="1"/>
    <n v="4"/>
    <n v="4"/>
    <n v="3"/>
    <n v="3"/>
    <n v="2"/>
    <n v="1"/>
    <n v="2"/>
    <n v="0"/>
    <n v="0"/>
    <x v="0"/>
    <x v="0"/>
    <x v="2"/>
    <x v="1"/>
    <x v="1"/>
    <x v="0"/>
    <x v="2"/>
    <n v="3"/>
    <x v="1"/>
    <s v="1–2"/>
    <n v="17463.599999999999"/>
    <n v="0"/>
    <x v="1"/>
    <x v="1"/>
  </r>
  <r>
    <n v="38"/>
    <x v="1"/>
    <s v="Travel_Rarely"/>
    <x v="0"/>
    <n v="7"/>
    <n v="4"/>
    <s v="Marketing"/>
    <n v="709"/>
    <n v="4"/>
    <s v="Female"/>
    <n v="2"/>
    <n v="2"/>
    <x v="0"/>
    <n v="4"/>
    <s v="Single"/>
    <n v="4028"/>
    <n v="0"/>
    <x v="1"/>
    <n v="20"/>
    <n v="4"/>
    <n v="1"/>
    <n v="0"/>
    <n v="8"/>
    <n v="2"/>
    <n v="3"/>
    <n v="7"/>
    <n v="7"/>
    <n v="0"/>
    <n v="5"/>
    <n v="0"/>
    <n v="0"/>
    <x v="0"/>
    <x v="0"/>
    <x v="0"/>
    <x v="1"/>
    <x v="1"/>
    <x v="0"/>
    <x v="0"/>
    <n v="3"/>
    <x v="1"/>
    <s v="0"/>
    <n v="14500.8"/>
    <n v="0"/>
    <x v="1"/>
    <x v="1"/>
  </r>
  <r>
    <n v="29"/>
    <x v="1"/>
    <s v="Travel_Frequently"/>
    <x v="1"/>
    <n v="1"/>
    <n v="4"/>
    <s v="Life Sciences"/>
    <n v="710"/>
    <n v="2"/>
    <s v="Male"/>
    <n v="1"/>
    <n v="1"/>
    <x v="1"/>
    <n v="4"/>
    <s v="Divorced"/>
    <n v="2720"/>
    <n v="1"/>
    <x v="1"/>
    <n v="18"/>
    <n v="3"/>
    <n v="4"/>
    <n v="1"/>
    <n v="10"/>
    <n v="5"/>
    <n v="3"/>
    <n v="10"/>
    <n v="7"/>
    <n v="2"/>
    <n v="8"/>
    <n v="0"/>
    <n v="0"/>
    <x v="1"/>
    <x v="0"/>
    <x v="2"/>
    <x v="0"/>
    <x v="1"/>
    <x v="1"/>
    <x v="0"/>
    <n v="3.25"/>
    <x v="2"/>
    <s v="1–2"/>
    <n v="9792"/>
    <n v="0"/>
    <x v="1"/>
    <x v="1"/>
  </r>
  <r>
    <n v="48"/>
    <x v="1"/>
    <s v="Travel_Rarely"/>
    <x v="0"/>
    <n v="2"/>
    <n v="1"/>
    <s v="Marketing"/>
    <n v="712"/>
    <n v="2"/>
    <s v="Male"/>
    <n v="4"/>
    <n v="2"/>
    <x v="0"/>
    <n v="2"/>
    <s v="Married"/>
    <n v="8120"/>
    <n v="3"/>
    <x v="1"/>
    <n v="12"/>
    <n v="3"/>
    <n v="4"/>
    <n v="0"/>
    <n v="12"/>
    <n v="3"/>
    <n v="3"/>
    <n v="2"/>
    <n v="2"/>
    <n v="2"/>
    <n v="2"/>
    <n v="0"/>
    <n v="0"/>
    <x v="1"/>
    <x v="0"/>
    <x v="1"/>
    <x v="0"/>
    <x v="0"/>
    <x v="1"/>
    <x v="2"/>
    <n v="2.75"/>
    <x v="1"/>
    <s v="1–2"/>
    <n v="29232"/>
    <n v="0"/>
    <x v="2"/>
    <x v="2"/>
  </r>
  <r>
    <n v="27"/>
    <x v="1"/>
    <s v="Travel_Frequently"/>
    <x v="0"/>
    <n v="3"/>
    <n v="1"/>
    <s v="Medical"/>
    <n v="714"/>
    <n v="4"/>
    <s v="Female"/>
    <n v="4"/>
    <n v="2"/>
    <x v="0"/>
    <n v="4"/>
    <s v="Divorced"/>
    <n v="4647"/>
    <n v="1"/>
    <x v="0"/>
    <n v="20"/>
    <n v="4"/>
    <n v="2"/>
    <n v="2"/>
    <n v="6"/>
    <n v="3"/>
    <n v="3"/>
    <n v="6"/>
    <n v="5"/>
    <n v="0"/>
    <n v="4"/>
    <n v="0"/>
    <n v="1"/>
    <x v="0"/>
    <x v="0"/>
    <x v="2"/>
    <x v="0"/>
    <x v="1"/>
    <x v="0"/>
    <x v="0"/>
    <n v="3.25"/>
    <x v="2"/>
    <s v="0"/>
    <n v="16729.2"/>
    <n v="0"/>
    <x v="2"/>
    <x v="2"/>
  </r>
  <r>
    <n v="37"/>
    <x v="1"/>
    <s v="Travel_Rarely"/>
    <x v="1"/>
    <n v="10"/>
    <n v="2"/>
    <s v="Life Sciences"/>
    <n v="715"/>
    <n v="4"/>
    <s v="Male"/>
    <n v="4"/>
    <n v="1"/>
    <x v="1"/>
    <n v="4"/>
    <s v="Single"/>
    <n v="4680"/>
    <n v="3"/>
    <x v="1"/>
    <n v="17"/>
    <n v="3"/>
    <n v="1"/>
    <n v="0"/>
    <n v="4"/>
    <n v="2"/>
    <n v="3"/>
    <n v="1"/>
    <n v="0"/>
    <n v="0"/>
    <n v="0"/>
    <n v="0"/>
    <n v="0"/>
    <x v="0"/>
    <x v="1"/>
    <x v="0"/>
    <x v="1"/>
    <x v="1"/>
    <x v="0"/>
    <x v="1"/>
    <n v="3"/>
    <x v="1"/>
    <s v="0"/>
    <n v="16848"/>
    <n v="0"/>
    <x v="2"/>
    <x v="2"/>
  </r>
  <r>
    <n v="50"/>
    <x v="1"/>
    <s v="Travel_Rarely"/>
    <x v="1"/>
    <n v="28"/>
    <n v="1"/>
    <s v="Medical"/>
    <n v="716"/>
    <n v="4"/>
    <s v="Male"/>
    <n v="4"/>
    <n v="1"/>
    <x v="2"/>
    <n v="3"/>
    <s v="Married"/>
    <n v="3221"/>
    <n v="1"/>
    <x v="0"/>
    <n v="11"/>
    <n v="3"/>
    <n v="3"/>
    <n v="3"/>
    <n v="20"/>
    <n v="3"/>
    <n v="3"/>
    <n v="20"/>
    <n v="8"/>
    <n v="3"/>
    <n v="8"/>
    <n v="0"/>
    <n v="1"/>
    <x v="1"/>
    <x v="0"/>
    <x v="1"/>
    <x v="2"/>
    <x v="1"/>
    <x v="3"/>
    <x v="4"/>
    <n v="3.25"/>
    <x v="2"/>
    <s v="3–5"/>
    <n v="11595.6"/>
    <n v="0"/>
    <x v="3"/>
    <x v="3"/>
  </r>
  <r>
    <n v="34"/>
    <x v="1"/>
    <s v="Travel_Rarely"/>
    <x v="1"/>
    <n v="9"/>
    <n v="3"/>
    <s v="Medical"/>
    <n v="717"/>
    <n v="4"/>
    <s v="Female"/>
    <n v="2"/>
    <n v="3"/>
    <x v="4"/>
    <n v="2"/>
    <s v="Single"/>
    <n v="8621"/>
    <n v="1"/>
    <x v="1"/>
    <n v="14"/>
    <n v="3"/>
    <n v="2"/>
    <n v="0"/>
    <n v="9"/>
    <n v="3"/>
    <n v="4"/>
    <n v="8"/>
    <n v="7"/>
    <n v="7"/>
    <n v="7"/>
    <n v="0"/>
    <n v="0"/>
    <x v="1"/>
    <x v="0"/>
    <x v="2"/>
    <x v="1"/>
    <x v="0"/>
    <x v="1"/>
    <x v="0"/>
    <n v="3"/>
    <x v="1"/>
    <s v="6+"/>
    <n v="31035.599999999999"/>
    <n v="0"/>
    <x v="2"/>
    <x v="2"/>
  </r>
  <r>
    <n v="24"/>
    <x v="0"/>
    <s v="Travel_Rarely"/>
    <x v="0"/>
    <n v="3"/>
    <n v="2"/>
    <s v="Life Sciences"/>
    <n v="720"/>
    <n v="1"/>
    <s v="Female"/>
    <n v="3"/>
    <n v="2"/>
    <x v="0"/>
    <n v="3"/>
    <s v="Single"/>
    <n v="4577"/>
    <n v="9"/>
    <x v="1"/>
    <n v="14"/>
    <n v="3"/>
    <n v="1"/>
    <n v="0"/>
    <n v="4"/>
    <n v="3"/>
    <n v="3"/>
    <n v="2"/>
    <n v="2"/>
    <n v="2"/>
    <n v="0"/>
    <n v="1"/>
    <n v="0"/>
    <x v="1"/>
    <x v="1"/>
    <x v="4"/>
    <x v="0"/>
    <x v="1"/>
    <x v="0"/>
    <x v="2"/>
    <n v="2"/>
    <x v="0"/>
    <s v="1–2"/>
    <n v="16477.2"/>
    <n v="16477.2"/>
    <x v="0"/>
    <x v="0"/>
  </r>
  <r>
    <n v="39"/>
    <x v="1"/>
    <s v="Travel_Rarely"/>
    <x v="1"/>
    <n v="2"/>
    <n v="4"/>
    <s v="Technical Degree"/>
    <n v="721"/>
    <n v="4"/>
    <s v="Female"/>
    <n v="2"/>
    <n v="2"/>
    <x v="4"/>
    <n v="3"/>
    <s v="Single"/>
    <n v="4553"/>
    <n v="1"/>
    <x v="1"/>
    <n v="11"/>
    <n v="3"/>
    <n v="1"/>
    <n v="0"/>
    <n v="20"/>
    <n v="4"/>
    <n v="3"/>
    <n v="20"/>
    <n v="7"/>
    <n v="11"/>
    <n v="10"/>
    <n v="0"/>
    <n v="0"/>
    <x v="1"/>
    <x v="0"/>
    <x v="0"/>
    <x v="0"/>
    <x v="1"/>
    <x v="3"/>
    <x v="4"/>
    <n v="2.75"/>
    <x v="1"/>
    <s v="6+"/>
    <n v="16390.8"/>
    <n v="0"/>
    <x v="2"/>
    <x v="2"/>
  </r>
  <r>
    <n v="32"/>
    <x v="1"/>
    <s v="Travel_Rarely"/>
    <x v="0"/>
    <n v="10"/>
    <n v="3"/>
    <s v="Marketing"/>
    <n v="722"/>
    <n v="4"/>
    <s v="Male"/>
    <n v="3"/>
    <n v="2"/>
    <x v="0"/>
    <n v="4"/>
    <s v="Single"/>
    <n v="5396"/>
    <n v="1"/>
    <x v="1"/>
    <n v="12"/>
    <n v="3"/>
    <n v="4"/>
    <n v="0"/>
    <n v="10"/>
    <n v="2"/>
    <n v="2"/>
    <n v="10"/>
    <n v="7"/>
    <n v="0"/>
    <n v="8"/>
    <n v="0"/>
    <n v="0"/>
    <x v="0"/>
    <x v="0"/>
    <x v="2"/>
    <x v="1"/>
    <x v="0"/>
    <x v="1"/>
    <x v="0"/>
    <n v="3.5"/>
    <x v="2"/>
    <s v="0"/>
    <n v="19425.599999999999"/>
    <n v="0"/>
    <x v="1"/>
    <x v="1"/>
  </r>
  <r>
    <n v="50"/>
    <x v="0"/>
    <s v="Travel_Frequently"/>
    <x v="0"/>
    <n v="8"/>
    <n v="2"/>
    <s v="Technical Degree"/>
    <n v="723"/>
    <n v="2"/>
    <s v="Male"/>
    <n v="3"/>
    <n v="2"/>
    <x v="0"/>
    <n v="3"/>
    <s v="Married"/>
    <n v="6796"/>
    <n v="3"/>
    <x v="0"/>
    <n v="14"/>
    <n v="3"/>
    <n v="1"/>
    <n v="1"/>
    <n v="18"/>
    <n v="4"/>
    <n v="3"/>
    <n v="4"/>
    <n v="3"/>
    <n v="1"/>
    <n v="3"/>
    <n v="1"/>
    <n v="1"/>
    <x v="0"/>
    <x v="0"/>
    <x v="1"/>
    <x v="1"/>
    <x v="0"/>
    <x v="3"/>
    <x v="2"/>
    <n v="2.25"/>
    <x v="3"/>
    <s v="1–2"/>
    <n v="24465.599999999999"/>
    <n v="24465.599999999999"/>
    <x v="2"/>
    <x v="2"/>
  </r>
  <r>
    <n v="38"/>
    <x v="1"/>
    <s v="Travel_Rarely"/>
    <x v="1"/>
    <n v="1"/>
    <n v="4"/>
    <s v="Life Sciences"/>
    <n v="724"/>
    <n v="2"/>
    <s v="Female"/>
    <n v="4"/>
    <n v="2"/>
    <x v="4"/>
    <n v="4"/>
    <s v="Single"/>
    <n v="7625"/>
    <n v="0"/>
    <x v="1"/>
    <n v="13"/>
    <n v="3"/>
    <n v="3"/>
    <n v="0"/>
    <n v="10"/>
    <n v="4"/>
    <n v="2"/>
    <n v="9"/>
    <n v="7"/>
    <n v="1"/>
    <n v="8"/>
    <n v="0"/>
    <n v="0"/>
    <x v="0"/>
    <x v="0"/>
    <x v="0"/>
    <x v="0"/>
    <x v="0"/>
    <x v="1"/>
    <x v="0"/>
    <n v="2.75"/>
    <x v="1"/>
    <s v="1–2"/>
    <n v="27450"/>
    <n v="0"/>
    <x v="1"/>
    <x v="1"/>
  </r>
  <r>
    <n v="27"/>
    <x v="1"/>
    <s v="Travel_Rarely"/>
    <x v="1"/>
    <n v="1"/>
    <n v="2"/>
    <s v="Life Sciences"/>
    <n v="725"/>
    <n v="3"/>
    <s v="Female"/>
    <n v="3"/>
    <n v="3"/>
    <x v="3"/>
    <n v="1"/>
    <s v="Married"/>
    <n v="7412"/>
    <n v="1"/>
    <x v="1"/>
    <n v="11"/>
    <n v="3"/>
    <n v="4"/>
    <n v="0"/>
    <n v="9"/>
    <n v="3"/>
    <n v="3"/>
    <n v="9"/>
    <n v="7"/>
    <n v="0"/>
    <n v="7"/>
    <n v="0"/>
    <n v="0"/>
    <x v="0"/>
    <x v="0"/>
    <x v="2"/>
    <x v="0"/>
    <x v="0"/>
    <x v="1"/>
    <x v="0"/>
    <n v="2.75"/>
    <x v="1"/>
    <s v="0"/>
    <n v="26683.200000000001"/>
    <n v="0"/>
    <x v="1"/>
    <x v="1"/>
  </r>
  <r>
    <n v="32"/>
    <x v="1"/>
    <s v="Travel_Rarely"/>
    <x v="1"/>
    <n v="3"/>
    <n v="2"/>
    <s v="Life Sciences"/>
    <n v="727"/>
    <n v="3"/>
    <s v="Female"/>
    <n v="3"/>
    <n v="3"/>
    <x v="7"/>
    <n v="4"/>
    <s v="Single"/>
    <n v="11159"/>
    <n v="3"/>
    <x v="1"/>
    <n v="15"/>
    <n v="3"/>
    <n v="4"/>
    <n v="0"/>
    <n v="10"/>
    <n v="6"/>
    <n v="3"/>
    <n v="7"/>
    <n v="7"/>
    <n v="7"/>
    <n v="7"/>
    <n v="0"/>
    <n v="0"/>
    <x v="1"/>
    <x v="0"/>
    <x v="2"/>
    <x v="0"/>
    <x v="3"/>
    <x v="1"/>
    <x v="0"/>
    <n v="3.5"/>
    <x v="2"/>
    <s v="6+"/>
    <n v="40172.400000000001"/>
    <n v="0"/>
    <x v="2"/>
    <x v="2"/>
  </r>
  <r>
    <n v="47"/>
    <x v="1"/>
    <s v="Travel_Rarely"/>
    <x v="0"/>
    <n v="14"/>
    <n v="4"/>
    <s v="Marketing"/>
    <n v="728"/>
    <n v="4"/>
    <s v="Male"/>
    <n v="3"/>
    <n v="2"/>
    <x v="0"/>
    <n v="1"/>
    <s v="Single"/>
    <n v="4960"/>
    <n v="2"/>
    <x v="1"/>
    <n v="12"/>
    <n v="3"/>
    <n v="4"/>
    <n v="0"/>
    <n v="20"/>
    <n v="2"/>
    <n v="3"/>
    <n v="7"/>
    <n v="7"/>
    <n v="1"/>
    <n v="7"/>
    <n v="0"/>
    <n v="0"/>
    <x v="0"/>
    <x v="0"/>
    <x v="1"/>
    <x v="4"/>
    <x v="1"/>
    <x v="3"/>
    <x v="0"/>
    <n v="3"/>
    <x v="1"/>
    <s v="1–2"/>
    <n v="17856"/>
    <n v="0"/>
    <x v="1"/>
    <x v="1"/>
  </r>
  <r>
    <n v="40"/>
    <x v="1"/>
    <s v="Travel_Frequently"/>
    <x v="0"/>
    <n v="5"/>
    <n v="4"/>
    <s v="Life Sciences"/>
    <n v="729"/>
    <n v="4"/>
    <s v="Male"/>
    <n v="2"/>
    <n v="3"/>
    <x v="0"/>
    <n v="1"/>
    <s v="Married"/>
    <n v="10475"/>
    <n v="5"/>
    <x v="0"/>
    <n v="21"/>
    <n v="4"/>
    <n v="3"/>
    <n v="1"/>
    <n v="20"/>
    <n v="2"/>
    <n v="3"/>
    <n v="18"/>
    <n v="13"/>
    <n v="1"/>
    <n v="12"/>
    <n v="0"/>
    <n v="1"/>
    <x v="0"/>
    <x v="0"/>
    <x v="0"/>
    <x v="0"/>
    <x v="3"/>
    <x v="3"/>
    <x v="4"/>
    <n v="2.75"/>
    <x v="1"/>
    <s v="1–2"/>
    <n v="37710"/>
    <n v="0"/>
    <x v="2"/>
    <x v="2"/>
  </r>
  <r>
    <n v="53"/>
    <x v="1"/>
    <s v="Travel_Rarely"/>
    <x v="1"/>
    <n v="7"/>
    <n v="3"/>
    <s v="Life Sciences"/>
    <n v="730"/>
    <n v="3"/>
    <s v="Male"/>
    <n v="4"/>
    <n v="4"/>
    <x v="7"/>
    <n v="3"/>
    <s v="Married"/>
    <n v="14814"/>
    <n v="3"/>
    <x v="1"/>
    <n v="19"/>
    <n v="3"/>
    <n v="3"/>
    <n v="0"/>
    <n v="32"/>
    <n v="3"/>
    <n v="3"/>
    <n v="5"/>
    <n v="1"/>
    <n v="1"/>
    <n v="3"/>
    <n v="0"/>
    <n v="0"/>
    <x v="0"/>
    <x v="0"/>
    <x v="1"/>
    <x v="1"/>
    <x v="3"/>
    <x v="4"/>
    <x v="2"/>
    <n v="3"/>
    <x v="1"/>
    <s v="1–2"/>
    <n v="53330.400000000001"/>
    <n v="0"/>
    <x v="1"/>
    <x v="1"/>
  </r>
  <r>
    <n v="41"/>
    <x v="1"/>
    <s v="Travel_Rarely"/>
    <x v="2"/>
    <n v="10"/>
    <n v="4"/>
    <s v="Human Resources"/>
    <n v="731"/>
    <n v="2"/>
    <s v="Male"/>
    <n v="2"/>
    <n v="5"/>
    <x v="5"/>
    <n v="4"/>
    <s v="Divorced"/>
    <n v="19141"/>
    <n v="3"/>
    <x v="1"/>
    <n v="15"/>
    <n v="3"/>
    <n v="2"/>
    <n v="3"/>
    <n v="23"/>
    <n v="2"/>
    <n v="2"/>
    <n v="21"/>
    <n v="6"/>
    <n v="12"/>
    <n v="6"/>
    <n v="0"/>
    <n v="0"/>
    <x v="1"/>
    <x v="0"/>
    <x v="0"/>
    <x v="1"/>
    <x v="2"/>
    <x v="3"/>
    <x v="3"/>
    <n v="2.5"/>
    <x v="3"/>
    <s v="6+"/>
    <n v="68907.599999999991"/>
    <n v="0"/>
    <x v="2"/>
    <x v="2"/>
  </r>
  <r>
    <n v="60"/>
    <x v="1"/>
    <s v="Travel_Rarely"/>
    <x v="0"/>
    <n v="16"/>
    <n v="4"/>
    <s v="Marketing"/>
    <n v="732"/>
    <n v="1"/>
    <s v="Male"/>
    <n v="3"/>
    <n v="2"/>
    <x v="0"/>
    <n v="1"/>
    <s v="Single"/>
    <n v="5405"/>
    <n v="8"/>
    <x v="1"/>
    <n v="14"/>
    <n v="3"/>
    <n v="4"/>
    <n v="0"/>
    <n v="10"/>
    <n v="1"/>
    <n v="3"/>
    <n v="2"/>
    <n v="2"/>
    <n v="2"/>
    <n v="2"/>
    <n v="0"/>
    <n v="0"/>
    <x v="1"/>
    <x v="0"/>
    <x v="3"/>
    <x v="3"/>
    <x v="0"/>
    <x v="1"/>
    <x v="2"/>
    <n v="2.25"/>
    <x v="3"/>
    <s v="1–2"/>
    <n v="19458"/>
    <n v="0"/>
    <x v="2"/>
    <x v="2"/>
  </r>
  <r>
    <n v="27"/>
    <x v="1"/>
    <s v="Travel_Frequently"/>
    <x v="1"/>
    <n v="10"/>
    <n v="2"/>
    <s v="Life Sciences"/>
    <n v="733"/>
    <n v="4"/>
    <s v="Male"/>
    <n v="3"/>
    <n v="3"/>
    <x v="3"/>
    <n v="1"/>
    <s v="Divorced"/>
    <n v="8793"/>
    <n v="1"/>
    <x v="1"/>
    <n v="21"/>
    <n v="4"/>
    <n v="3"/>
    <n v="2"/>
    <n v="9"/>
    <n v="4"/>
    <n v="2"/>
    <n v="9"/>
    <n v="7"/>
    <n v="1"/>
    <n v="7"/>
    <n v="0"/>
    <n v="0"/>
    <x v="0"/>
    <x v="0"/>
    <x v="2"/>
    <x v="1"/>
    <x v="0"/>
    <x v="1"/>
    <x v="0"/>
    <n v="2.5"/>
    <x v="3"/>
    <s v="1–2"/>
    <n v="31654.799999999999"/>
    <n v="0"/>
    <x v="1"/>
    <x v="1"/>
  </r>
  <r>
    <n v="41"/>
    <x v="1"/>
    <s v="Travel_Rarely"/>
    <x v="2"/>
    <n v="1"/>
    <n v="3"/>
    <s v="Human Resources"/>
    <n v="734"/>
    <n v="4"/>
    <s v="Male"/>
    <n v="2"/>
    <n v="5"/>
    <x v="5"/>
    <n v="3"/>
    <s v="Married"/>
    <n v="19189"/>
    <n v="1"/>
    <x v="1"/>
    <n v="12"/>
    <n v="3"/>
    <n v="2"/>
    <n v="1"/>
    <n v="22"/>
    <n v="3"/>
    <n v="3"/>
    <n v="22"/>
    <n v="7"/>
    <n v="2"/>
    <n v="10"/>
    <n v="0"/>
    <n v="0"/>
    <x v="1"/>
    <x v="0"/>
    <x v="0"/>
    <x v="0"/>
    <x v="2"/>
    <x v="3"/>
    <x v="3"/>
    <n v="3"/>
    <x v="1"/>
    <s v="1–2"/>
    <n v="69080.399999999994"/>
    <n v="0"/>
    <x v="1"/>
    <x v="1"/>
  </r>
  <r>
    <n v="50"/>
    <x v="1"/>
    <s v="Travel_Rarely"/>
    <x v="0"/>
    <n v="8"/>
    <n v="4"/>
    <s v="Marketing"/>
    <n v="738"/>
    <n v="4"/>
    <s v="Male"/>
    <n v="3"/>
    <n v="1"/>
    <x v="6"/>
    <n v="2"/>
    <s v="Married"/>
    <n v="3875"/>
    <n v="7"/>
    <x v="1"/>
    <n v="15"/>
    <n v="3"/>
    <n v="4"/>
    <n v="1"/>
    <n v="4"/>
    <n v="2"/>
    <n v="3"/>
    <n v="2"/>
    <n v="2"/>
    <n v="2"/>
    <n v="2"/>
    <n v="0"/>
    <n v="0"/>
    <x v="1"/>
    <x v="0"/>
    <x v="1"/>
    <x v="1"/>
    <x v="1"/>
    <x v="0"/>
    <x v="2"/>
    <n v="3.25"/>
    <x v="2"/>
    <s v="1–2"/>
    <n v="13950"/>
    <n v="0"/>
    <x v="2"/>
    <x v="2"/>
  </r>
  <r>
    <n v="28"/>
    <x v="0"/>
    <s v="Travel_Rarely"/>
    <x v="1"/>
    <n v="1"/>
    <n v="2"/>
    <s v="Life Sciences"/>
    <n v="741"/>
    <n v="1"/>
    <s v="Female"/>
    <n v="1"/>
    <n v="1"/>
    <x v="1"/>
    <n v="2"/>
    <s v="Single"/>
    <n v="2216"/>
    <n v="7"/>
    <x v="0"/>
    <n v="13"/>
    <n v="3"/>
    <n v="4"/>
    <n v="0"/>
    <n v="10"/>
    <n v="4"/>
    <n v="3"/>
    <n v="7"/>
    <n v="7"/>
    <n v="3"/>
    <n v="7"/>
    <n v="1"/>
    <n v="1"/>
    <x v="1"/>
    <x v="0"/>
    <x v="2"/>
    <x v="0"/>
    <x v="1"/>
    <x v="1"/>
    <x v="0"/>
    <n v="2.5"/>
    <x v="3"/>
    <s v="3–5"/>
    <n v="7977.5999999999995"/>
    <n v="7977.5999999999995"/>
    <x v="0"/>
    <x v="0"/>
  </r>
  <r>
    <n v="36"/>
    <x v="1"/>
    <s v="Non-Travel"/>
    <x v="1"/>
    <n v="8"/>
    <n v="3"/>
    <s v="Life Sciences"/>
    <n v="742"/>
    <n v="1"/>
    <s v="Female"/>
    <n v="4"/>
    <n v="3"/>
    <x v="7"/>
    <n v="1"/>
    <s v="Married"/>
    <n v="11713"/>
    <n v="9"/>
    <x v="1"/>
    <n v="14"/>
    <n v="3"/>
    <n v="1"/>
    <n v="1"/>
    <n v="10"/>
    <n v="2"/>
    <n v="3"/>
    <n v="8"/>
    <n v="7"/>
    <n v="0"/>
    <n v="5"/>
    <n v="0"/>
    <n v="0"/>
    <x v="0"/>
    <x v="0"/>
    <x v="0"/>
    <x v="1"/>
    <x v="3"/>
    <x v="1"/>
    <x v="0"/>
    <n v="1.5"/>
    <x v="4"/>
    <s v="0"/>
    <n v="42166.799999999996"/>
    <n v="0"/>
    <x v="2"/>
    <x v="2"/>
  </r>
  <r>
    <n v="38"/>
    <x v="1"/>
    <s v="Travel_Rarely"/>
    <x v="1"/>
    <n v="1"/>
    <n v="3"/>
    <s v="Life Sciences"/>
    <n v="743"/>
    <n v="3"/>
    <s v="Female"/>
    <n v="3"/>
    <n v="3"/>
    <x v="3"/>
    <n v="3"/>
    <s v="Single"/>
    <n v="7861"/>
    <n v="4"/>
    <x v="0"/>
    <n v="14"/>
    <n v="3"/>
    <n v="4"/>
    <n v="0"/>
    <n v="10"/>
    <n v="4"/>
    <n v="4"/>
    <n v="1"/>
    <n v="0"/>
    <n v="0"/>
    <n v="0"/>
    <n v="0"/>
    <n v="1"/>
    <x v="0"/>
    <x v="1"/>
    <x v="0"/>
    <x v="0"/>
    <x v="0"/>
    <x v="1"/>
    <x v="1"/>
    <n v="3.5"/>
    <x v="2"/>
    <s v="0"/>
    <n v="28299.599999999999"/>
    <n v="0"/>
    <x v="0"/>
    <x v="0"/>
  </r>
  <r>
    <n v="44"/>
    <x v="1"/>
    <s v="Non-Travel"/>
    <x v="1"/>
    <n v="24"/>
    <n v="3"/>
    <s v="Medical"/>
    <n v="744"/>
    <n v="1"/>
    <s v="Male"/>
    <n v="1"/>
    <n v="1"/>
    <x v="2"/>
    <n v="3"/>
    <s v="Single"/>
    <n v="3708"/>
    <n v="2"/>
    <x v="1"/>
    <n v="14"/>
    <n v="3"/>
    <n v="3"/>
    <n v="0"/>
    <n v="9"/>
    <n v="5"/>
    <n v="3"/>
    <n v="5"/>
    <n v="2"/>
    <n v="1"/>
    <n v="4"/>
    <n v="0"/>
    <n v="0"/>
    <x v="0"/>
    <x v="0"/>
    <x v="0"/>
    <x v="2"/>
    <x v="1"/>
    <x v="1"/>
    <x v="2"/>
    <n v="2.5"/>
    <x v="3"/>
    <s v="1–2"/>
    <n v="13348.8"/>
    <n v="0"/>
    <x v="2"/>
    <x v="2"/>
  </r>
  <r>
    <n v="47"/>
    <x v="1"/>
    <s v="Travel_Frequently"/>
    <x v="0"/>
    <n v="3"/>
    <n v="3"/>
    <s v="Medical"/>
    <n v="746"/>
    <n v="4"/>
    <s v="Female"/>
    <n v="3"/>
    <n v="4"/>
    <x v="0"/>
    <n v="3"/>
    <s v="Divorced"/>
    <n v="13770"/>
    <n v="9"/>
    <x v="0"/>
    <n v="12"/>
    <n v="3"/>
    <n v="4"/>
    <n v="2"/>
    <n v="28"/>
    <n v="2"/>
    <n v="2"/>
    <n v="22"/>
    <n v="2"/>
    <n v="11"/>
    <n v="13"/>
    <n v="0"/>
    <n v="1"/>
    <x v="1"/>
    <x v="0"/>
    <x v="1"/>
    <x v="0"/>
    <x v="3"/>
    <x v="4"/>
    <x v="3"/>
    <n v="3.25"/>
    <x v="2"/>
    <s v="6+"/>
    <n v="49572"/>
    <n v="0"/>
    <x v="0"/>
    <x v="0"/>
  </r>
  <r>
    <n v="30"/>
    <x v="1"/>
    <s v="Travel_Rarely"/>
    <x v="0"/>
    <n v="27"/>
    <n v="5"/>
    <s v="Marketing"/>
    <n v="747"/>
    <n v="3"/>
    <s v="Male"/>
    <n v="3"/>
    <n v="2"/>
    <x v="0"/>
    <n v="4"/>
    <s v="Divorced"/>
    <n v="5304"/>
    <n v="7"/>
    <x v="1"/>
    <n v="23"/>
    <n v="4"/>
    <n v="4"/>
    <n v="1"/>
    <n v="10"/>
    <n v="2"/>
    <n v="2"/>
    <n v="8"/>
    <n v="7"/>
    <n v="7"/>
    <n v="7"/>
    <n v="0"/>
    <n v="0"/>
    <x v="1"/>
    <x v="0"/>
    <x v="2"/>
    <x v="2"/>
    <x v="0"/>
    <x v="1"/>
    <x v="0"/>
    <n v="3.25"/>
    <x v="2"/>
    <s v="6+"/>
    <n v="19094.399999999998"/>
    <n v="0"/>
    <x v="0"/>
    <x v="0"/>
  </r>
  <r>
    <n v="29"/>
    <x v="1"/>
    <s v="Travel_Rarely"/>
    <x v="0"/>
    <n v="10"/>
    <n v="3"/>
    <s v="Life Sciences"/>
    <n v="749"/>
    <n v="3"/>
    <s v="Male"/>
    <n v="3"/>
    <n v="1"/>
    <x v="6"/>
    <n v="3"/>
    <s v="Single"/>
    <n v="2642"/>
    <n v="1"/>
    <x v="1"/>
    <n v="11"/>
    <n v="3"/>
    <n v="3"/>
    <n v="0"/>
    <n v="1"/>
    <n v="6"/>
    <n v="3"/>
    <n v="1"/>
    <n v="0"/>
    <n v="0"/>
    <n v="0"/>
    <n v="0"/>
    <n v="0"/>
    <x v="0"/>
    <x v="1"/>
    <x v="2"/>
    <x v="1"/>
    <x v="1"/>
    <x v="2"/>
    <x v="1"/>
    <n v="3"/>
    <x v="1"/>
    <s v="0"/>
    <n v="9511.1999999999989"/>
    <n v="0"/>
    <x v="2"/>
    <x v="2"/>
  </r>
  <r>
    <n v="42"/>
    <x v="0"/>
    <s v="Travel_Frequently"/>
    <x v="1"/>
    <n v="19"/>
    <n v="3"/>
    <s v="Medical"/>
    <n v="752"/>
    <n v="3"/>
    <s v="Male"/>
    <n v="4"/>
    <n v="1"/>
    <x v="1"/>
    <n v="3"/>
    <s v="Divorced"/>
    <n v="2759"/>
    <n v="6"/>
    <x v="0"/>
    <n v="12"/>
    <n v="3"/>
    <n v="4"/>
    <n v="0"/>
    <n v="7"/>
    <n v="2"/>
    <n v="3"/>
    <n v="2"/>
    <n v="2"/>
    <n v="2"/>
    <n v="2"/>
    <n v="1"/>
    <n v="1"/>
    <x v="1"/>
    <x v="0"/>
    <x v="0"/>
    <x v="3"/>
    <x v="1"/>
    <x v="0"/>
    <x v="2"/>
    <n v="3.25"/>
    <x v="2"/>
    <s v="1–2"/>
    <n v="9932.4"/>
    <n v="9932.4"/>
    <x v="0"/>
    <x v="0"/>
  </r>
  <r>
    <n v="43"/>
    <x v="1"/>
    <s v="Travel_Frequently"/>
    <x v="0"/>
    <n v="15"/>
    <n v="3"/>
    <s v="Life Sciences"/>
    <n v="754"/>
    <n v="4"/>
    <s v="Male"/>
    <n v="2"/>
    <n v="2"/>
    <x v="0"/>
    <n v="4"/>
    <s v="Married"/>
    <n v="6804"/>
    <n v="3"/>
    <x v="1"/>
    <n v="18"/>
    <n v="3"/>
    <n v="3"/>
    <n v="1"/>
    <n v="7"/>
    <n v="5"/>
    <n v="3"/>
    <n v="2"/>
    <n v="2"/>
    <n v="2"/>
    <n v="2"/>
    <n v="0"/>
    <n v="0"/>
    <x v="1"/>
    <x v="0"/>
    <x v="0"/>
    <x v="4"/>
    <x v="0"/>
    <x v="0"/>
    <x v="2"/>
    <n v="3.5"/>
    <x v="2"/>
    <s v="1–2"/>
    <n v="24494.399999999998"/>
    <n v="0"/>
    <x v="2"/>
    <x v="2"/>
  </r>
  <r>
    <n v="34"/>
    <x v="1"/>
    <s v="Travel_Rarely"/>
    <x v="1"/>
    <n v="8"/>
    <n v="2"/>
    <s v="Medical"/>
    <n v="757"/>
    <n v="2"/>
    <s v="Female"/>
    <n v="3"/>
    <n v="2"/>
    <x v="4"/>
    <n v="3"/>
    <s v="Single"/>
    <n v="6142"/>
    <n v="3"/>
    <x v="1"/>
    <n v="11"/>
    <n v="3"/>
    <n v="4"/>
    <n v="0"/>
    <n v="10"/>
    <n v="2"/>
    <n v="3"/>
    <n v="5"/>
    <n v="1"/>
    <n v="4"/>
    <n v="3"/>
    <n v="0"/>
    <n v="0"/>
    <x v="1"/>
    <x v="0"/>
    <x v="2"/>
    <x v="1"/>
    <x v="0"/>
    <x v="1"/>
    <x v="2"/>
    <n v="3"/>
    <x v="1"/>
    <s v="3–5"/>
    <n v="22111.200000000001"/>
    <n v="0"/>
    <x v="2"/>
    <x v="2"/>
  </r>
  <r>
    <n v="23"/>
    <x v="1"/>
    <s v="Travel_Rarely"/>
    <x v="1"/>
    <n v="9"/>
    <n v="1"/>
    <s v="Medical"/>
    <n v="758"/>
    <n v="2"/>
    <s v="Male"/>
    <n v="3"/>
    <n v="1"/>
    <x v="2"/>
    <n v="1"/>
    <s v="Married"/>
    <n v="2500"/>
    <n v="1"/>
    <x v="1"/>
    <n v="14"/>
    <n v="3"/>
    <n v="4"/>
    <n v="1"/>
    <n v="5"/>
    <n v="2"/>
    <n v="4"/>
    <n v="4"/>
    <n v="3"/>
    <n v="0"/>
    <n v="2"/>
    <n v="0"/>
    <n v="0"/>
    <x v="0"/>
    <x v="0"/>
    <x v="4"/>
    <x v="1"/>
    <x v="1"/>
    <x v="0"/>
    <x v="2"/>
    <n v="2.75"/>
    <x v="1"/>
    <s v="0"/>
    <n v="9000"/>
    <n v="0"/>
    <x v="1"/>
    <x v="1"/>
  </r>
  <r>
    <n v="39"/>
    <x v="1"/>
    <s v="Travel_Rarely"/>
    <x v="2"/>
    <n v="3"/>
    <n v="3"/>
    <s v="Human Resources"/>
    <n v="760"/>
    <n v="3"/>
    <s v="Female"/>
    <n v="4"/>
    <n v="2"/>
    <x v="8"/>
    <n v="2"/>
    <s v="Married"/>
    <n v="6389"/>
    <n v="9"/>
    <x v="1"/>
    <n v="15"/>
    <n v="3"/>
    <n v="3"/>
    <n v="1"/>
    <n v="12"/>
    <n v="3"/>
    <n v="1"/>
    <n v="8"/>
    <n v="3"/>
    <n v="3"/>
    <n v="6"/>
    <n v="0"/>
    <n v="0"/>
    <x v="1"/>
    <x v="0"/>
    <x v="0"/>
    <x v="0"/>
    <x v="0"/>
    <x v="1"/>
    <x v="0"/>
    <n v="2.25"/>
    <x v="3"/>
    <s v="3–5"/>
    <n v="23000.399999999998"/>
    <n v="0"/>
    <x v="2"/>
    <x v="2"/>
  </r>
  <r>
    <n v="56"/>
    <x v="1"/>
    <s v="Travel_Rarely"/>
    <x v="1"/>
    <n v="9"/>
    <n v="3"/>
    <s v="Medical"/>
    <n v="762"/>
    <n v="3"/>
    <s v="Male"/>
    <n v="3"/>
    <n v="4"/>
    <x v="4"/>
    <n v="4"/>
    <s v="Married"/>
    <n v="11103"/>
    <n v="7"/>
    <x v="1"/>
    <n v="11"/>
    <n v="3"/>
    <n v="3"/>
    <n v="0"/>
    <n v="30"/>
    <n v="1"/>
    <n v="2"/>
    <n v="10"/>
    <n v="7"/>
    <n v="1"/>
    <n v="1"/>
    <n v="0"/>
    <n v="0"/>
    <x v="0"/>
    <x v="0"/>
    <x v="3"/>
    <x v="1"/>
    <x v="3"/>
    <x v="4"/>
    <x v="0"/>
    <n v="3"/>
    <x v="1"/>
    <s v="1–2"/>
    <n v="39970.799999999996"/>
    <n v="0"/>
    <x v="1"/>
    <x v="1"/>
  </r>
  <r>
    <n v="40"/>
    <x v="1"/>
    <s v="Travel_Rarely"/>
    <x v="1"/>
    <n v="2"/>
    <n v="1"/>
    <s v="Medical"/>
    <n v="763"/>
    <n v="4"/>
    <s v="Female"/>
    <n v="2"/>
    <n v="1"/>
    <x v="1"/>
    <n v="4"/>
    <s v="Single"/>
    <n v="2342"/>
    <n v="0"/>
    <x v="0"/>
    <n v="20"/>
    <n v="4"/>
    <n v="4"/>
    <n v="0"/>
    <n v="5"/>
    <n v="2"/>
    <n v="2"/>
    <n v="4"/>
    <n v="2"/>
    <n v="2"/>
    <n v="3"/>
    <n v="0"/>
    <n v="1"/>
    <x v="1"/>
    <x v="0"/>
    <x v="0"/>
    <x v="0"/>
    <x v="1"/>
    <x v="0"/>
    <x v="2"/>
    <n v="3.5"/>
    <x v="2"/>
    <s v="1–2"/>
    <n v="8431.1999999999989"/>
    <n v="0"/>
    <x v="2"/>
    <x v="2"/>
  </r>
  <r>
    <n v="27"/>
    <x v="1"/>
    <s v="Travel_Rarely"/>
    <x v="1"/>
    <n v="7"/>
    <n v="3"/>
    <s v="Medical"/>
    <n v="764"/>
    <n v="4"/>
    <s v="Female"/>
    <n v="2"/>
    <n v="2"/>
    <x v="4"/>
    <n v="1"/>
    <s v="Single"/>
    <n v="6811"/>
    <n v="8"/>
    <x v="1"/>
    <n v="19"/>
    <n v="3"/>
    <n v="1"/>
    <n v="0"/>
    <n v="9"/>
    <n v="2"/>
    <n v="1"/>
    <n v="7"/>
    <n v="6"/>
    <n v="0"/>
    <n v="7"/>
    <n v="0"/>
    <n v="0"/>
    <x v="0"/>
    <x v="0"/>
    <x v="2"/>
    <x v="1"/>
    <x v="0"/>
    <x v="1"/>
    <x v="0"/>
    <n v="1.75"/>
    <x v="0"/>
    <s v="0"/>
    <n v="24519.599999999999"/>
    <n v="0"/>
    <x v="2"/>
    <x v="2"/>
  </r>
  <r>
    <n v="29"/>
    <x v="1"/>
    <s v="Travel_Rarely"/>
    <x v="0"/>
    <n v="10"/>
    <n v="3"/>
    <s v="Marketing"/>
    <n v="766"/>
    <n v="4"/>
    <s v="Male"/>
    <n v="3"/>
    <n v="1"/>
    <x v="6"/>
    <n v="2"/>
    <s v="Divorced"/>
    <n v="2297"/>
    <n v="1"/>
    <x v="1"/>
    <n v="14"/>
    <n v="3"/>
    <n v="4"/>
    <n v="2"/>
    <n v="2"/>
    <n v="2"/>
    <n v="3"/>
    <n v="2"/>
    <n v="2"/>
    <n v="2"/>
    <n v="2"/>
    <n v="0"/>
    <n v="0"/>
    <x v="1"/>
    <x v="0"/>
    <x v="2"/>
    <x v="1"/>
    <x v="1"/>
    <x v="2"/>
    <x v="2"/>
    <n v="3.25"/>
    <x v="2"/>
    <s v="1–2"/>
    <n v="8269.1999999999989"/>
    <n v="0"/>
    <x v="2"/>
    <x v="2"/>
  </r>
  <r>
    <n v="53"/>
    <x v="1"/>
    <s v="Travel_Rarely"/>
    <x v="1"/>
    <n v="6"/>
    <n v="3"/>
    <s v="Life Sciences"/>
    <n v="769"/>
    <n v="4"/>
    <s v="Male"/>
    <n v="3"/>
    <n v="2"/>
    <x v="2"/>
    <n v="4"/>
    <s v="Single"/>
    <n v="2450"/>
    <n v="2"/>
    <x v="1"/>
    <n v="17"/>
    <n v="3"/>
    <n v="4"/>
    <n v="0"/>
    <n v="19"/>
    <n v="4"/>
    <n v="3"/>
    <n v="2"/>
    <n v="2"/>
    <n v="2"/>
    <n v="2"/>
    <n v="0"/>
    <n v="0"/>
    <x v="1"/>
    <x v="0"/>
    <x v="1"/>
    <x v="1"/>
    <x v="1"/>
    <x v="3"/>
    <x v="2"/>
    <n v="3.75"/>
    <x v="2"/>
    <s v="1–2"/>
    <n v="8820"/>
    <n v="0"/>
    <x v="2"/>
    <x v="2"/>
  </r>
  <r>
    <n v="35"/>
    <x v="1"/>
    <s v="Non-Travel"/>
    <x v="1"/>
    <n v="2"/>
    <n v="4"/>
    <s v="Life Sciences"/>
    <n v="771"/>
    <n v="4"/>
    <s v="Female"/>
    <n v="3"/>
    <n v="2"/>
    <x v="4"/>
    <n v="1"/>
    <s v="Divorced"/>
    <n v="5093"/>
    <n v="2"/>
    <x v="1"/>
    <n v="11"/>
    <n v="3"/>
    <n v="1"/>
    <n v="1"/>
    <n v="16"/>
    <n v="2"/>
    <n v="4"/>
    <n v="1"/>
    <n v="0"/>
    <n v="0"/>
    <n v="0"/>
    <n v="0"/>
    <n v="0"/>
    <x v="0"/>
    <x v="1"/>
    <x v="0"/>
    <x v="0"/>
    <x v="0"/>
    <x v="3"/>
    <x v="1"/>
    <n v="2.5"/>
    <x v="3"/>
    <s v="0"/>
    <n v="18334.8"/>
    <n v="0"/>
    <x v="2"/>
    <x v="2"/>
  </r>
  <r>
    <n v="32"/>
    <x v="1"/>
    <s v="Travel_Frequently"/>
    <x v="1"/>
    <n v="24"/>
    <n v="4"/>
    <s v="Life Sciences"/>
    <n v="772"/>
    <n v="1"/>
    <s v="Male"/>
    <n v="3"/>
    <n v="2"/>
    <x v="2"/>
    <n v="4"/>
    <s v="Married"/>
    <n v="5309"/>
    <n v="1"/>
    <x v="1"/>
    <n v="15"/>
    <n v="3"/>
    <n v="4"/>
    <n v="2"/>
    <n v="10"/>
    <n v="2"/>
    <n v="3"/>
    <n v="10"/>
    <n v="8"/>
    <n v="4"/>
    <n v="7"/>
    <n v="0"/>
    <n v="0"/>
    <x v="1"/>
    <x v="0"/>
    <x v="2"/>
    <x v="2"/>
    <x v="0"/>
    <x v="1"/>
    <x v="0"/>
    <n v="3"/>
    <x v="1"/>
    <s v="3–5"/>
    <n v="19112.399999999998"/>
    <n v="0"/>
    <x v="0"/>
    <x v="0"/>
  </r>
  <r>
    <n v="38"/>
    <x v="1"/>
    <s v="Travel_Rarely"/>
    <x v="1"/>
    <n v="2"/>
    <n v="5"/>
    <s v="Medical"/>
    <n v="773"/>
    <n v="4"/>
    <s v="Male"/>
    <n v="3"/>
    <n v="1"/>
    <x v="1"/>
    <n v="3"/>
    <s v="Married"/>
    <n v="3057"/>
    <n v="6"/>
    <x v="0"/>
    <n v="13"/>
    <n v="3"/>
    <n v="2"/>
    <n v="1"/>
    <n v="6"/>
    <n v="0"/>
    <n v="1"/>
    <n v="1"/>
    <n v="0"/>
    <n v="0"/>
    <n v="1"/>
    <n v="0"/>
    <n v="1"/>
    <x v="0"/>
    <x v="0"/>
    <x v="0"/>
    <x v="0"/>
    <x v="1"/>
    <x v="0"/>
    <x v="1"/>
    <n v="2.5"/>
    <x v="3"/>
    <s v="0"/>
    <n v="11005.199999999999"/>
    <n v="0"/>
    <x v="0"/>
    <x v="0"/>
  </r>
  <r>
    <n v="34"/>
    <x v="1"/>
    <s v="Travel_Rarely"/>
    <x v="1"/>
    <n v="8"/>
    <n v="5"/>
    <s v="Life Sciences"/>
    <n v="775"/>
    <n v="2"/>
    <s v="Female"/>
    <n v="3"/>
    <n v="2"/>
    <x v="3"/>
    <n v="1"/>
    <s v="Divorced"/>
    <n v="5121"/>
    <n v="3"/>
    <x v="1"/>
    <n v="14"/>
    <n v="3"/>
    <n v="3"/>
    <n v="1"/>
    <n v="7"/>
    <n v="3"/>
    <n v="3"/>
    <n v="0"/>
    <n v="0"/>
    <n v="0"/>
    <n v="0"/>
    <n v="0"/>
    <n v="0"/>
    <x v="0"/>
    <x v="1"/>
    <x v="2"/>
    <x v="1"/>
    <x v="0"/>
    <x v="0"/>
    <x v="1"/>
    <n v="2.25"/>
    <x v="3"/>
    <s v="0"/>
    <n v="18435.599999999999"/>
    <n v="0"/>
    <x v="2"/>
    <x v="2"/>
  </r>
  <r>
    <n v="52"/>
    <x v="1"/>
    <s v="Travel_Rarely"/>
    <x v="0"/>
    <n v="3"/>
    <n v="4"/>
    <s v="Marketing"/>
    <n v="776"/>
    <n v="3"/>
    <s v="Male"/>
    <n v="2"/>
    <n v="4"/>
    <x v="5"/>
    <n v="1"/>
    <s v="Married"/>
    <n v="16856"/>
    <n v="1"/>
    <x v="1"/>
    <n v="11"/>
    <n v="3"/>
    <n v="1"/>
    <n v="0"/>
    <n v="34"/>
    <n v="3"/>
    <n v="4"/>
    <n v="34"/>
    <n v="6"/>
    <n v="1"/>
    <n v="16"/>
    <n v="0"/>
    <n v="0"/>
    <x v="0"/>
    <x v="0"/>
    <x v="1"/>
    <x v="0"/>
    <x v="2"/>
    <x v="4"/>
    <x v="3"/>
    <n v="2.25"/>
    <x v="3"/>
    <s v="1–2"/>
    <n v="60681.599999999999"/>
    <n v="0"/>
    <x v="1"/>
    <x v="1"/>
  </r>
  <r>
    <n v="33"/>
    <x v="0"/>
    <s v="Travel_Rarely"/>
    <x v="1"/>
    <n v="1"/>
    <n v="4"/>
    <s v="Other"/>
    <n v="780"/>
    <n v="4"/>
    <s v="Male"/>
    <n v="3"/>
    <n v="1"/>
    <x v="1"/>
    <n v="4"/>
    <s v="Single"/>
    <n v="2686"/>
    <n v="1"/>
    <x v="0"/>
    <n v="13"/>
    <n v="3"/>
    <n v="3"/>
    <n v="0"/>
    <n v="10"/>
    <n v="2"/>
    <n v="2"/>
    <n v="10"/>
    <n v="9"/>
    <n v="7"/>
    <n v="8"/>
    <n v="1"/>
    <n v="1"/>
    <x v="1"/>
    <x v="0"/>
    <x v="2"/>
    <x v="0"/>
    <x v="1"/>
    <x v="1"/>
    <x v="0"/>
    <n v="3.25"/>
    <x v="2"/>
    <s v="6+"/>
    <n v="9669.6"/>
    <n v="9669.6"/>
    <x v="0"/>
    <x v="0"/>
  </r>
  <r>
    <n v="25"/>
    <x v="1"/>
    <s v="Travel_Rarely"/>
    <x v="0"/>
    <n v="26"/>
    <n v="1"/>
    <s v="Medical"/>
    <n v="781"/>
    <n v="3"/>
    <s v="Female"/>
    <n v="3"/>
    <n v="2"/>
    <x v="0"/>
    <n v="4"/>
    <s v="Single"/>
    <n v="6180"/>
    <n v="1"/>
    <x v="1"/>
    <n v="23"/>
    <n v="4"/>
    <n v="2"/>
    <n v="0"/>
    <n v="6"/>
    <n v="5"/>
    <n v="2"/>
    <n v="6"/>
    <n v="5"/>
    <n v="1"/>
    <n v="4"/>
    <n v="0"/>
    <n v="0"/>
    <x v="0"/>
    <x v="0"/>
    <x v="2"/>
    <x v="2"/>
    <x v="0"/>
    <x v="0"/>
    <x v="0"/>
    <n v="2.75"/>
    <x v="1"/>
    <s v="1–2"/>
    <n v="22248"/>
    <n v="0"/>
    <x v="2"/>
    <x v="2"/>
  </r>
  <r>
    <n v="45"/>
    <x v="1"/>
    <s v="Travel_Rarely"/>
    <x v="0"/>
    <n v="2"/>
    <n v="2"/>
    <s v="Technical Degree"/>
    <n v="783"/>
    <n v="2"/>
    <s v="Male"/>
    <n v="1"/>
    <n v="2"/>
    <x v="6"/>
    <n v="3"/>
    <s v="Single"/>
    <n v="6632"/>
    <n v="0"/>
    <x v="1"/>
    <n v="13"/>
    <n v="3"/>
    <n v="1"/>
    <n v="0"/>
    <n v="9"/>
    <n v="3"/>
    <n v="3"/>
    <n v="8"/>
    <n v="7"/>
    <n v="3"/>
    <n v="1"/>
    <n v="0"/>
    <n v="0"/>
    <x v="1"/>
    <x v="0"/>
    <x v="1"/>
    <x v="0"/>
    <x v="0"/>
    <x v="1"/>
    <x v="0"/>
    <n v="2.25"/>
    <x v="3"/>
    <s v="3–5"/>
    <n v="23875.200000000001"/>
    <n v="0"/>
    <x v="2"/>
    <x v="2"/>
  </r>
  <r>
    <n v="23"/>
    <x v="1"/>
    <s v="Travel_Rarely"/>
    <x v="1"/>
    <n v="10"/>
    <n v="1"/>
    <s v="Medical"/>
    <n v="784"/>
    <n v="1"/>
    <s v="Male"/>
    <n v="4"/>
    <n v="1"/>
    <x v="1"/>
    <n v="3"/>
    <s v="Single"/>
    <n v="3505"/>
    <n v="1"/>
    <x v="1"/>
    <n v="18"/>
    <n v="3"/>
    <n v="4"/>
    <n v="0"/>
    <n v="2"/>
    <n v="3"/>
    <n v="3"/>
    <n v="2"/>
    <n v="2"/>
    <n v="0"/>
    <n v="2"/>
    <n v="0"/>
    <n v="0"/>
    <x v="0"/>
    <x v="0"/>
    <x v="4"/>
    <x v="1"/>
    <x v="1"/>
    <x v="2"/>
    <x v="2"/>
    <n v="2.75"/>
    <x v="1"/>
    <s v="0"/>
    <n v="12618"/>
    <n v="0"/>
    <x v="2"/>
    <x v="2"/>
  </r>
  <r>
    <n v="47"/>
    <x v="0"/>
    <s v="Travel_Frequently"/>
    <x v="0"/>
    <n v="27"/>
    <n v="2"/>
    <s v="Life Sciences"/>
    <n v="785"/>
    <n v="2"/>
    <s v="Female"/>
    <n v="4"/>
    <n v="2"/>
    <x v="0"/>
    <n v="3"/>
    <s v="Single"/>
    <n v="6397"/>
    <n v="4"/>
    <x v="0"/>
    <n v="12"/>
    <n v="3"/>
    <n v="4"/>
    <n v="0"/>
    <n v="8"/>
    <n v="2"/>
    <n v="3"/>
    <n v="5"/>
    <n v="4"/>
    <n v="1"/>
    <n v="3"/>
    <n v="1"/>
    <n v="1"/>
    <x v="0"/>
    <x v="0"/>
    <x v="1"/>
    <x v="2"/>
    <x v="0"/>
    <x v="0"/>
    <x v="2"/>
    <n v="3"/>
    <x v="1"/>
    <s v="1–2"/>
    <n v="23029.200000000001"/>
    <n v="23029.200000000001"/>
    <x v="0"/>
    <x v="0"/>
  </r>
  <r>
    <n v="34"/>
    <x v="1"/>
    <s v="Travel_Rarely"/>
    <x v="0"/>
    <n v="2"/>
    <n v="3"/>
    <s v="Other"/>
    <n v="786"/>
    <n v="4"/>
    <s v="Male"/>
    <n v="3"/>
    <n v="2"/>
    <x v="0"/>
    <n v="4"/>
    <s v="Single"/>
    <n v="6274"/>
    <n v="1"/>
    <x v="1"/>
    <n v="22"/>
    <n v="4"/>
    <n v="3"/>
    <n v="0"/>
    <n v="6"/>
    <n v="5"/>
    <n v="3"/>
    <n v="6"/>
    <n v="5"/>
    <n v="1"/>
    <n v="4"/>
    <n v="0"/>
    <n v="0"/>
    <x v="0"/>
    <x v="0"/>
    <x v="2"/>
    <x v="0"/>
    <x v="0"/>
    <x v="0"/>
    <x v="0"/>
    <n v="3.5"/>
    <x v="2"/>
    <s v="1–2"/>
    <n v="22586.399999999998"/>
    <n v="0"/>
    <x v="1"/>
    <x v="1"/>
  </r>
  <r>
    <n v="55"/>
    <x v="0"/>
    <s v="Travel_Rarely"/>
    <x v="1"/>
    <n v="2"/>
    <n v="3"/>
    <s v="Medical"/>
    <n v="787"/>
    <n v="4"/>
    <s v="Male"/>
    <n v="3"/>
    <n v="5"/>
    <x v="5"/>
    <n v="1"/>
    <s v="Married"/>
    <n v="19859"/>
    <n v="5"/>
    <x v="0"/>
    <n v="13"/>
    <n v="3"/>
    <n v="4"/>
    <n v="1"/>
    <n v="24"/>
    <n v="2"/>
    <n v="3"/>
    <n v="5"/>
    <n v="2"/>
    <n v="1"/>
    <n v="4"/>
    <n v="1"/>
    <n v="1"/>
    <x v="0"/>
    <x v="0"/>
    <x v="3"/>
    <x v="0"/>
    <x v="2"/>
    <x v="3"/>
    <x v="2"/>
    <n v="3"/>
    <x v="1"/>
    <s v="1–2"/>
    <n v="71492.399999999994"/>
    <n v="71492.399999999994"/>
    <x v="2"/>
    <x v="2"/>
  </r>
  <r>
    <n v="36"/>
    <x v="1"/>
    <s v="Non-Travel"/>
    <x v="0"/>
    <n v="8"/>
    <n v="4"/>
    <s v="Life Sciences"/>
    <n v="789"/>
    <n v="1"/>
    <s v="Male"/>
    <n v="2"/>
    <n v="3"/>
    <x v="0"/>
    <n v="1"/>
    <s v="Single"/>
    <n v="7587"/>
    <n v="1"/>
    <x v="1"/>
    <n v="15"/>
    <n v="3"/>
    <n v="2"/>
    <n v="0"/>
    <n v="10"/>
    <n v="1"/>
    <n v="3"/>
    <n v="10"/>
    <n v="7"/>
    <n v="0"/>
    <n v="9"/>
    <n v="0"/>
    <n v="0"/>
    <x v="0"/>
    <x v="0"/>
    <x v="0"/>
    <x v="1"/>
    <x v="0"/>
    <x v="1"/>
    <x v="0"/>
    <n v="1.75"/>
    <x v="0"/>
    <s v="0"/>
    <n v="27313.200000000001"/>
    <n v="0"/>
    <x v="2"/>
    <x v="2"/>
  </r>
  <r>
    <n v="52"/>
    <x v="1"/>
    <s v="Non-Travel"/>
    <x v="1"/>
    <n v="19"/>
    <n v="4"/>
    <s v="Medical"/>
    <n v="791"/>
    <n v="4"/>
    <s v="Male"/>
    <n v="3"/>
    <n v="1"/>
    <x v="1"/>
    <n v="4"/>
    <s v="Married"/>
    <n v="4258"/>
    <n v="0"/>
    <x v="1"/>
    <n v="18"/>
    <n v="3"/>
    <n v="1"/>
    <n v="1"/>
    <n v="5"/>
    <n v="3"/>
    <n v="3"/>
    <n v="4"/>
    <n v="3"/>
    <n v="1"/>
    <n v="2"/>
    <n v="0"/>
    <n v="0"/>
    <x v="0"/>
    <x v="0"/>
    <x v="1"/>
    <x v="3"/>
    <x v="1"/>
    <x v="0"/>
    <x v="2"/>
    <n v="3"/>
    <x v="1"/>
    <s v="1–2"/>
    <n v="15328.8"/>
    <n v="0"/>
    <x v="1"/>
    <x v="1"/>
  </r>
  <r>
    <n v="26"/>
    <x v="1"/>
    <s v="Travel_Frequently"/>
    <x v="1"/>
    <n v="1"/>
    <n v="2"/>
    <s v="Life Sciences"/>
    <n v="792"/>
    <n v="1"/>
    <s v="Female"/>
    <n v="1"/>
    <n v="1"/>
    <x v="2"/>
    <n v="4"/>
    <s v="Divorced"/>
    <n v="4364"/>
    <n v="3"/>
    <x v="1"/>
    <n v="14"/>
    <n v="3"/>
    <n v="1"/>
    <n v="1"/>
    <n v="5"/>
    <n v="2"/>
    <n v="3"/>
    <n v="2"/>
    <n v="2"/>
    <n v="2"/>
    <n v="0"/>
    <n v="0"/>
    <n v="0"/>
    <x v="1"/>
    <x v="1"/>
    <x v="2"/>
    <x v="0"/>
    <x v="1"/>
    <x v="0"/>
    <x v="2"/>
    <n v="2.25"/>
    <x v="3"/>
    <s v="1–2"/>
    <n v="15710.4"/>
    <n v="0"/>
    <x v="2"/>
    <x v="2"/>
  </r>
  <r>
    <n v="29"/>
    <x v="1"/>
    <s v="Travel_Rarely"/>
    <x v="1"/>
    <n v="27"/>
    <n v="3"/>
    <s v="Medical"/>
    <n v="793"/>
    <n v="2"/>
    <s v="Female"/>
    <n v="3"/>
    <n v="2"/>
    <x v="4"/>
    <n v="3"/>
    <s v="Married"/>
    <n v="4335"/>
    <n v="4"/>
    <x v="1"/>
    <n v="12"/>
    <n v="3"/>
    <n v="1"/>
    <n v="1"/>
    <n v="11"/>
    <n v="3"/>
    <n v="2"/>
    <n v="8"/>
    <n v="7"/>
    <n v="1"/>
    <n v="1"/>
    <n v="0"/>
    <n v="0"/>
    <x v="0"/>
    <x v="0"/>
    <x v="2"/>
    <x v="2"/>
    <x v="1"/>
    <x v="1"/>
    <x v="0"/>
    <n v="2"/>
    <x v="0"/>
    <s v="1–2"/>
    <n v="15606"/>
    <n v="0"/>
    <x v="0"/>
    <x v="0"/>
  </r>
  <r>
    <n v="26"/>
    <x v="0"/>
    <s v="Travel_Rarely"/>
    <x v="0"/>
    <n v="8"/>
    <n v="3"/>
    <s v="Technical Degree"/>
    <n v="796"/>
    <n v="4"/>
    <s v="Male"/>
    <n v="2"/>
    <n v="2"/>
    <x v="0"/>
    <n v="1"/>
    <s v="Single"/>
    <n v="5326"/>
    <n v="6"/>
    <x v="1"/>
    <n v="17"/>
    <n v="3"/>
    <n v="3"/>
    <n v="0"/>
    <n v="6"/>
    <n v="2"/>
    <n v="2"/>
    <n v="4"/>
    <n v="3"/>
    <n v="1"/>
    <n v="2"/>
    <n v="1"/>
    <n v="0"/>
    <x v="0"/>
    <x v="0"/>
    <x v="2"/>
    <x v="1"/>
    <x v="0"/>
    <x v="0"/>
    <x v="2"/>
    <n v="2.5"/>
    <x v="3"/>
    <s v="1–2"/>
    <n v="19173.599999999999"/>
    <n v="19173.599999999999"/>
    <x v="1"/>
    <x v="1"/>
  </r>
  <r>
    <n v="34"/>
    <x v="1"/>
    <s v="Travel_Rarely"/>
    <x v="1"/>
    <n v="1"/>
    <n v="4"/>
    <s v="Life Sciences"/>
    <n v="797"/>
    <n v="2"/>
    <s v="Female"/>
    <n v="4"/>
    <n v="1"/>
    <x v="1"/>
    <n v="4"/>
    <s v="Single"/>
    <n v="3280"/>
    <n v="2"/>
    <x v="1"/>
    <n v="16"/>
    <n v="3"/>
    <n v="3"/>
    <n v="0"/>
    <n v="10"/>
    <n v="2"/>
    <n v="3"/>
    <n v="4"/>
    <n v="2"/>
    <n v="1"/>
    <n v="3"/>
    <n v="0"/>
    <n v="0"/>
    <x v="0"/>
    <x v="0"/>
    <x v="2"/>
    <x v="0"/>
    <x v="1"/>
    <x v="1"/>
    <x v="2"/>
    <n v="3"/>
    <x v="1"/>
    <s v="1–2"/>
    <n v="11808"/>
    <n v="0"/>
    <x v="1"/>
    <x v="1"/>
  </r>
  <r>
    <n v="54"/>
    <x v="1"/>
    <s v="Travel_Rarely"/>
    <x v="1"/>
    <n v="19"/>
    <n v="4"/>
    <s v="Medical"/>
    <n v="799"/>
    <n v="4"/>
    <s v="Female"/>
    <n v="3"/>
    <n v="2"/>
    <x v="3"/>
    <n v="1"/>
    <s v="Divorced"/>
    <n v="5485"/>
    <n v="9"/>
    <x v="0"/>
    <n v="11"/>
    <n v="3"/>
    <n v="2"/>
    <n v="2"/>
    <n v="9"/>
    <n v="4"/>
    <n v="3"/>
    <n v="5"/>
    <n v="3"/>
    <n v="1"/>
    <n v="4"/>
    <n v="0"/>
    <n v="1"/>
    <x v="0"/>
    <x v="0"/>
    <x v="1"/>
    <x v="3"/>
    <x v="0"/>
    <x v="1"/>
    <x v="2"/>
    <n v="2.5"/>
    <x v="3"/>
    <s v="1–2"/>
    <n v="19746"/>
    <n v="0"/>
    <x v="2"/>
    <x v="2"/>
  </r>
  <r>
    <n v="27"/>
    <x v="1"/>
    <s v="Travel_Frequently"/>
    <x v="0"/>
    <n v="8"/>
    <n v="1"/>
    <s v="Marketing"/>
    <n v="800"/>
    <n v="3"/>
    <s v="Male"/>
    <n v="3"/>
    <n v="2"/>
    <x v="0"/>
    <n v="4"/>
    <s v="Married"/>
    <n v="4342"/>
    <n v="0"/>
    <x v="1"/>
    <n v="19"/>
    <n v="3"/>
    <n v="2"/>
    <n v="1"/>
    <n v="5"/>
    <n v="3"/>
    <n v="3"/>
    <n v="4"/>
    <n v="2"/>
    <n v="1"/>
    <n v="1"/>
    <n v="0"/>
    <n v="0"/>
    <x v="0"/>
    <x v="0"/>
    <x v="2"/>
    <x v="1"/>
    <x v="1"/>
    <x v="0"/>
    <x v="2"/>
    <n v="3"/>
    <x v="1"/>
    <s v="1–2"/>
    <n v="15631.199999999999"/>
    <n v="0"/>
    <x v="1"/>
    <x v="1"/>
  </r>
  <r>
    <n v="37"/>
    <x v="1"/>
    <s v="Travel_Rarely"/>
    <x v="1"/>
    <n v="10"/>
    <n v="1"/>
    <s v="Life Sciences"/>
    <n v="802"/>
    <n v="4"/>
    <s v="Female"/>
    <n v="3"/>
    <n v="1"/>
    <x v="1"/>
    <n v="1"/>
    <s v="Divorced"/>
    <n v="2782"/>
    <n v="0"/>
    <x v="0"/>
    <n v="13"/>
    <n v="3"/>
    <n v="2"/>
    <n v="2"/>
    <n v="6"/>
    <n v="3"/>
    <n v="2"/>
    <n v="5"/>
    <n v="3"/>
    <n v="4"/>
    <n v="3"/>
    <n v="0"/>
    <n v="1"/>
    <x v="1"/>
    <x v="0"/>
    <x v="0"/>
    <x v="1"/>
    <x v="1"/>
    <x v="0"/>
    <x v="2"/>
    <n v="2.25"/>
    <x v="3"/>
    <s v="3–5"/>
    <n v="10015.199999999999"/>
    <n v="0"/>
    <x v="0"/>
    <x v="0"/>
  </r>
  <r>
    <n v="38"/>
    <x v="1"/>
    <s v="Travel_Frequently"/>
    <x v="1"/>
    <n v="2"/>
    <n v="4"/>
    <s v="Life Sciences"/>
    <n v="803"/>
    <n v="1"/>
    <s v="Female"/>
    <n v="4"/>
    <n v="2"/>
    <x v="3"/>
    <n v="1"/>
    <s v="Single"/>
    <n v="5980"/>
    <n v="6"/>
    <x v="0"/>
    <n v="12"/>
    <n v="3"/>
    <n v="4"/>
    <n v="0"/>
    <n v="17"/>
    <n v="2"/>
    <n v="3"/>
    <n v="15"/>
    <n v="7"/>
    <n v="4"/>
    <n v="12"/>
    <n v="0"/>
    <n v="1"/>
    <x v="1"/>
    <x v="0"/>
    <x v="0"/>
    <x v="0"/>
    <x v="0"/>
    <x v="3"/>
    <x v="4"/>
    <n v="2.25"/>
    <x v="3"/>
    <s v="3–5"/>
    <n v="21528"/>
    <n v="0"/>
    <x v="0"/>
    <x v="0"/>
  </r>
  <r>
    <n v="34"/>
    <x v="1"/>
    <s v="Travel_Rarely"/>
    <x v="1"/>
    <n v="2"/>
    <n v="4"/>
    <s v="Medical"/>
    <n v="804"/>
    <n v="3"/>
    <s v="Female"/>
    <n v="2"/>
    <n v="1"/>
    <x v="1"/>
    <n v="1"/>
    <s v="Single"/>
    <n v="4381"/>
    <n v="1"/>
    <x v="1"/>
    <n v="11"/>
    <n v="3"/>
    <n v="3"/>
    <n v="0"/>
    <n v="6"/>
    <n v="3"/>
    <n v="3"/>
    <n v="6"/>
    <n v="5"/>
    <n v="1"/>
    <n v="3"/>
    <n v="0"/>
    <n v="0"/>
    <x v="0"/>
    <x v="0"/>
    <x v="2"/>
    <x v="0"/>
    <x v="1"/>
    <x v="0"/>
    <x v="0"/>
    <n v="2.5"/>
    <x v="3"/>
    <s v="1–2"/>
    <n v="15771.599999999999"/>
    <n v="0"/>
    <x v="1"/>
    <x v="1"/>
  </r>
  <r>
    <n v="35"/>
    <x v="1"/>
    <s v="Travel_Rarely"/>
    <x v="0"/>
    <n v="8"/>
    <n v="4"/>
    <s v="Life Sciences"/>
    <n v="805"/>
    <n v="1"/>
    <s v="Female"/>
    <n v="3"/>
    <n v="1"/>
    <x v="6"/>
    <n v="4"/>
    <s v="Married"/>
    <n v="2572"/>
    <n v="1"/>
    <x v="1"/>
    <n v="16"/>
    <n v="3"/>
    <n v="2"/>
    <n v="1"/>
    <n v="3"/>
    <n v="1"/>
    <n v="2"/>
    <n v="3"/>
    <n v="2"/>
    <n v="0"/>
    <n v="2"/>
    <n v="0"/>
    <n v="0"/>
    <x v="0"/>
    <x v="0"/>
    <x v="0"/>
    <x v="1"/>
    <x v="1"/>
    <x v="2"/>
    <x v="2"/>
    <n v="2.25"/>
    <x v="3"/>
    <s v="0"/>
    <n v="9259.1999999999989"/>
    <n v="0"/>
    <x v="1"/>
    <x v="1"/>
  </r>
  <r>
    <n v="30"/>
    <x v="1"/>
    <s v="Travel_Rarely"/>
    <x v="1"/>
    <n v="1"/>
    <n v="3"/>
    <s v="Life Sciences"/>
    <n v="806"/>
    <n v="4"/>
    <s v="Male"/>
    <n v="1"/>
    <n v="1"/>
    <x v="2"/>
    <n v="3"/>
    <s v="Married"/>
    <n v="3833"/>
    <n v="3"/>
    <x v="1"/>
    <n v="21"/>
    <n v="4"/>
    <n v="3"/>
    <n v="2"/>
    <n v="7"/>
    <n v="2"/>
    <n v="3"/>
    <n v="2"/>
    <n v="2"/>
    <n v="0"/>
    <n v="2"/>
    <n v="0"/>
    <n v="0"/>
    <x v="0"/>
    <x v="0"/>
    <x v="2"/>
    <x v="0"/>
    <x v="1"/>
    <x v="0"/>
    <x v="2"/>
    <n v="3.25"/>
    <x v="2"/>
    <s v="0"/>
    <n v="13798.8"/>
    <n v="0"/>
    <x v="2"/>
    <x v="2"/>
  </r>
  <r>
    <n v="40"/>
    <x v="1"/>
    <s v="Travel_Frequently"/>
    <x v="1"/>
    <n v="2"/>
    <n v="2"/>
    <s v="Medical"/>
    <n v="807"/>
    <n v="3"/>
    <s v="Female"/>
    <n v="4"/>
    <n v="2"/>
    <x v="4"/>
    <n v="2"/>
    <s v="Married"/>
    <n v="4244"/>
    <n v="1"/>
    <x v="1"/>
    <n v="24"/>
    <n v="4"/>
    <n v="4"/>
    <n v="1"/>
    <n v="8"/>
    <n v="2"/>
    <n v="3"/>
    <n v="8"/>
    <n v="7"/>
    <n v="3"/>
    <n v="7"/>
    <n v="0"/>
    <n v="0"/>
    <x v="1"/>
    <x v="0"/>
    <x v="0"/>
    <x v="0"/>
    <x v="1"/>
    <x v="0"/>
    <x v="0"/>
    <n v="3"/>
    <x v="1"/>
    <s v="3–5"/>
    <n v="15278.4"/>
    <n v="0"/>
    <x v="2"/>
    <x v="2"/>
  </r>
  <r>
    <n v="34"/>
    <x v="1"/>
    <s v="Travel_Rarely"/>
    <x v="0"/>
    <n v="8"/>
    <n v="2"/>
    <s v="Life Sciences"/>
    <n v="808"/>
    <n v="3"/>
    <s v="Female"/>
    <n v="3"/>
    <n v="2"/>
    <x v="0"/>
    <n v="1"/>
    <s v="Married"/>
    <n v="6500"/>
    <n v="5"/>
    <x v="1"/>
    <n v="17"/>
    <n v="3"/>
    <n v="2"/>
    <n v="1"/>
    <n v="6"/>
    <n v="1"/>
    <n v="3"/>
    <n v="3"/>
    <n v="2"/>
    <n v="1"/>
    <n v="2"/>
    <n v="0"/>
    <n v="0"/>
    <x v="0"/>
    <x v="0"/>
    <x v="2"/>
    <x v="1"/>
    <x v="0"/>
    <x v="0"/>
    <x v="2"/>
    <n v="2.25"/>
    <x v="3"/>
    <s v="1–2"/>
    <n v="23400"/>
    <n v="0"/>
    <x v="1"/>
    <x v="1"/>
  </r>
  <r>
    <n v="42"/>
    <x v="1"/>
    <s v="Travel_Frequently"/>
    <x v="1"/>
    <n v="8"/>
    <n v="3"/>
    <s v="Life Sciences"/>
    <n v="809"/>
    <n v="2"/>
    <s v="Male"/>
    <n v="3"/>
    <n v="5"/>
    <x v="5"/>
    <n v="4"/>
    <s v="Divorced"/>
    <n v="18430"/>
    <n v="1"/>
    <x v="1"/>
    <n v="13"/>
    <n v="3"/>
    <n v="2"/>
    <n v="1"/>
    <n v="24"/>
    <n v="4"/>
    <n v="2"/>
    <n v="24"/>
    <n v="7"/>
    <n v="14"/>
    <n v="9"/>
    <n v="0"/>
    <n v="0"/>
    <x v="1"/>
    <x v="0"/>
    <x v="0"/>
    <x v="1"/>
    <x v="2"/>
    <x v="3"/>
    <x v="3"/>
    <n v="2.5"/>
    <x v="3"/>
    <s v="6+"/>
    <n v="66348"/>
    <n v="0"/>
    <x v="2"/>
    <x v="2"/>
  </r>
  <r>
    <n v="23"/>
    <x v="0"/>
    <s v="Travel_Rarely"/>
    <x v="1"/>
    <n v="6"/>
    <n v="3"/>
    <s v="Life Sciences"/>
    <n v="811"/>
    <n v="3"/>
    <s v="Male"/>
    <n v="4"/>
    <n v="1"/>
    <x v="2"/>
    <n v="1"/>
    <s v="Married"/>
    <n v="1601"/>
    <n v="1"/>
    <x v="0"/>
    <n v="21"/>
    <n v="4"/>
    <n v="3"/>
    <n v="2"/>
    <n v="1"/>
    <n v="2"/>
    <n v="3"/>
    <n v="0"/>
    <n v="0"/>
    <n v="0"/>
    <n v="0"/>
    <n v="1"/>
    <n v="1"/>
    <x v="0"/>
    <x v="1"/>
    <x v="4"/>
    <x v="1"/>
    <x v="1"/>
    <x v="2"/>
    <x v="1"/>
    <n v="2.5"/>
    <x v="3"/>
    <s v="0"/>
    <n v="5763.5999999999995"/>
    <n v="5763.5999999999995"/>
    <x v="0"/>
    <x v="0"/>
  </r>
  <r>
    <n v="24"/>
    <x v="1"/>
    <s v="Non-Travel"/>
    <x v="1"/>
    <n v="9"/>
    <n v="3"/>
    <s v="Life Sciences"/>
    <n v="812"/>
    <n v="3"/>
    <s v="Male"/>
    <n v="2"/>
    <n v="1"/>
    <x v="2"/>
    <n v="2"/>
    <s v="Divorced"/>
    <n v="2694"/>
    <n v="1"/>
    <x v="1"/>
    <n v="11"/>
    <n v="3"/>
    <n v="3"/>
    <n v="3"/>
    <n v="1"/>
    <n v="4"/>
    <n v="3"/>
    <n v="1"/>
    <n v="0"/>
    <n v="0"/>
    <n v="0"/>
    <n v="0"/>
    <n v="0"/>
    <x v="0"/>
    <x v="1"/>
    <x v="4"/>
    <x v="1"/>
    <x v="1"/>
    <x v="2"/>
    <x v="1"/>
    <n v="2.75"/>
    <x v="1"/>
    <s v="0"/>
    <n v="9698.4"/>
    <n v="0"/>
    <x v="2"/>
    <x v="2"/>
  </r>
  <r>
    <n v="52"/>
    <x v="1"/>
    <s v="Travel_Rarely"/>
    <x v="1"/>
    <n v="11"/>
    <n v="4"/>
    <s v="Life Sciences"/>
    <n v="813"/>
    <n v="4"/>
    <s v="Female"/>
    <n v="3"/>
    <n v="2"/>
    <x v="2"/>
    <n v="3"/>
    <s v="Married"/>
    <n v="3149"/>
    <n v="8"/>
    <x v="1"/>
    <n v="20"/>
    <n v="4"/>
    <n v="2"/>
    <n v="1"/>
    <n v="9"/>
    <n v="3"/>
    <n v="3"/>
    <n v="5"/>
    <n v="2"/>
    <n v="1"/>
    <n v="4"/>
    <n v="0"/>
    <n v="0"/>
    <x v="0"/>
    <x v="0"/>
    <x v="1"/>
    <x v="4"/>
    <x v="1"/>
    <x v="1"/>
    <x v="2"/>
    <n v="3"/>
    <x v="1"/>
    <s v="1–2"/>
    <n v="11336.4"/>
    <n v="0"/>
    <x v="1"/>
    <x v="1"/>
  </r>
  <r>
    <n v="50"/>
    <x v="1"/>
    <s v="Travel_Rarely"/>
    <x v="1"/>
    <n v="2"/>
    <n v="3"/>
    <s v="Medical"/>
    <n v="815"/>
    <n v="3"/>
    <s v="Male"/>
    <n v="3"/>
    <n v="4"/>
    <x v="7"/>
    <n v="3"/>
    <s v="Married"/>
    <n v="17639"/>
    <n v="5"/>
    <x v="1"/>
    <n v="16"/>
    <n v="3"/>
    <n v="4"/>
    <n v="0"/>
    <n v="30"/>
    <n v="3"/>
    <n v="3"/>
    <n v="4"/>
    <n v="3"/>
    <n v="0"/>
    <n v="3"/>
    <n v="0"/>
    <n v="0"/>
    <x v="0"/>
    <x v="0"/>
    <x v="1"/>
    <x v="0"/>
    <x v="2"/>
    <x v="4"/>
    <x v="2"/>
    <n v="3.25"/>
    <x v="2"/>
    <s v="0"/>
    <n v="63500.399999999994"/>
    <n v="0"/>
    <x v="1"/>
    <x v="1"/>
  </r>
  <r>
    <n v="29"/>
    <x v="0"/>
    <s v="Travel_Rarely"/>
    <x v="1"/>
    <n v="1"/>
    <n v="2"/>
    <s v="Life Sciences"/>
    <n v="816"/>
    <n v="2"/>
    <s v="Female"/>
    <n v="2"/>
    <n v="1"/>
    <x v="2"/>
    <n v="1"/>
    <s v="Married"/>
    <n v="2319"/>
    <n v="1"/>
    <x v="0"/>
    <n v="11"/>
    <n v="3"/>
    <n v="4"/>
    <n v="1"/>
    <n v="1"/>
    <n v="1"/>
    <n v="3"/>
    <n v="1"/>
    <n v="0"/>
    <n v="0"/>
    <n v="0"/>
    <n v="1"/>
    <n v="1"/>
    <x v="0"/>
    <x v="1"/>
    <x v="2"/>
    <x v="0"/>
    <x v="1"/>
    <x v="2"/>
    <x v="1"/>
    <n v="2.5"/>
    <x v="3"/>
    <s v="0"/>
    <n v="8348.4"/>
    <n v="8348.4"/>
    <x v="0"/>
    <x v="0"/>
  </r>
  <r>
    <n v="33"/>
    <x v="1"/>
    <s v="Travel_Rarely"/>
    <x v="1"/>
    <n v="7"/>
    <n v="3"/>
    <s v="Medical"/>
    <n v="817"/>
    <n v="3"/>
    <s v="Male"/>
    <n v="3"/>
    <n v="3"/>
    <x v="7"/>
    <n v="3"/>
    <s v="Married"/>
    <n v="11691"/>
    <n v="0"/>
    <x v="1"/>
    <n v="11"/>
    <n v="3"/>
    <n v="4"/>
    <n v="0"/>
    <n v="14"/>
    <n v="3"/>
    <n v="4"/>
    <n v="13"/>
    <n v="9"/>
    <n v="3"/>
    <n v="7"/>
    <n v="0"/>
    <n v="0"/>
    <x v="1"/>
    <x v="0"/>
    <x v="2"/>
    <x v="1"/>
    <x v="3"/>
    <x v="1"/>
    <x v="4"/>
    <n v="3.5"/>
    <x v="2"/>
    <s v="3–5"/>
    <n v="42087.6"/>
    <n v="0"/>
    <x v="2"/>
    <x v="2"/>
  </r>
  <r>
    <n v="33"/>
    <x v="0"/>
    <s v="Travel_Rarely"/>
    <x v="0"/>
    <n v="16"/>
    <n v="3"/>
    <s v="Marketing"/>
    <n v="819"/>
    <n v="1"/>
    <s v="Female"/>
    <n v="3"/>
    <n v="2"/>
    <x v="0"/>
    <n v="1"/>
    <s v="Single"/>
    <n v="5324"/>
    <n v="5"/>
    <x v="1"/>
    <n v="15"/>
    <n v="3"/>
    <n v="3"/>
    <n v="0"/>
    <n v="6"/>
    <n v="3"/>
    <n v="3"/>
    <n v="3"/>
    <n v="2"/>
    <n v="0"/>
    <n v="2"/>
    <n v="1"/>
    <n v="0"/>
    <x v="0"/>
    <x v="0"/>
    <x v="2"/>
    <x v="3"/>
    <x v="0"/>
    <x v="0"/>
    <x v="2"/>
    <n v="2"/>
    <x v="0"/>
    <s v="0"/>
    <n v="19166.399999999998"/>
    <n v="19166.399999999998"/>
    <x v="2"/>
    <x v="2"/>
  </r>
  <r>
    <n v="47"/>
    <x v="1"/>
    <s v="Travel_Rarely"/>
    <x v="1"/>
    <n v="2"/>
    <n v="2"/>
    <s v="Other"/>
    <n v="820"/>
    <n v="3"/>
    <s v="Female"/>
    <n v="3"/>
    <n v="4"/>
    <x v="5"/>
    <n v="4"/>
    <s v="Married"/>
    <n v="16752"/>
    <n v="1"/>
    <x v="0"/>
    <n v="11"/>
    <n v="3"/>
    <n v="3"/>
    <n v="1"/>
    <n v="26"/>
    <n v="3"/>
    <n v="2"/>
    <n v="26"/>
    <n v="14"/>
    <n v="3"/>
    <n v="0"/>
    <n v="0"/>
    <n v="1"/>
    <x v="1"/>
    <x v="1"/>
    <x v="1"/>
    <x v="0"/>
    <x v="2"/>
    <x v="4"/>
    <x v="3"/>
    <n v="3"/>
    <x v="1"/>
    <s v="3–5"/>
    <n v="60307.199999999997"/>
    <n v="0"/>
    <x v="0"/>
    <x v="0"/>
  </r>
  <r>
    <n v="36"/>
    <x v="1"/>
    <s v="Travel_Rarely"/>
    <x v="1"/>
    <n v="1"/>
    <n v="3"/>
    <s v="Other"/>
    <n v="823"/>
    <n v="3"/>
    <s v="Female"/>
    <n v="3"/>
    <n v="2"/>
    <x v="3"/>
    <n v="2"/>
    <s v="Married"/>
    <n v="5228"/>
    <n v="0"/>
    <x v="1"/>
    <n v="15"/>
    <n v="3"/>
    <n v="1"/>
    <n v="1"/>
    <n v="10"/>
    <n v="2"/>
    <n v="3"/>
    <n v="9"/>
    <n v="7"/>
    <n v="0"/>
    <n v="5"/>
    <n v="0"/>
    <n v="0"/>
    <x v="0"/>
    <x v="0"/>
    <x v="0"/>
    <x v="0"/>
    <x v="0"/>
    <x v="1"/>
    <x v="0"/>
    <n v="2.25"/>
    <x v="3"/>
    <s v="0"/>
    <n v="18820.8"/>
    <n v="0"/>
    <x v="1"/>
    <x v="1"/>
  </r>
  <r>
    <n v="29"/>
    <x v="1"/>
    <s v="Travel_Rarely"/>
    <x v="1"/>
    <n v="23"/>
    <n v="2"/>
    <s v="Life Sciences"/>
    <n v="824"/>
    <n v="3"/>
    <s v="Male"/>
    <n v="4"/>
    <n v="1"/>
    <x v="1"/>
    <n v="3"/>
    <s v="Married"/>
    <n v="2700"/>
    <n v="1"/>
    <x v="1"/>
    <n v="24"/>
    <n v="4"/>
    <n v="3"/>
    <n v="1"/>
    <n v="10"/>
    <n v="3"/>
    <n v="3"/>
    <n v="10"/>
    <n v="7"/>
    <n v="0"/>
    <n v="7"/>
    <n v="0"/>
    <n v="0"/>
    <x v="0"/>
    <x v="0"/>
    <x v="2"/>
    <x v="2"/>
    <x v="1"/>
    <x v="1"/>
    <x v="0"/>
    <n v="3"/>
    <x v="1"/>
    <s v="0"/>
    <n v="9720"/>
    <n v="0"/>
    <x v="2"/>
    <x v="2"/>
  </r>
  <r>
    <n v="58"/>
    <x v="0"/>
    <s v="Travel_Rarely"/>
    <x v="1"/>
    <n v="2"/>
    <n v="4"/>
    <s v="Life Sciences"/>
    <n v="825"/>
    <n v="4"/>
    <s v="Male"/>
    <n v="3"/>
    <n v="5"/>
    <x v="7"/>
    <n v="2"/>
    <s v="Single"/>
    <n v="19246"/>
    <n v="7"/>
    <x v="0"/>
    <n v="12"/>
    <n v="3"/>
    <n v="4"/>
    <n v="0"/>
    <n v="40"/>
    <n v="2"/>
    <n v="3"/>
    <n v="31"/>
    <n v="15"/>
    <n v="13"/>
    <n v="8"/>
    <n v="1"/>
    <n v="1"/>
    <x v="1"/>
    <x v="0"/>
    <x v="3"/>
    <x v="0"/>
    <x v="2"/>
    <x v="4"/>
    <x v="3"/>
    <n v="3.25"/>
    <x v="2"/>
    <s v="6+"/>
    <n v="69285.599999999991"/>
    <n v="69285.599999999991"/>
    <x v="0"/>
    <x v="0"/>
  </r>
  <r>
    <n v="35"/>
    <x v="1"/>
    <s v="Travel_Rarely"/>
    <x v="1"/>
    <n v="1"/>
    <n v="4"/>
    <s v="Life Sciences"/>
    <n v="826"/>
    <n v="4"/>
    <s v="Female"/>
    <n v="4"/>
    <n v="1"/>
    <x v="1"/>
    <n v="3"/>
    <s v="Single"/>
    <n v="2506"/>
    <n v="3"/>
    <x v="1"/>
    <n v="13"/>
    <n v="3"/>
    <n v="3"/>
    <n v="0"/>
    <n v="7"/>
    <n v="0"/>
    <n v="3"/>
    <n v="2"/>
    <n v="2"/>
    <n v="2"/>
    <n v="2"/>
    <n v="0"/>
    <n v="0"/>
    <x v="1"/>
    <x v="0"/>
    <x v="0"/>
    <x v="0"/>
    <x v="1"/>
    <x v="0"/>
    <x v="2"/>
    <n v="3.25"/>
    <x v="2"/>
    <s v="1–2"/>
    <n v="9021.6"/>
    <n v="0"/>
    <x v="2"/>
    <x v="2"/>
  </r>
  <r>
    <n v="42"/>
    <x v="1"/>
    <s v="Travel_Rarely"/>
    <x v="1"/>
    <n v="1"/>
    <n v="2"/>
    <s v="Life Sciences"/>
    <n v="827"/>
    <n v="4"/>
    <s v="Female"/>
    <n v="2"/>
    <n v="2"/>
    <x v="3"/>
    <n v="4"/>
    <s v="Married"/>
    <n v="6062"/>
    <n v="9"/>
    <x v="0"/>
    <n v="13"/>
    <n v="3"/>
    <n v="4"/>
    <n v="1"/>
    <n v="8"/>
    <n v="4"/>
    <n v="3"/>
    <n v="4"/>
    <n v="3"/>
    <n v="0"/>
    <n v="2"/>
    <n v="0"/>
    <n v="1"/>
    <x v="0"/>
    <x v="0"/>
    <x v="0"/>
    <x v="0"/>
    <x v="0"/>
    <x v="0"/>
    <x v="2"/>
    <n v="3.75"/>
    <x v="2"/>
    <s v="0"/>
    <n v="21823.200000000001"/>
    <n v="0"/>
    <x v="2"/>
    <x v="2"/>
  </r>
  <r>
    <n v="28"/>
    <x v="0"/>
    <s v="Travel_Rarely"/>
    <x v="1"/>
    <n v="2"/>
    <n v="4"/>
    <s v="Medical"/>
    <n v="828"/>
    <n v="3"/>
    <s v="Male"/>
    <n v="3"/>
    <n v="1"/>
    <x v="1"/>
    <n v="3"/>
    <s v="Single"/>
    <n v="4382"/>
    <n v="6"/>
    <x v="1"/>
    <n v="17"/>
    <n v="3"/>
    <n v="4"/>
    <n v="0"/>
    <n v="5"/>
    <n v="3"/>
    <n v="2"/>
    <n v="2"/>
    <n v="2"/>
    <n v="2"/>
    <n v="1"/>
    <n v="1"/>
    <n v="0"/>
    <x v="1"/>
    <x v="0"/>
    <x v="2"/>
    <x v="0"/>
    <x v="1"/>
    <x v="0"/>
    <x v="2"/>
    <n v="3"/>
    <x v="1"/>
    <s v="1–2"/>
    <n v="15775.199999999999"/>
    <n v="15775.199999999999"/>
    <x v="2"/>
    <x v="2"/>
  </r>
  <r>
    <n v="36"/>
    <x v="1"/>
    <s v="Travel_Rarely"/>
    <x v="2"/>
    <n v="13"/>
    <n v="3"/>
    <s v="Human Resources"/>
    <n v="829"/>
    <n v="3"/>
    <s v="Male"/>
    <n v="3"/>
    <n v="1"/>
    <x v="8"/>
    <n v="2"/>
    <s v="Married"/>
    <n v="2143"/>
    <n v="4"/>
    <x v="1"/>
    <n v="13"/>
    <n v="3"/>
    <n v="2"/>
    <n v="1"/>
    <n v="8"/>
    <n v="2"/>
    <n v="3"/>
    <n v="5"/>
    <n v="2"/>
    <n v="0"/>
    <n v="4"/>
    <n v="0"/>
    <n v="0"/>
    <x v="0"/>
    <x v="0"/>
    <x v="0"/>
    <x v="4"/>
    <x v="1"/>
    <x v="0"/>
    <x v="2"/>
    <n v="2.5"/>
    <x v="3"/>
    <s v="0"/>
    <n v="7714.7999999999993"/>
    <n v="0"/>
    <x v="1"/>
    <x v="1"/>
  </r>
  <r>
    <n v="32"/>
    <x v="1"/>
    <s v="Travel_Rarely"/>
    <x v="1"/>
    <n v="4"/>
    <n v="3"/>
    <s v="Life Sciences"/>
    <n v="830"/>
    <n v="3"/>
    <s v="Female"/>
    <n v="2"/>
    <n v="2"/>
    <x v="3"/>
    <n v="3"/>
    <s v="Married"/>
    <n v="6162"/>
    <n v="1"/>
    <x v="1"/>
    <n v="12"/>
    <n v="3"/>
    <n v="3"/>
    <n v="1"/>
    <n v="14"/>
    <n v="3"/>
    <n v="3"/>
    <n v="14"/>
    <n v="13"/>
    <n v="6"/>
    <n v="8"/>
    <n v="0"/>
    <n v="0"/>
    <x v="1"/>
    <x v="0"/>
    <x v="2"/>
    <x v="0"/>
    <x v="0"/>
    <x v="1"/>
    <x v="4"/>
    <n v="3"/>
    <x v="1"/>
    <s v="6+"/>
    <n v="22183.200000000001"/>
    <n v="0"/>
    <x v="2"/>
    <x v="2"/>
  </r>
  <r>
    <n v="40"/>
    <x v="1"/>
    <s v="Travel_Frequently"/>
    <x v="1"/>
    <n v="16"/>
    <n v="4"/>
    <s v="Medical"/>
    <n v="832"/>
    <n v="1"/>
    <s v="Male"/>
    <n v="2"/>
    <n v="2"/>
    <x v="2"/>
    <n v="3"/>
    <s v="Single"/>
    <n v="5094"/>
    <n v="6"/>
    <x v="1"/>
    <n v="14"/>
    <n v="3"/>
    <n v="4"/>
    <n v="0"/>
    <n v="10"/>
    <n v="6"/>
    <n v="3"/>
    <n v="1"/>
    <n v="0"/>
    <n v="0"/>
    <n v="0"/>
    <n v="0"/>
    <n v="0"/>
    <x v="0"/>
    <x v="1"/>
    <x v="0"/>
    <x v="3"/>
    <x v="0"/>
    <x v="1"/>
    <x v="1"/>
    <n v="2.75"/>
    <x v="1"/>
    <s v="0"/>
    <n v="18338.399999999998"/>
    <n v="0"/>
    <x v="2"/>
    <x v="2"/>
  </r>
  <r>
    <n v="30"/>
    <x v="1"/>
    <s v="Travel_Rarely"/>
    <x v="1"/>
    <n v="2"/>
    <n v="3"/>
    <s v="Medical"/>
    <n v="833"/>
    <n v="3"/>
    <s v="Female"/>
    <n v="2"/>
    <n v="2"/>
    <x v="3"/>
    <n v="4"/>
    <s v="Single"/>
    <n v="6877"/>
    <n v="5"/>
    <x v="0"/>
    <n v="24"/>
    <n v="4"/>
    <n v="2"/>
    <n v="0"/>
    <n v="12"/>
    <n v="4"/>
    <n v="2"/>
    <n v="0"/>
    <n v="0"/>
    <n v="0"/>
    <n v="0"/>
    <n v="0"/>
    <n v="1"/>
    <x v="0"/>
    <x v="1"/>
    <x v="2"/>
    <x v="0"/>
    <x v="0"/>
    <x v="1"/>
    <x v="1"/>
    <n v="2.75"/>
    <x v="1"/>
    <s v="0"/>
    <n v="24757.200000000001"/>
    <n v="0"/>
    <x v="0"/>
    <x v="0"/>
  </r>
  <r>
    <n v="45"/>
    <x v="1"/>
    <s v="Travel_Rarely"/>
    <x v="1"/>
    <n v="2"/>
    <n v="3"/>
    <s v="Life Sciences"/>
    <n v="834"/>
    <n v="2"/>
    <s v="Female"/>
    <n v="2"/>
    <n v="1"/>
    <x v="1"/>
    <n v="3"/>
    <s v="Single"/>
    <n v="2274"/>
    <n v="1"/>
    <x v="1"/>
    <n v="14"/>
    <n v="3"/>
    <n v="4"/>
    <n v="0"/>
    <n v="1"/>
    <n v="3"/>
    <n v="3"/>
    <n v="1"/>
    <n v="0"/>
    <n v="0"/>
    <n v="0"/>
    <n v="0"/>
    <n v="0"/>
    <x v="0"/>
    <x v="1"/>
    <x v="1"/>
    <x v="0"/>
    <x v="1"/>
    <x v="2"/>
    <x v="1"/>
    <n v="3"/>
    <x v="1"/>
    <s v="0"/>
    <n v="8186.4"/>
    <n v="0"/>
    <x v="2"/>
    <x v="2"/>
  </r>
  <r>
    <n v="42"/>
    <x v="1"/>
    <s v="Travel_Rarely"/>
    <x v="1"/>
    <n v="29"/>
    <n v="3"/>
    <s v="Life Sciences"/>
    <n v="836"/>
    <n v="2"/>
    <s v="Male"/>
    <n v="3"/>
    <n v="2"/>
    <x v="3"/>
    <n v="2"/>
    <s v="Married"/>
    <n v="4434"/>
    <n v="1"/>
    <x v="1"/>
    <n v="13"/>
    <n v="3"/>
    <n v="4"/>
    <n v="1"/>
    <n v="10"/>
    <n v="3"/>
    <n v="2"/>
    <n v="9"/>
    <n v="8"/>
    <n v="7"/>
    <n v="8"/>
    <n v="0"/>
    <n v="0"/>
    <x v="1"/>
    <x v="0"/>
    <x v="0"/>
    <x v="2"/>
    <x v="1"/>
    <x v="1"/>
    <x v="0"/>
    <n v="2.5"/>
    <x v="3"/>
    <s v="6+"/>
    <n v="15962.4"/>
    <n v="0"/>
    <x v="0"/>
    <x v="0"/>
  </r>
  <r>
    <n v="38"/>
    <x v="1"/>
    <s v="Travel_Frequently"/>
    <x v="1"/>
    <n v="12"/>
    <n v="3"/>
    <s v="Life Sciences"/>
    <n v="837"/>
    <n v="1"/>
    <s v="Male"/>
    <n v="2"/>
    <n v="2"/>
    <x v="4"/>
    <n v="1"/>
    <s v="Divorced"/>
    <n v="6288"/>
    <n v="2"/>
    <x v="1"/>
    <n v="15"/>
    <n v="3"/>
    <n v="3"/>
    <n v="1"/>
    <n v="13"/>
    <n v="3"/>
    <n v="2"/>
    <n v="4"/>
    <n v="3"/>
    <n v="1"/>
    <n v="2"/>
    <n v="0"/>
    <n v="0"/>
    <x v="0"/>
    <x v="0"/>
    <x v="0"/>
    <x v="4"/>
    <x v="0"/>
    <x v="1"/>
    <x v="2"/>
    <n v="1.75"/>
    <x v="0"/>
    <s v="1–2"/>
    <n v="22636.799999999999"/>
    <n v="0"/>
    <x v="2"/>
    <x v="2"/>
  </r>
  <r>
    <n v="34"/>
    <x v="1"/>
    <s v="Travel_Frequently"/>
    <x v="1"/>
    <n v="16"/>
    <n v="4"/>
    <s v="Life Sciences"/>
    <n v="838"/>
    <n v="3"/>
    <s v="Female"/>
    <n v="2"/>
    <n v="1"/>
    <x v="1"/>
    <n v="4"/>
    <s v="Single"/>
    <n v="2553"/>
    <n v="1"/>
    <x v="1"/>
    <n v="16"/>
    <n v="3"/>
    <n v="3"/>
    <n v="0"/>
    <n v="6"/>
    <n v="3"/>
    <n v="3"/>
    <n v="5"/>
    <n v="2"/>
    <n v="1"/>
    <n v="3"/>
    <n v="0"/>
    <n v="0"/>
    <x v="0"/>
    <x v="0"/>
    <x v="2"/>
    <x v="3"/>
    <x v="1"/>
    <x v="0"/>
    <x v="2"/>
    <n v="3.25"/>
    <x v="2"/>
    <s v="1–2"/>
    <n v="9190.7999999999993"/>
    <n v="0"/>
    <x v="1"/>
    <x v="1"/>
  </r>
  <r>
    <n v="49"/>
    <x v="0"/>
    <s v="Travel_Rarely"/>
    <x v="0"/>
    <n v="11"/>
    <n v="3"/>
    <s v="Marketing"/>
    <n v="840"/>
    <n v="3"/>
    <s v="Female"/>
    <n v="3"/>
    <n v="3"/>
    <x v="0"/>
    <n v="4"/>
    <s v="Married"/>
    <n v="7654"/>
    <n v="1"/>
    <x v="1"/>
    <n v="18"/>
    <n v="3"/>
    <n v="1"/>
    <n v="2"/>
    <n v="9"/>
    <n v="3"/>
    <n v="4"/>
    <n v="9"/>
    <n v="8"/>
    <n v="7"/>
    <n v="7"/>
    <n v="1"/>
    <n v="0"/>
    <x v="1"/>
    <x v="0"/>
    <x v="1"/>
    <x v="4"/>
    <x v="0"/>
    <x v="1"/>
    <x v="0"/>
    <n v="3"/>
    <x v="1"/>
    <s v="6+"/>
    <n v="27554.399999999998"/>
    <n v="27554.399999999998"/>
    <x v="2"/>
    <x v="2"/>
  </r>
  <r>
    <n v="55"/>
    <x v="0"/>
    <s v="Travel_Rarely"/>
    <x v="0"/>
    <n v="2"/>
    <n v="1"/>
    <s v="Medical"/>
    <n v="842"/>
    <n v="3"/>
    <s v="Male"/>
    <n v="3"/>
    <n v="2"/>
    <x v="0"/>
    <n v="4"/>
    <s v="Single"/>
    <n v="5160"/>
    <n v="4"/>
    <x v="1"/>
    <n v="16"/>
    <n v="3"/>
    <n v="3"/>
    <n v="0"/>
    <n v="12"/>
    <n v="3"/>
    <n v="2"/>
    <n v="9"/>
    <n v="7"/>
    <n v="7"/>
    <n v="3"/>
    <n v="1"/>
    <n v="0"/>
    <x v="1"/>
    <x v="0"/>
    <x v="3"/>
    <x v="0"/>
    <x v="0"/>
    <x v="1"/>
    <x v="0"/>
    <n v="3"/>
    <x v="1"/>
    <s v="6+"/>
    <n v="18576"/>
    <n v="18576"/>
    <x v="2"/>
    <x v="2"/>
  </r>
  <r>
    <n v="43"/>
    <x v="1"/>
    <s v="Travel_Rarely"/>
    <x v="1"/>
    <n v="14"/>
    <n v="2"/>
    <s v="Life Sciences"/>
    <n v="843"/>
    <n v="2"/>
    <s v="Male"/>
    <n v="3"/>
    <n v="4"/>
    <x v="7"/>
    <n v="1"/>
    <s v="Married"/>
    <n v="17159"/>
    <n v="6"/>
    <x v="1"/>
    <n v="24"/>
    <n v="4"/>
    <n v="3"/>
    <n v="1"/>
    <n v="22"/>
    <n v="3"/>
    <n v="3"/>
    <n v="4"/>
    <n v="1"/>
    <n v="1"/>
    <n v="0"/>
    <n v="0"/>
    <n v="0"/>
    <x v="0"/>
    <x v="1"/>
    <x v="0"/>
    <x v="4"/>
    <x v="2"/>
    <x v="3"/>
    <x v="2"/>
    <n v="2.25"/>
    <x v="3"/>
    <s v="1–2"/>
    <n v="61772.399999999994"/>
    <n v="0"/>
    <x v="1"/>
    <x v="1"/>
  </r>
  <r>
    <n v="27"/>
    <x v="1"/>
    <s v="Travel_Rarely"/>
    <x v="1"/>
    <n v="5"/>
    <n v="1"/>
    <s v="Technical Degree"/>
    <n v="844"/>
    <n v="3"/>
    <s v="Male"/>
    <n v="2"/>
    <n v="3"/>
    <x v="7"/>
    <n v="4"/>
    <s v="Divorced"/>
    <n v="12808"/>
    <n v="1"/>
    <x v="0"/>
    <n v="16"/>
    <n v="3"/>
    <n v="2"/>
    <n v="1"/>
    <n v="9"/>
    <n v="3"/>
    <n v="3"/>
    <n v="9"/>
    <n v="8"/>
    <n v="0"/>
    <n v="8"/>
    <n v="0"/>
    <n v="1"/>
    <x v="0"/>
    <x v="0"/>
    <x v="2"/>
    <x v="0"/>
    <x v="3"/>
    <x v="1"/>
    <x v="0"/>
    <n v="3"/>
    <x v="1"/>
    <s v="0"/>
    <n v="46108.799999999996"/>
    <n v="0"/>
    <x v="2"/>
    <x v="2"/>
  </r>
  <r>
    <n v="35"/>
    <x v="1"/>
    <s v="Travel_Rarely"/>
    <x v="1"/>
    <n v="7"/>
    <n v="3"/>
    <s v="Other"/>
    <n v="845"/>
    <n v="3"/>
    <s v="Male"/>
    <n v="3"/>
    <n v="3"/>
    <x v="3"/>
    <n v="3"/>
    <s v="Single"/>
    <n v="10221"/>
    <n v="3"/>
    <x v="1"/>
    <n v="21"/>
    <n v="4"/>
    <n v="2"/>
    <n v="0"/>
    <n v="17"/>
    <n v="3"/>
    <n v="4"/>
    <n v="8"/>
    <n v="5"/>
    <n v="1"/>
    <n v="6"/>
    <n v="0"/>
    <n v="0"/>
    <x v="0"/>
    <x v="0"/>
    <x v="0"/>
    <x v="1"/>
    <x v="3"/>
    <x v="3"/>
    <x v="0"/>
    <n v="3"/>
    <x v="1"/>
    <s v="1–2"/>
    <n v="36795.599999999999"/>
    <n v="0"/>
    <x v="1"/>
    <x v="1"/>
  </r>
  <r>
    <n v="28"/>
    <x v="1"/>
    <s v="Travel_Rarely"/>
    <x v="0"/>
    <n v="2"/>
    <n v="4"/>
    <s v="Marketing"/>
    <n v="846"/>
    <n v="2"/>
    <s v="Female"/>
    <n v="3"/>
    <n v="2"/>
    <x v="0"/>
    <n v="2"/>
    <s v="Married"/>
    <n v="4779"/>
    <n v="1"/>
    <x v="0"/>
    <n v="20"/>
    <n v="4"/>
    <n v="1"/>
    <n v="0"/>
    <n v="8"/>
    <n v="2"/>
    <n v="3"/>
    <n v="8"/>
    <n v="7"/>
    <n v="7"/>
    <n v="5"/>
    <n v="0"/>
    <n v="1"/>
    <x v="1"/>
    <x v="0"/>
    <x v="2"/>
    <x v="0"/>
    <x v="1"/>
    <x v="0"/>
    <x v="0"/>
    <n v="2"/>
    <x v="0"/>
    <s v="6+"/>
    <n v="17204.399999999998"/>
    <n v="0"/>
    <x v="3"/>
    <x v="3"/>
  </r>
  <r>
    <n v="34"/>
    <x v="1"/>
    <s v="Travel_Rarely"/>
    <x v="2"/>
    <n v="3"/>
    <n v="2"/>
    <s v="Human Resources"/>
    <n v="847"/>
    <n v="3"/>
    <s v="Male"/>
    <n v="3"/>
    <n v="1"/>
    <x v="8"/>
    <n v="4"/>
    <s v="Married"/>
    <n v="3737"/>
    <n v="0"/>
    <x v="1"/>
    <n v="19"/>
    <n v="3"/>
    <n v="3"/>
    <n v="1"/>
    <n v="4"/>
    <n v="1"/>
    <n v="1"/>
    <n v="3"/>
    <n v="2"/>
    <n v="0"/>
    <n v="2"/>
    <n v="0"/>
    <n v="0"/>
    <x v="0"/>
    <x v="0"/>
    <x v="2"/>
    <x v="0"/>
    <x v="1"/>
    <x v="0"/>
    <x v="2"/>
    <n v="2.75"/>
    <x v="1"/>
    <s v="0"/>
    <n v="13453.199999999999"/>
    <n v="0"/>
    <x v="1"/>
    <x v="1"/>
  </r>
  <r>
    <n v="26"/>
    <x v="0"/>
    <s v="Travel_Frequently"/>
    <x v="1"/>
    <n v="5"/>
    <n v="2"/>
    <s v="Medical"/>
    <n v="848"/>
    <n v="3"/>
    <s v="Female"/>
    <n v="2"/>
    <n v="1"/>
    <x v="1"/>
    <n v="3"/>
    <s v="Married"/>
    <n v="2366"/>
    <n v="1"/>
    <x v="0"/>
    <n v="14"/>
    <n v="3"/>
    <n v="1"/>
    <n v="1"/>
    <n v="8"/>
    <n v="2"/>
    <n v="3"/>
    <n v="8"/>
    <n v="7"/>
    <n v="1"/>
    <n v="7"/>
    <n v="1"/>
    <n v="1"/>
    <x v="0"/>
    <x v="0"/>
    <x v="2"/>
    <x v="0"/>
    <x v="1"/>
    <x v="0"/>
    <x v="0"/>
    <n v="2.5"/>
    <x v="3"/>
    <s v="1–2"/>
    <n v="8517.6"/>
    <n v="8517.6"/>
    <x v="2"/>
    <x v="2"/>
  </r>
  <r>
    <n v="27"/>
    <x v="1"/>
    <s v="Non-Travel"/>
    <x v="1"/>
    <n v="3"/>
    <n v="3"/>
    <s v="Medical"/>
    <n v="850"/>
    <n v="4"/>
    <s v="Male"/>
    <n v="3"/>
    <n v="1"/>
    <x v="1"/>
    <n v="4"/>
    <s v="Married"/>
    <n v="1706"/>
    <n v="1"/>
    <x v="1"/>
    <n v="11"/>
    <n v="3"/>
    <n v="3"/>
    <n v="3"/>
    <n v="0"/>
    <n v="6"/>
    <n v="2"/>
    <n v="0"/>
    <n v="0"/>
    <n v="0"/>
    <n v="0"/>
    <n v="0"/>
    <n v="0"/>
    <x v="0"/>
    <x v="1"/>
    <x v="2"/>
    <x v="0"/>
    <x v="1"/>
    <x v="2"/>
    <x v="1"/>
    <n v="3.25"/>
    <x v="2"/>
    <s v="0"/>
    <n v="6141.5999999999995"/>
    <n v="0"/>
    <x v="2"/>
    <x v="2"/>
  </r>
  <r>
    <n v="51"/>
    <x v="1"/>
    <s v="Travel_Rarely"/>
    <x v="0"/>
    <n v="26"/>
    <n v="4"/>
    <s v="Marketing"/>
    <n v="851"/>
    <n v="1"/>
    <s v="Female"/>
    <n v="3"/>
    <n v="4"/>
    <x v="5"/>
    <n v="3"/>
    <s v="Married"/>
    <n v="16307"/>
    <n v="2"/>
    <x v="1"/>
    <n v="14"/>
    <n v="3"/>
    <n v="3"/>
    <n v="1"/>
    <n v="29"/>
    <n v="2"/>
    <n v="2"/>
    <n v="20"/>
    <n v="6"/>
    <n v="4"/>
    <n v="17"/>
    <n v="0"/>
    <n v="0"/>
    <x v="1"/>
    <x v="0"/>
    <x v="1"/>
    <x v="2"/>
    <x v="2"/>
    <x v="4"/>
    <x v="4"/>
    <n v="2.25"/>
    <x v="3"/>
    <s v="3–5"/>
    <n v="58705.2"/>
    <n v="0"/>
    <x v="0"/>
    <x v="0"/>
  </r>
  <r>
    <n v="44"/>
    <x v="1"/>
    <s v="Travel_Rarely"/>
    <x v="1"/>
    <n v="4"/>
    <n v="3"/>
    <s v="Medical"/>
    <n v="852"/>
    <n v="4"/>
    <s v="Male"/>
    <n v="3"/>
    <n v="2"/>
    <x v="4"/>
    <n v="2"/>
    <s v="Single"/>
    <n v="5933"/>
    <n v="9"/>
    <x v="1"/>
    <n v="12"/>
    <n v="3"/>
    <n v="4"/>
    <n v="0"/>
    <n v="10"/>
    <n v="2"/>
    <n v="2"/>
    <n v="5"/>
    <n v="2"/>
    <n v="2"/>
    <n v="3"/>
    <n v="0"/>
    <n v="0"/>
    <x v="1"/>
    <x v="0"/>
    <x v="0"/>
    <x v="0"/>
    <x v="0"/>
    <x v="1"/>
    <x v="2"/>
    <n v="3"/>
    <x v="1"/>
    <s v="1–2"/>
    <n v="21358.799999999999"/>
    <n v="0"/>
    <x v="1"/>
    <x v="1"/>
  </r>
  <r>
    <n v="25"/>
    <x v="1"/>
    <s v="Travel_Rarely"/>
    <x v="1"/>
    <n v="2"/>
    <n v="1"/>
    <s v="Medical"/>
    <n v="854"/>
    <n v="1"/>
    <s v="Male"/>
    <n v="4"/>
    <n v="1"/>
    <x v="1"/>
    <n v="1"/>
    <s v="Single"/>
    <n v="3424"/>
    <n v="7"/>
    <x v="1"/>
    <n v="13"/>
    <n v="3"/>
    <n v="3"/>
    <n v="0"/>
    <n v="6"/>
    <n v="3"/>
    <n v="2"/>
    <n v="4"/>
    <n v="3"/>
    <n v="0"/>
    <n v="1"/>
    <n v="0"/>
    <n v="0"/>
    <x v="0"/>
    <x v="0"/>
    <x v="2"/>
    <x v="0"/>
    <x v="1"/>
    <x v="0"/>
    <x v="2"/>
    <n v="1.75"/>
    <x v="0"/>
    <s v="0"/>
    <n v="12326.4"/>
    <n v="0"/>
    <x v="2"/>
    <x v="2"/>
  </r>
  <r>
    <n v="33"/>
    <x v="1"/>
    <s v="Travel_Rarely"/>
    <x v="0"/>
    <n v="1"/>
    <n v="3"/>
    <s v="Medical"/>
    <n v="855"/>
    <n v="1"/>
    <s v="Male"/>
    <n v="4"/>
    <n v="2"/>
    <x v="0"/>
    <n v="1"/>
    <s v="Divorced"/>
    <n v="4037"/>
    <n v="1"/>
    <x v="1"/>
    <n v="22"/>
    <n v="4"/>
    <n v="1"/>
    <n v="1"/>
    <n v="9"/>
    <n v="5"/>
    <n v="3"/>
    <n v="9"/>
    <n v="8"/>
    <n v="0"/>
    <n v="8"/>
    <n v="0"/>
    <n v="0"/>
    <x v="0"/>
    <x v="0"/>
    <x v="2"/>
    <x v="0"/>
    <x v="1"/>
    <x v="1"/>
    <x v="0"/>
    <n v="1.5"/>
    <x v="4"/>
    <s v="0"/>
    <n v="14533.199999999999"/>
    <n v="0"/>
    <x v="2"/>
    <x v="2"/>
  </r>
  <r>
    <n v="35"/>
    <x v="1"/>
    <s v="Travel_Rarely"/>
    <x v="1"/>
    <n v="27"/>
    <n v="1"/>
    <s v="Medical"/>
    <n v="856"/>
    <n v="3"/>
    <s v="Female"/>
    <n v="2"/>
    <n v="1"/>
    <x v="1"/>
    <n v="1"/>
    <s v="Single"/>
    <n v="2559"/>
    <n v="1"/>
    <x v="1"/>
    <n v="11"/>
    <n v="3"/>
    <n v="4"/>
    <n v="0"/>
    <n v="6"/>
    <n v="3"/>
    <n v="2"/>
    <n v="6"/>
    <n v="5"/>
    <n v="1"/>
    <n v="1"/>
    <n v="0"/>
    <n v="0"/>
    <x v="0"/>
    <x v="0"/>
    <x v="0"/>
    <x v="2"/>
    <x v="1"/>
    <x v="0"/>
    <x v="0"/>
    <n v="2.5"/>
    <x v="3"/>
    <s v="1–2"/>
    <n v="9212.4"/>
    <n v="0"/>
    <x v="2"/>
    <x v="2"/>
  </r>
  <r>
    <n v="36"/>
    <x v="1"/>
    <s v="Travel_Rarely"/>
    <x v="0"/>
    <n v="1"/>
    <n v="2"/>
    <s v="Life Sciences"/>
    <n v="857"/>
    <n v="2"/>
    <s v="Male"/>
    <n v="3"/>
    <n v="2"/>
    <x v="0"/>
    <n v="4"/>
    <s v="Married"/>
    <n v="6201"/>
    <n v="1"/>
    <x v="0"/>
    <n v="14"/>
    <n v="3"/>
    <n v="4"/>
    <n v="1"/>
    <n v="18"/>
    <n v="1"/>
    <n v="2"/>
    <n v="18"/>
    <n v="14"/>
    <n v="4"/>
    <n v="11"/>
    <n v="0"/>
    <n v="1"/>
    <x v="1"/>
    <x v="0"/>
    <x v="0"/>
    <x v="0"/>
    <x v="0"/>
    <x v="3"/>
    <x v="4"/>
    <n v="3"/>
    <x v="1"/>
    <s v="3–5"/>
    <n v="22323.599999999999"/>
    <n v="0"/>
    <x v="0"/>
    <x v="0"/>
  </r>
  <r>
    <n v="32"/>
    <x v="1"/>
    <s v="Travel_Rarely"/>
    <x v="0"/>
    <n v="13"/>
    <n v="4"/>
    <s v="Life Sciences"/>
    <n v="859"/>
    <n v="2"/>
    <s v="Male"/>
    <n v="3"/>
    <n v="2"/>
    <x v="0"/>
    <n v="4"/>
    <s v="Divorced"/>
    <n v="4403"/>
    <n v="2"/>
    <x v="1"/>
    <n v="11"/>
    <n v="3"/>
    <n v="3"/>
    <n v="1"/>
    <n v="8"/>
    <n v="3"/>
    <n v="2"/>
    <n v="5"/>
    <n v="2"/>
    <n v="0"/>
    <n v="3"/>
    <n v="0"/>
    <n v="0"/>
    <x v="0"/>
    <x v="0"/>
    <x v="2"/>
    <x v="4"/>
    <x v="1"/>
    <x v="0"/>
    <x v="2"/>
    <n v="2.75"/>
    <x v="1"/>
    <s v="0"/>
    <n v="15850.8"/>
    <n v="0"/>
    <x v="1"/>
    <x v="1"/>
  </r>
  <r>
    <n v="30"/>
    <x v="1"/>
    <s v="Travel_Frequently"/>
    <x v="1"/>
    <n v="5"/>
    <n v="4"/>
    <s v="Life Sciences"/>
    <n v="861"/>
    <n v="2"/>
    <s v="Male"/>
    <n v="2"/>
    <n v="1"/>
    <x v="1"/>
    <n v="4"/>
    <s v="Divorced"/>
    <n v="3761"/>
    <n v="9"/>
    <x v="1"/>
    <n v="12"/>
    <n v="3"/>
    <n v="2"/>
    <n v="1"/>
    <n v="10"/>
    <n v="3"/>
    <n v="2"/>
    <n v="5"/>
    <n v="4"/>
    <n v="0"/>
    <n v="3"/>
    <n v="0"/>
    <n v="0"/>
    <x v="0"/>
    <x v="0"/>
    <x v="2"/>
    <x v="0"/>
    <x v="1"/>
    <x v="1"/>
    <x v="2"/>
    <n v="2.5"/>
    <x v="3"/>
    <s v="0"/>
    <n v="13539.6"/>
    <n v="0"/>
    <x v="1"/>
    <x v="1"/>
  </r>
  <r>
    <n v="53"/>
    <x v="1"/>
    <s v="Travel_Rarely"/>
    <x v="0"/>
    <n v="7"/>
    <n v="2"/>
    <s v="Marketing"/>
    <n v="862"/>
    <n v="1"/>
    <s v="Female"/>
    <n v="2"/>
    <n v="3"/>
    <x v="0"/>
    <n v="4"/>
    <s v="Married"/>
    <n v="10934"/>
    <n v="7"/>
    <x v="0"/>
    <n v="18"/>
    <n v="3"/>
    <n v="4"/>
    <n v="1"/>
    <n v="35"/>
    <n v="3"/>
    <n v="3"/>
    <n v="5"/>
    <n v="2"/>
    <n v="0"/>
    <n v="4"/>
    <n v="0"/>
    <n v="1"/>
    <x v="0"/>
    <x v="0"/>
    <x v="1"/>
    <x v="1"/>
    <x v="3"/>
    <x v="4"/>
    <x v="2"/>
    <n v="3"/>
    <x v="1"/>
    <s v="0"/>
    <n v="39362.400000000001"/>
    <n v="0"/>
    <x v="2"/>
    <x v="2"/>
  </r>
  <r>
    <n v="45"/>
    <x v="1"/>
    <s v="Travel_Rarely"/>
    <x v="0"/>
    <n v="9"/>
    <n v="3"/>
    <s v="Marketing"/>
    <n v="864"/>
    <n v="4"/>
    <s v="Male"/>
    <n v="3"/>
    <n v="3"/>
    <x v="0"/>
    <n v="1"/>
    <s v="Divorced"/>
    <n v="10761"/>
    <n v="4"/>
    <x v="0"/>
    <n v="12"/>
    <n v="3"/>
    <n v="3"/>
    <n v="1"/>
    <n v="18"/>
    <n v="2"/>
    <n v="3"/>
    <n v="5"/>
    <n v="4"/>
    <n v="0"/>
    <n v="2"/>
    <n v="0"/>
    <n v="1"/>
    <x v="0"/>
    <x v="0"/>
    <x v="1"/>
    <x v="1"/>
    <x v="3"/>
    <x v="3"/>
    <x v="2"/>
    <n v="2.75"/>
    <x v="1"/>
    <s v="0"/>
    <n v="38739.599999999999"/>
    <n v="0"/>
    <x v="2"/>
    <x v="2"/>
  </r>
  <r>
    <n v="32"/>
    <x v="1"/>
    <s v="Travel_Rarely"/>
    <x v="1"/>
    <n v="8"/>
    <n v="2"/>
    <s v="Medical"/>
    <n v="865"/>
    <n v="3"/>
    <s v="Female"/>
    <n v="4"/>
    <n v="2"/>
    <x v="1"/>
    <n v="3"/>
    <s v="Married"/>
    <n v="5175"/>
    <n v="5"/>
    <x v="1"/>
    <n v="12"/>
    <n v="3"/>
    <n v="3"/>
    <n v="1"/>
    <n v="9"/>
    <n v="3"/>
    <n v="2"/>
    <n v="5"/>
    <n v="3"/>
    <n v="1"/>
    <n v="3"/>
    <n v="0"/>
    <n v="0"/>
    <x v="0"/>
    <x v="0"/>
    <x v="2"/>
    <x v="1"/>
    <x v="0"/>
    <x v="1"/>
    <x v="2"/>
    <n v="2.75"/>
    <x v="1"/>
    <s v="1–2"/>
    <n v="18630"/>
    <n v="0"/>
    <x v="1"/>
    <x v="1"/>
  </r>
  <r>
    <n v="52"/>
    <x v="1"/>
    <s v="Travel_Frequently"/>
    <x v="1"/>
    <n v="25"/>
    <n v="4"/>
    <s v="Medical"/>
    <n v="867"/>
    <n v="3"/>
    <s v="Female"/>
    <n v="2"/>
    <n v="4"/>
    <x v="3"/>
    <n v="4"/>
    <s v="Married"/>
    <n v="13826"/>
    <n v="3"/>
    <x v="1"/>
    <n v="22"/>
    <n v="4"/>
    <n v="3"/>
    <n v="0"/>
    <n v="31"/>
    <n v="3"/>
    <n v="3"/>
    <n v="9"/>
    <n v="8"/>
    <n v="0"/>
    <n v="0"/>
    <n v="0"/>
    <n v="0"/>
    <x v="0"/>
    <x v="1"/>
    <x v="1"/>
    <x v="2"/>
    <x v="3"/>
    <x v="4"/>
    <x v="0"/>
    <n v="3.25"/>
    <x v="2"/>
    <s v="0"/>
    <n v="49773.599999999999"/>
    <n v="0"/>
    <x v="2"/>
    <x v="2"/>
  </r>
  <r>
    <n v="37"/>
    <x v="1"/>
    <s v="Travel_Rarely"/>
    <x v="0"/>
    <n v="16"/>
    <n v="4"/>
    <s v="Marketing"/>
    <n v="868"/>
    <n v="4"/>
    <s v="Male"/>
    <n v="2"/>
    <n v="2"/>
    <x v="0"/>
    <n v="3"/>
    <s v="Divorced"/>
    <n v="6334"/>
    <n v="4"/>
    <x v="1"/>
    <n v="19"/>
    <n v="3"/>
    <n v="4"/>
    <n v="2"/>
    <n v="9"/>
    <n v="2"/>
    <n v="3"/>
    <n v="1"/>
    <n v="0"/>
    <n v="0"/>
    <n v="0"/>
    <n v="0"/>
    <n v="0"/>
    <x v="0"/>
    <x v="1"/>
    <x v="0"/>
    <x v="3"/>
    <x v="0"/>
    <x v="1"/>
    <x v="1"/>
    <n v="3.5"/>
    <x v="2"/>
    <s v="0"/>
    <n v="22802.399999999998"/>
    <n v="0"/>
    <x v="2"/>
    <x v="2"/>
  </r>
  <r>
    <n v="28"/>
    <x v="1"/>
    <s v="Travel_Rarely"/>
    <x v="2"/>
    <n v="8"/>
    <n v="2"/>
    <s v="Medical"/>
    <n v="869"/>
    <n v="2"/>
    <s v="Male"/>
    <n v="2"/>
    <n v="1"/>
    <x v="8"/>
    <n v="4"/>
    <s v="Divorced"/>
    <n v="4936"/>
    <n v="1"/>
    <x v="1"/>
    <n v="13"/>
    <n v="3"/>
    <n v="4"/>
    <n v="1"/>
    <n v="6"/>
    <n v="6"/>
    <n v="3"/>
    <n v="5"/>
    <n v="1"/>
    <n v="0"/>
    <n v="4"/>
    <n v="0"/>
    <n v="0"/>
    <x v="0"/>
    <x v="0"/>
    <x v="2"/>
    <x v="1"/>
    <x v="1"/>
    <x v="0"/>
    <x v="2"/>
    <n v="3.25"/>
    <x v="2"/>
    <s v="0"/>
    <n v="17769.599999999999"/>
    <n v="0"/>
    <x v="1"/>
    <x v="1"/>
  </r>
  <r>
    <n v="22"/>
    <x v="1"/>
    <s v="Travel_Rarely"/>
    <x v="1"/>
    <n v="1"/>
    <n v="2"/>
    <s v="Life Sciences"/>
    <n v="872"/>
    <n v="4"/>
    <s v="Male"/>
    <n v="2"/>
    <n v="2"/>
    <x v="3"/>
    <n v="4"/>
    <s v="Married"/>
    <n v="4775"/>
    <n v="6"/>
    <x v="1"/>
    <n v="22"/>
    <n v="4"/>
    <n v="1"/>
    <n v="2"/>
    <n v="4"/>
    <n v="2"/>
    <n v="1"/>
    <n v="2"/>
    <n v="2"/>
    <n v="2"/>
    <n v="2"/>
    <n v="0"/>
    <n v="0"/>
    <x v="1"/>
    <x v="0"/>
    <x v="4"/>
    <x v="0"/>
    <x v="1"/>
    <x v="0"/>
    <x v="2"/>
    <n v="2.5"/>
    <x v="3"/>
    <s v="1–2"/>
    <n v="17190"/>
    <n v="0"/>
    <x v="2"/>
    <x v="2"/>
  </r>
  <r>
    <n v="44"/>
    <x v="1"/>
    <s v="Travel_Rarely"/>
    <x v="1"/>
    <n v="8"/>
    <n v="4"/>
    <s v="Life Sciences"/>
    <n v="874"/>
    <n v="1"/>
    <s v="Male"/>
    <n v="4"/>
    <n v="1"/>
    <x v="2"/>
    <n v="4"/>
    <s v="Married"/>
    <n v="2818"/>
    <n v="2"/>
    <x v="0"/>
    <n v="24"/>
    <n v="4"/>
    <n v="3"/>
    <n v="1"/>
    <n v="10"/>
    <n v="2"/>
    <n v="2"/>
    <n v="3"/>
    <n v="2"/>
    <n v="0"/>
    <n v="2"/>
    <n v="0"/>
    <n v="1"/>
    <x v="0"/>
    <x v="0"/>
    <x v="0"/>
    <x v="1"/>
    <x v="1"/>
    <x v="1"/>
    <x v="2"/>
    <n v="2.5"/>
    <x v="3"/>
    <s v="0"/>
    <n v="10144.799999999999"/>
    <n v="0"/>
    <x v="2"/>
    <x v="2"/>
  </r>
  <r>
    <n v="42"/>
    <x v="1"/>
    <s v="Travel_Frequently"/>
    <x v="1"/>
    <n v="2"/>
    <n v="1"/>
    <s v="Medical"/>
    <n v="875"/>
    <n v="2"/>
    <s v="Male"/>
    <n v="3"/>
    <n v="1"/>
    <x v="1"/>
    <n v="4"/>
    <s v="Single"/>
    <n v="2515"/>
    <n v="5"/>
    <x v="0"/>
    <n v="14"/>
    <n v="3"/>
    <n v="4"/>
    <n v="0"/>
    <n v="8"/>
    <n v="2"/>
    <n v="3"/>
    <n v="2"/>
    <n v="1"/>
    <n v="2"/>
    <n v="2"/>
    <n v="0"/>
    <n v="1"/>
    <x v="1"/>
    <x v="0"/>
    <x v="0"/>
    <x v="0"/>
    <x v="1"/>
    <x v="0"/>
    <x v="2"/>
    <n v="3.25"/>
    <x v="2"/>
    <s v="1–2"/>
    <n v="9054"/>
    <n v="0"/>
    <x v="0"/>
    <x v="0"/>
  </r>
  <r>
    <n v="36"/>
    <x v="1"/>
    <s v="Travel_Rarely"/>
    <x v="2"/>
    <n v="8"/>
    <n v="3"/>
    <s v="Life Sciences"/>
    <n v="878"/>
    <n v="1"/>
    <s v="Male"/>
    <n v="2"/>
    <n v="1"/>
    <x v="8"/>
    <n v="1"/>
    <s v="Married"/>
    <n v="2342"/>
    <n v="0"/>
    <x v="1"/>
    <n v="21"/>
    <n v="4"/>
    <n v="3"/>
    <n v="0"/>
    <n v="6"/>
    <n v="3"/>
    <n v="3"/>
    <n v="5"/>
    <n v="4"/>
    <n v="0"/>
    <n v="3"/>
    <n v="0"/>
    <n v="0"/>
    <x v="0"/>
    <x v="0"/>
    <x v="0"/>
    <x v="1"/>
    <x v="1"/>
    <x v="0"/>
    <x v="2"/>
    <n v="2"/>
    <x v="0"/>
    <s v="0"/>
    <n v="8431.1999999999989"/>
    <n v="0"/>
    <x v="2"/>
    <x v="2"/>
  </r>
  <r>
    <n v="25"/>
    <x v="1"/>
    <s v="Travel_Rarely"/>
    <x v="0"/>
    <n v="3"/>
    <n v="1"/>
    <s v="Other"/>
    <n v="879"/>
    <n v="3"/>
    <s v="Male"/>
    <n v="3"/>
    <n v="2"/>
    <x v="0"/>
    <n v="1"/>
    <s v="Married"/>
    <n v="4194"/>
    <n v="1"/>
    <x v="0"/>
    <n v="18"/>
    <n v="3"/>
    <n v="4"/>
    <n v="0"/>
    <n v="5"/>
    <n v="3"/>
    <n v="3"/>
    <n v="5"/>
    <n v="3"/>
    <n v="0"/>
    <n v="3"/>
    <n v="0"/>
    <n v="1"/>
    <x v="0"/>
    <x v="0"/>
    <x v="2"/>
    <x v="0"/>
    <x v="1"/>
    <x v="0"/>
    <x v="2"/>
    <n v="2.75"/>
    <x v="1"/>
    <s v="0"/>
    <n v="15098.4"/>
    <n v="0"/>
    <x v="2"/>
    <x v="2"/>
  </r>
  <r>
    <n v="35"/>
    <x v="1"/>
    <s v="Travel_Rarely"/>
    <x v="1"/>
    <n v="9"/>
    <n v="3"/>
    <s v="Life Sciences"/>
    <n v="880"/>
    <n v="4"/>
    <s v="Female"/>
    <n v="2"/>
    <n v="3"/>
    <x v="3"/>
    <n v="3"/>
    <s v="Married"/>
    <n v="10685"/>
    <n v="1"/>
    <x v="0"/>
    <n v="20"/>
    <n v="4"/>
    <n v="2"/>
    <n v="1"/>
    <n v="17"/>
    <n v="2"/>
    <n v="3"/>
    <n v="17"/>
    <n v="14"/>
    <n v="5"/>
    <n v="15"/>
    <n v="0"/>
    <n v="1"/>
    <x v="1"/>
    <x v="0"/>
    <x v="0"/>
    <x v="1"/>
    <x v="3"/>
    <x v="3"/>
    <x v="4"/>
    <n v="3"/>
    <x v="1"/>
    <s v="3–5"/>
    <n v="38466"/>
    <n v="0"/>
    <x v="0"/>
    <x v="0"/>
  </r>
  <r>
    <n v="35"/>
    <x v="0"/>
    <s v="Travel_Frequently"/>
    <x v="1"/>
    <n v="25"/>
    <n v="4"/>
    <s v="Life Sciences"/>
    <n v="881"/>
    <n v="4"/>
    <s v="Female"/>
    <n v="3"/>
    <n v="1"/>
    <x v="1"/>
    <n v="2"/>
    <s v="Divorced"/>
    <n v="2022"/>
    <n v="1"/>
    <x v="0"/>
    <n v="19"/>
    <n v="3"/>
    <n v="1"/>
    <n v="1"/>
    <n v="10"/>
    <n v="3"/>
    <n v="2"/>
    <n v="10"/>
    <n v="2"/>
    <n v="7"/>
    <n v="8"/>
    <n v="1"/>
    <n v="1"/>
    <x v="1"/>
    <x v="0"/>
    <x v="0"/>
    <x v="2"/>
    <x v="1"/>
    <x v="1"/>
    <x v="0"/>
    <n v="2.25"/>
    <x v="3"/>
    <s v="6+"/>
    <n v="7279.2"/>
    <n v="7279.2"/>
    <x v="3"/>
    <x v="3"/>
  </r>
  <r>
    <n v="32"/>
    <x v="1"/>
    <s v="Non-Travel"/>
    <x v="1"/>
    <n v="1"/>
    <n v="3"/>
    <s v="Life Sciences"/>
    <n v="882"/>
    <n v="4"/>
    <s v="Male"/>
    <n v="3"/>
    <n v="1"/>
    <x v="2"/>
    <n v="4"/>
    <s v="Divorced"/>
    <n v="2314"/>
    <n v="0"/>
    <x v="1"/>
    <n v="12"/>
    <n v="3"/>
    <n v="2"/>
    <n v="1"/>
    <n v="4"/>
    <n v="2"/>
    <n v="3"/>
    <n v="3"/>
    <n v="0"/>
    <n v="0"/>
    <n v="2"/>
    <n v="0"/>
    <n v="0"/>
    <x v="0"/>
    <x v="0"/>
    <x v="2"/>
    <x v="0"/>
    <x v="1"/>
    <x v="0"/>
    <x v="2"/>
    <n v="3.25"/>
    <x v="2"/>
    <s v="0"/>
    <n v="8330.4"/>
    <n v="0"/>
    <x v="1"/>
    <x v="1"/>
  </r>
  <r>
    <n v="25"/>
    <x v="1"/>
    <s v="Travel_Rarely"/>
    <x v="0"/>
    <n v="4"/>
    <n v="1"/>
    <s v="Marketing"/>
    <n v="885"/>
    <n v="3"/>
    <s v="Male"/>
    <n v="2"/>
    <n v="2"/>
    <x v="0"/>
    <n v="1"/>
    <s v="Married"/>
    <n v="4256"/>
    <n v="1"/>
    <x v="1"/>
    <n v="12"/>
    <n v="3"/>
    <n v="1"/>
    <n v="0"/>
    <n v="5"/>
    <n v="1"/>
    <n v="4"/>
    <n v="5"/>
    <n v="2"/>
    <n v="0"/>
    <n v="3"/>
    <n v="0"/>
    <n v="0"/>
    <x v="0"/>
    <x v="0"/>
    <x v="2"/>
    <x v="0"/>
    <x v="1"/>
    <x v="0"/>
    <x v="2"/>
    <n v="2.25"/>
    <x v="3"/>
    <s v="0"/>
    <n v="15321.599999999999"/>
    <n v="0"/>
    <x v="1"/>
    <x v="1"/>
  </r>
  <r>
    <n v="49"/>
    <x v="1"/>
    <s v="Travel_Rarely"/>
    <x v="1"/>
    <n v="1"/>
    <n v="3"/>
    <s v="Technical Degree"/>
    <n v="887"/>
    <n v="3"/>
    <s v="Female"/>
    <n v="3"/>
    <n v="1"/>
    <x v="1"/>
    <n v="1"/>
    <s v="Married"/>
    <n v="3580"/>
    <n v="2"/>
    <x v="1"/>
    <n v="16"/>
    <n v="3"/>
    <n v="2"/>
    <n v="1"/>
    <n v="7"/>
    <n v="2"/>
    <n v="3"/>
    <n v="4"/>
    <n v="2"/>
    <n v="0"/>
    <n v="2"/>
    <n v="0"/>
    <n v="0"/>
    <x v="0"/>
    <x v="0"/>
    <x v="1"/>
    <x v="0"/>
    <x v="1"/>
    <x v="0"/>
    <x v="2"/>
    <n v="2.25"/>
    <x v="3"/>
    <s v="0"/>
    <n v="12888"/>
    <n v="0"/>
    <x v="1"/>
    <x v="1"/>
  </r>
  <r>
    <n v="24"/>
    <x v="1"/>
    <s v="Non-Travel"/>
    <x v="1"/>
    <n v="4"/>
    <n v="1"/>
    <s v="Life Sciences"/>
    <n v="888"/>
    <n v="1"/>
    <s v="Male"/>
    <n v="2"/>
    <n v="1"/>
    <x v="2"/>
    <n v="4"/>
    <s v="Married"/>
    <n v="3162"/>
    <n v="0"/>
    <x v="1"/>
    <n v="17"/>
    <n v="3"/>
    <n v="4"/>
    <n v="0"/>
    <n v="6"/>
    <n v="2"/>
    <n v="2"/>
    <n v="5"/>
    <n v="2"/>
    <n v="3"/>
    <n v="4"/>
    <n v="0"/>
    <n v="0"/>
    <x v="1"/>
    <x v="0"/>
    <x v="4"/>
    <x v="0"/>
    <x v="1"/>
    <x v="0"/>
    <x v="2"/>
    <n v="2.75"/>
    <x v="1"/>
    <s v="3–5"/>
    <n v="11383.199999999999"/>
    <n v="0"/>
    <x v="2"/>
    <x v="2"/>
  </r>
  <r>
    <n v="32"/>
    <x v="1"/>
    <s v="Travel_Frequently"/>
    <x v="0"/>
    <n v="5"/>
    <n v="2"/>
    <s v="Life Sciences"/>
    <n v="889"/>
    <n v="2"/>
    <s v="Male"/>
    <n v="3"/>
    <n v="2"/>
    <x v="0"/>
    <n v="2"/>
    <s v="Married"/>
    <n v="6524"/>
    <n v="1"/>
    <x v="1"/>
    <n v="14"/>
    <n v="3"/>
    <n v="4"/>
    <n v="1"/>
    <n v="10"/>
    <n v="3"/>
    <n v="3"/>
    <n v="10"/>
    <n v="8"/>
    <n v="5"/>
    <n v="3"/>
    <n v="0"/>
    <n v="0"/>
    <x v="1"/>
    <x v="0"/>
    <x v="2"/>
    <x v="0"/>
    <x v="0"/>
    <x v="1"/>
    <x v="0"/>
    <n v="2.75"/>
    <x v="1"/>
    <s v="3–5"/>
    <n v="23486.399999999998"/>
    <n v="0"/>
    <x v="2"/>
    <x v="2"/>
  </r>
  <r>
    <n v="38"/>
    <x v="1"/>
    <s v="Travel_Rarely"/>
    <x v="0"/>
    <n v="9"/>
    <n v="3"/>
    <s v="Marketing"/>
    <n v="893"/>
    <n v="2"/>
    <s v="Male"/>
    <n v="2"/>
    <n v="1"/>
    <x v="6"/>
    <n v="2"/>
    <s v="Married"/>
    <n v="2899"/>
    <n v="0"/>
    <x v="1"/>
    <n v="19"/>
    <n v="3"/>
    <n v="4"/>
    <n v="1"/>
    <n v="3"/>
    <n v="3"/>
    <n v="3"/>
    <n v="2"/>
    <n v="2"/>
    <n v="1"/>
    <n v="2"/>
    <n v="0"/>
    <n v="0"/>
    <x v="0"/>
    <x v="0"/>
    <x v="0"/>
    <x v="1"/>
    <x v="1"/>
    <x v="2"/>
    <x v="2"/>
    <n v="2.75"/>
    <x v="1"/>
    <s v="1–2"/>
    <n v="10436.4"/>
    <n v="0"/>
    <x v="2"/>
    <x v="2"/>
  </r>
  <r>
    <n v="42"/>
    <x v="1"/>
    <s v="Travel_Rarely"/>
    <x v="1"/>
    <n v="3"/>
    <n v="3"/>
    <s v="Life Sciences"/>
    <n v="894"/>
    <n v="3"/>
    <s v="Female"/>
    <n v="4"/>
    <n v="2"/>
    <x v="2"/>
    <n v="4"/>
    <s v="Married"/>
    <n v="5231"/>
    <n v="2"/>
    <x v="0"/>
    <n v="13"/>
    <n v="3"/>
    <n v="2"/>
    <n v="1"/>
    <n v="17"/>
    <n v="1"/>
    <n v="2"/>
    <n v="5"/>
    <n v="3"/>
    <n v="1"/>
    <n v="3"/>
    <n v="0"/>
    <n v="1"/>
    <x v="0"/>
    <x v="0"/>
    <x v="0"/>
    <x v="0"/>
    <x v="0"/>
    <x v="3"/>
    <x v="2"/>
    <n v="2.75"/>
    <x v="1"/>
    <s v="1–2"/>
    <n v="18831.599999999999"/>
    <n v="0"/>
    <x v="2"/>
    <x v="2"/>
  </r>
  <r>
    <n v="31"/>
    <x v="1"/>
    <s v="Travel_Rarely"/>
    <x v="1"/>
    <n v="11"/>
    <n v="4"/>
    <s v="Life Sciences"/>
    <n v="895"/>
    <n v="4"/>
    <s v="Male"/>
    <n v="3"/>
    <n v="1"/>
    <x v="1"/>
    <n v="4"/>
    <s v="Married"/>
    <n v="2356"/>
    <n v="3"/>
    <x v="0"/>
    <n v="19"/>
    <n v="3"/>
    <n v="2"/>
    <n v="1"/>
    <n v="8"/>
    <n v="2"/>
    <n v="3"/>
    <n v="6"/>
    <n v="4"/>
    <n v="0"/>
    <n v="2"/>
    <n v="0"/>
    <n v="1"/>
    <x v="0"/>
    <x v="0"/>
    <x v="2"/>
    <x v="4"/>
    <x v="1"/>
    <x v="0"/>
    <x v="0"/>
    <n v="3.25"/>
    <x v="2"/>
    <s v="0"/>
    <n v="8481.6"/>
    <n v="0"/>
    <x v="2"/>
    <x v="2"/>
  </r>
  <r>
    <n v="29"/>
    <x v="0"/>
    <s v="Travel_Rarely"/>
    <x v="0"/>
    <n v="1"/>
    <n v="3"/>
    <s v="Medical"/>
    <n v="896"/>
    <n v="2"/>
    <s v="Female"/>
    <n v="2"/>
    <n v="1"/>
    <x v="6"/>
    <n v="3"/>
    <s v="Divorced"/>
    <n v="2800"/>
    <n v="6"/>
    <x v="0"/>
    <n v="19"/>
    <n v="3"/>
    <n v="3"/>
    <n v="3"/>
    <n v="5"/>
    <n v="3"/>
    <n v="3"/>
    <n v="3"/>
    <n v="2"/>
    <n v="0"/>
    <n v="2"/>
    <n v="1"/>
    <n v="1"/>
    <x v="0"/>
    <x v="0"/>
    <x v="2"/>
    <x v="0"/>
    <x v="1"/>
    <x v="0"/>
    <x v="2"/>
    <n v="2.75"/>
    <x v="1"/>
    <s v="0"/>
    <n v="10080"/>
    <n v="10080"/>
    <x v="2"/>
    <x v="2"/>
  </r>
  <r>
    <n v="53"/>
    <x v="1"/>
    <s v="Travel_Rarely"/>
    <x v="0"/>
    <n v="8"/>
    <n v="3"/>
    <s v="Marketing"/>
    <n v="897"/>
    <n v="1"/>
    <s v="Male"/>
    <n v="3"/>
    <n v="4"/>
    <x v="0"/>
    <n v="4"/>
    <s v="Married"/>
    <n v="11836"/>
    <n v="5"/>
    <x v="1"/>
    <n v="14"/>
    <n v="3"/>
    <n v="3"/>
    <n v="1"/>
    <n v="28"/>
    <n v="3"/>
    <n v="3"/>
    <n v="2"/>
    <n v="0"/>
    <n v="2"/>
    <n v="2"/>
    <n v="0"/>
    <n v="0"/>
    <x v="1"/>
    <x v="0"/>
    <x v="1"/>
    <x v="1"/>
    <x v="3"/>
    <x v="4"/>
    <x v="2"/>
    <n v="2.75"/>
    <x v="1"/>
    <s v="1–2"/>
    <n v="42609.599999999999"/>
    <n v="0"/>
    <x v="2"/>
    <x v="2"/>
  </r>
  <r>
    <n v="35"/>
    <x v="1"/>
    <s v="Travel_Rarely"/>
    <x v="1"/>
    <n v="25"/>
    <n v="3"/>
    <s v="Technical Degree"/>
    <n v="899"/>
    <n v="4"/>
    <s v="Male"/>
    <n v="2"/>
    <n v="3"/>
    <x v="3"/>
    <n v="2"/>
    <s v="Married"/>
    <n v="10903"/>
    <n v="3"/>
    <x v="1"/>
    <n v="16"/>
    <n v="3"/>
    <n v="1"/>
    <n v="0"/>
    <n v="16"/>
    <n v="2"/>
    <n v="3"/>
    <n v="13"/>
    <n v="10"/>
    <n v="4"/>
    <n v="8"/>
    <n v="0"/>
    <n v="0"/>
    <x v="1"/>
    <x v="0"/>
    <x v="0"/>
    <x v="2"/>
    <x v="3"/>
    <x v="3"/>
    <x v="4"/>
    <n v="2.5"/>
    <x v="3"/>
    <s v="3–5"/>
    <n v="39250.799999999996"/>
    <n v="0"/>
    <x v="0"/>
    <x v="0"/>
  </r>
  <r>
    <n v="37"/>
    <x v="1"/>
    <s v="Travel_Frequently"/>
    <x v="0"/>
    <n v="21"/>
    <n v="2"/>
    <s v="Medical"/>
    <n v="900"/>
    <n v="3"/>
    <s v="Female"/>
    <n v="3"/>
    <n v="1"/>
    <x v="6"/>
    <n v="4"/>
    <s v="Married"/>
    <n v="2973"/>
    <n v="5"/>
    <x v="1"/>
    <n v="15"/>
    <n v="3"/>
    <n v="2"/>
    <n v="1"/>
    <n v="10"/>
    <n v="3"/>
    <n v="3"/>
    <n v="5"/>
    <n v="4"/>
    <n v="0"/>
    <n v="0"/>
    <n v="0"/>
    <n v="0"/>
    <x v="0"/>
    <x v="1"/>
    <x v="0"/>
    <x v="2"/>
    <x v="1"/>
    <x v="1"/>
    <x v="2"/>
    <n v="3"/>
    <x v="1"/>
    <s v="0"/>
    <n v="10702.8"/>
    <n v="0"/>
    <x v="2"/>
    <x v="2"/>
  </r>
  <r>
    <n v="53"/>
    <x v="1"/>
    <s v="Travel_Rarely"/>
    <x v="1"/>
    <n v="23"/>
    <n v="4"/>
    <s v="Life Sciences"/>
    <n v="901"/>
    <n v="4"/>
    <s v="Female"/>
    <n v="3"/>
    <n v="4"/>
    <x v="7"/>
    <n v="4"/>
    <s v="Single"/>
    <n v="14275"/>
    <n v="6"/>
    <x v="1"/>
    <n v="18"/>
    <n v="3"/>
    <n v="3"/>
    <n v="0"/>
    <n v="33"/>
    <n v="0"/>
    <n v="3"/>
    <n v="12"/>
    <n v="9"/>
    <n v="3"/>
    <n v="8"/>
    <n v="0"/>
    <n v="0"/>
    <x v="1"/>
    <x v="0"/>
    <x v="1"/>
    <x v="2"/>
    <x v="3"/>
    <x v="4"/>
    <x v="4"/>
    <n v="3.5"/>
    <x v="2"/>
    <s v="3–5"/>
    <n v="51390"/>
    <n v="0"/>
    <x v="0"/>
    <x v="0"/>
  </r>
  <r>
    <n v="43"/>
    <x v="1"/>
    <s v="Travel_Frequently"/>
    <x v="1"/>
    <n v="1"/>
    <n v="3"/>
    <s v="Life Sciences"/>
    <n v="902"/>
    <n v="4"/>
    <s v="Female"/>
    <n v="3"/>
    <n v="2"/>
    <x v="4"/>
    <n v="4"/>
    <s v="Married"/>
    <n v="5562"/>
    <n v="4"/>
    <x v="1"/>
    <n v="13"/>
    <n v="3"/>
    <n v="2"/>
    <n v="1"/>
    <n v="12"/>
    <n v="2"/>
    <n v="2"/>
    <n v="5"/>
    <n v="2"/>
    <n v="2"/>
    <n v="2"/>
    <n v="0"/>
    <n v="0"/>
    <x v="1"/>
    <x v="0"/>
    <x v="0"/>
    <x v="0"/>
    <x v="0"/>
    <x v="1"/>
    <x v="2"/>
    <n v="3"/>
    <x v="1"/>
    <s v="1–2"/>
    <n v="20023.2"/>
    <n v="0"/>
    <x v="1"/>
    <x v="1"/>
  </r>
  <r>
    <n v="47"/>
    <x v="1"/>
    <s v="Travel_Rarely"/>
    <x v="0"/>
    <n v="2"/>
    <n v="2"/>
    <s v="Marketing"/>
    <n v="903"/>
    <n v="3"/>
    <s v="Female"/>
    <n v="3"/>
    <n v="2"/>
    <x v="0"/>
    <n v="4"/>
    <s v="Married"/>
    <n v="4537"/>
    <n v="0"/>
    <x v="0"/>
    <n v="22"/>
    <n v="4"/>
    <n v="1"/>
    <n v="1"/>
    <n v="8"/>
    <n v="2"/>
    <n v="3"/>
    <n v="7"/>
    <n v="6"/>
    <n v="7"/>
    <n v="7"/>
    <n v="0"/>
    <n v="1"/>
    <x v="1"/>
    <x v="0"/>
    <x v="1"/>
    <x v="0"/>
    <x v="1"/>
    <x v="0"/>
    <x v="0"/>
    <n v="2.75"/>
    <x v="1"/>
    <s v="6+"/>
    <n v="16333.199999999999"/>
    <n v="0"/>
    <x v="0"/>
    <x v="0"/>
  </r>
  <r>
    <n v="37"/>
    <x v="1"/>
    <s v="Non-Travel"/>
    <x v="0"/>
    <n v="19"/>
    <n v="2"/>
    <s v="Medical"/>
    <n v="904"/>
    <n v="1"/>
    <s v="Male"/>
    <n v="3"/>
    <n v="3"/>
    <x v="0"/>
    <n v="2"/>
    <s v="Single"/>
    <n v="7642"/>
    <n v="1"/>
    <x v="0"/>
    <n v="13"/>
    <n v="3"/>
    <n v="4"/>
    <n v="0"/>
    <n v="10"/>
    <n v="2"/>
    <n v="3"/>
    <n v="10"/>
    <n v="0"/>
    <n v="0"/>
    <n v="9"/>
    <n v="0"/>
    <n v="1"/>
    <x v="0"/>
    <x v="0"/>
    <x v="0"/>
    <x v="3"/>
    <x v="0"/>
    <x v="1"/>
    <x v="0"/>
    <n v="2.5"/>
    <x v="3"/>
    <s v="0"/>
    <n v="27511.200000000001"/>
    <n v="0"/>
    <x v="2"/>
    <x v="2"/>
  </r>
  <r>
    <n v="50"/>
    <x v="1"/>
    <s v="Non-Travel"/>
    <x v="1"/>
    <n v="2"/>
    <n v="4"/>
    <s v="Life Sciences"/>
    <n v="905"/>
    <n v="1"/>
    <s v="Male"/>
    <n v="3"/>
    <n v="4"/>
    <x v="5"/>
    <n v="1"/>
    <s v="Divorced"/>
    <n v="17924"/>
    <n v="1"/>
    <x v="1"/>
    <n v="11"/>
    <n v="3"/>
    <n v="4"/>
    <n v="1"/>
    <n v="31"/>
    <n v="3"/>
    <n v="3"/>
    <n v="31"/>
    <n v="6"/>
    <n v="14"/>
    <n v="7"/>
    <n v="0"/>
    <n v="0"/>
    <x v="1"/>
    <x v="0"/>
    <x v="1"/>
    <x v="0"/>
    <x v="2"/>
    <x v="4"/>
    <x v="3"/>
    <n v="2.25"/>
    <x v="3"/>
    <s v="6+"/>
    <n v="64526.399999999994"/>
    <n v="0"/>
    <x v="2"/>
    <x v="2"/>
  </r>
  <r>
    <n v="39"/>
    <x v="1"/>
    <s v="Travel_Rarely"/>
    <x v="2"/>
    <n v="2"/>
    <n v="3"/>
    <s v="Life Sciences"/>
    <n v="909"/>
    <n v="4"/>
    <s v="Female"/>
    <n v="2"/>
    <n v="2"/>
    <x v="8"/>
    <n v="4"/>
    <s v="Married"/>
    <n v="5204"/>
    <n v="8"/>
    <x v="1"/>
    <n v="11"/>
    <n v="3"/>
    <n v="3"/>
    <n v="2"/>
    <n v="13"/>
    <n v="2"/>
    <n v="3"/>
    <n v="5"/>
    <n v="4"/>
    <n v="0"/>
    <n v="4"/>
    <n v="0"/>
    <n v="0"/>
    <x v="0"/>
    <x v="0"/>
    <x v="0"/>
    <x v="0"/>
    <x v="0"/>
    <x v="1"/>
    <x v="2"/>
    <n v="3.5"/>
    <x v="2"/>
    <s v="0"/>
    <n v="18734.399999999998"/>
    <n v="0"/>
    <x v="1"/>
    <x v="1"/>
  </r>
  <r>
    <n v="33"/>
    <x v="1"/>
    <s v="Travel_Rarely"/>
    <x v="2"/>
    <n v="3"/>
    <n v="2"/>
    <s v="Human Resources"/>
    <n v="910"/>
    <n v="4"/>
    <s v="Male"/>
    <n v="3"/>
    <n v="1"/>
    <x v="8"/>
    <n v="2"/>
    <s v="Divorced"/>
    <n v="2277"/>
    <n v="3"/>
    <x v="0"/>
    <n v="11"/>
    <n v="3"/>
    <n v="3"/>
    <n v="1"/>
    <n v="7"/>
    <n v="4"/>
    <n v="4"/>
    <n v="4"/>
    <n v="3"/>
    <n v="0"/>
    <n v="3"/>
    <n v="0"/>
    <n v="1"/>
    <x v="0"/>
    <x v="0"/>
    <x v="2"/>
    <x v="0"/>
    <x v="1"/>
    <x v="0"/>
    <x v="2"/>
    <n v="3.25"/>
    <x v="2"/>
    <s v="0"/>
    <n v="8197.1999999999989"/>
    <n v="0"/>
    <x v="2"/>
    <x v="2"/>
  </r>
  <r>
    <n v="32"/>
    <x v="0"/>
    <s v="Travel_Rarely"/>
    <x v="1"/>
    <n v="25"/>
    <n v="4"/>
    <s v="Life Sciences"/>
    <n v="911"/>
    <n v="1"/>
    <s v="Male"/>
    <n v="3"/>
    <n v="1"/>
    <x v="2"/>
    <n v="4"/>
    <s v="Single"/>
    <n v="2795"/>
    <n v="1"/>
    <x v="0"/>
    <n v="24"/>
    <n v="4"/>
    <n v="3"/>
    <n v="0"/>
    <n v="1"/>
    <n v="2"/>
    <n v="1"/>
    <n v="1"/>
    <n v="0"/>
    <n v="0"/>
    <n v="1"/>
    <n v="1"/>
    <n v="1"/>
    <x v="0"/>
    <x v="0"/>
    <x v="2"/>
    <x v="2"/>
    <x v="1"/>
    <x v="2"/>
    <x v="1"/>
    <n v="2.25"/>
    <x v="3"/>
    <s v="0"/>
    <n v="10062"/>
    <n v="10062"/>
    <x v="3"/>
    <x v="3"/>
  </r>
  <r>
    <n v="29"/>
    <x v="1"/>
    <s v="Travel_Rarely"/>
    <x v="1"/>
    <n v="7"/>
    <n v="1"/>
    <s v="Medical"/>
    <n v="912"/>
    <n v="1"/>
    <s v="Female"/>
    <n v="2"/>
    <n v="1"/>
    <x v="2"/>
    <n v="4"/>
    <s v="Divorced"/>
    <n v="2532"/>
    <n v="6"/>
    <x v="1"/>
    <n v="14"/>
    <n v="3"/>
    <n v="3"/>
    <n v="3"/>
    <n v="8"/>
    <n v="5"/>
    <n v="3"/>
    <n v="4"/>
    <n v="3"/>
    <n v="0"/>
    <n v="3"/>
    <n v="0"/>
    <n v="0"/>
    <x v="0"/>
    <x v="0"/>
    <x v="2"/>
    <x v="1"/>
    <x v="1"/>
    <x v="0"/>
    <x v="2"/>
    <n v="2.75"/>
    <x v="1"/>
    <s v="0"/>
    <n v="9115.1999999999989"/>
    <n v="0"/>
    <x v="1"/>
    <x v="1"/>
  </r>
  <r>
    <n v="44"/>
    <x v="1"/>
    <s v="Travel_Rarely"/>
    <x v="1"/>
    <n v="9"/>
    <n v="2"/>
    <s v="Life Sciences"/>
    <n v="913"/>
    <n v="2"/>
    <s v="Male"/>
    <n v="3"/>
    <n v="1"/>
    <x v="1"/>
    <n v="1"/>
    <s v="Married"/>
    <n v="2559"/>
    <n v="1"/>
    <x v="0"/>
    <n v="13"/>
    <n v="3"/>
    <n v="4"/>
    <n v="0"/>
    <n v="8"/>
    <n v="0"/>
    <n v="3"/>
    <n v="8"/>
    <n v="7"/>
    <n v="7"/>
    <n v="1"/>
    <n v="0"/>
    <n v="1"/>
    <x v="1"/>
    <x v="0"/>
    <x v="0"/>
    <x v="1"/>
    <x v="1"/>
    <x v="0"/>
    <x v="0"/>
    <n v="2.5"/>
    <x v="3"/>
    <s v="6+"/>
    <n v="9212.4"/>
    <n v="0"/>
    <x v="0"/>
    <x v="0"/>
  </r>
  <r>
    <n v="28"/>
    <x v="1"/>
    <s v="Travel_Rarely"/>
    <x v="0"/>
    <n v="5"/>
    <n v="4"/>
    <s v="Medical"/>
    <n v="916"/>
    <n v="1"/>
    <s v="Male"/>
    <n v="3"/>
    <n v="2"/>
    <x v="0"/>
    <n v="4"/>
    <s v="Single"/>
    <n v="4908"/>
    <n v="1"/>
    <x v="1"/>
    <n v="14"/>
    <n v="3"/>
    <n v="2"/>
    <n v="0"/>
    <n v="4"/>
    <n v="3"/>
    <n v="3"/>
    <n v="4"/>
    <n v="2"/>
    <n v="0"/>
    <n v="2"/>
    <n v="0"/>
    <n v="0"/>
    <x v="0"/>
    <x v="0"/>
    <x v="2"/>
    <x v="0"/>
    <x v="1"/>
    <x v="0"/>
    <x v="2"/>
    <n v="2.5"/>
    <x v="3"/>
    <s v="0"/>
    <n v="17668.8"/>
    <n v="0"/>
    <x v="1"/>
    <x v="1"/>
  </r>
  <r>
    <n v="58"/>
    <x v="0"/>
    <s v="Travel_Frequently"/>
    <x v="1"/>
    <n v="2"/>
    <n v="1"/>
    <s v="Life Sciences"/>
    <n v="918"/>
    <n v="4"/>
    <s v="Male"/>
    <n v="2"/>
    <n v="1"/>
    <x v="2"/>
    <n v="4"/>
    <s v="Divorced"/>
    <n v="2380"/>
    <n v="9"/>
    <x v="0"/>
    <n v="14"/>
    <n v="3"/>
    <n v="4"/>
    <n v="1"/>
    <n v="3"/>
    <n v="3"/>
    <n v="2"/>
    <n v="1"/>
    <n v="0"/>
    <n v="0"/>
    <n v="0"/>
    <n v="1"/>
    <n v="1"/>
    <x v="0"/>
    <x v="1"/>
    <x v="3"/>
    <x v="0"/>
    <x v="1"/>
    <x v="2"/>
    <x v="1"/>
    <n v="3.5"/>
    <x v="2"/>
    <s v="0"/>
    <n v="8568"/>
    <n v="8568"/>
    <x v="0"/>
    <x v="0"/>
  </r>
  <r>
    <n v="43"/>
    <x v="1"/>
    <s v="Travel_Rarely"/>
    <x v="1"/>
    <n v="8"/>
    <n v="3"/>
    <s v="Life Sciences"/>
    <n v="920"/>
    <n v="1"/>
    <s v="Female"/>
    <n v="3"/>
    <n v="2"/>
    <x v="3"/>
    <n v="2"/>
    <s v="Divorced"/>
    <n v="4765"/>
    <n v="4"/>
    <x v="1"/>
    <n v="21"/>
    <n v="4"/>
    <n v="3"/>
    <n v="1"/>
    <n v="4"/>
    <n v="2"/>
    <n v="4"/>
    <n v="1"/>
    <n v="0"/>
    <n v="0"/>
    <n v="0"/>
    <n v="0"/>
    <n v="0"/>
    <x v="0"/>
    <x v="1"/>
    <x v="0"/>
    <x v="1"/>
    <x v="1"/>
    <x v="0"/>
    <x v="1"/>
    <n v="2.5"/>
    <x v="3"/>
    <s v="0"/>
    <n v="17154"/>
    <n v="0"/>
    <x v="2"/>
    <x v="2"/>
  </r>
  <r>
    <n v="20"/>
    <x v="0"/>
    <s v="Travel_Rarely"/>
    <x v="0"/>
    <n v="2"/>
    <n v="3"/>
    <s v="Medical"/>
    <n v="922"/>
    <n v="3"/>
    <s v="Female"/>
    <n v="2"/>
    <n v="1"/>
    <x v="6"/>
    <n v="3"/>
    <s v="Single"/>
    <n v="2044"/>
    <n v="1"/>
    <x v="1"/>
    <n v="13"/>
    <n v="3"/>
    <n v="4"/>
    <n v="0"/>
    <n v="2"/>
    <n v="3"/>
    <n v="2"/>
    <n v="2"/>
    <n v="2"/>
    <n v="0"/>
    <n v="2"/>
    <n v="1"/>
    <n v="0"/>
    <x v="0"/>
    <x v="0"/>
    <x v="4"/>
    <x v="0"/>
    <x v="1"/>
    <x v="2"/>
    <x v="2"/>
    <n v="3"/>
    <x v="1"/>
    <s v="0"/>
    <n v="7358.4"/>
    <n v="7358.4"/>
    <x v="2"/>
    <x v="2"/>
  </r>
  <r>
    <n v="21"/>
    <x v="0"/>
    <s v="Travel_Rarely"/>
    <x v="1"/>
    <n v="18"/>
    <n v="1"/>
    <s v="Other"/>
    <n v="923"/>
    <n v="4"/>
    <s v="Female"/>
    <n v="3"/>
    <n v="1"/>
    <x v="1"/>
    <n v="4"/>
    <s v="Single"/>
    <n v="2693"/>
    <n v="1"/>
    <x v="1"/>
    <n v="19"/>
    <n v="3"/>
    <n v="1"/>
    <n v="0"/>
    <n v="1"/>
    <n v="3"/>
    <n v="2"/>
    <n v="1"/>
    <n v="0"/>
    <n v="0"/>
    <n v="0"/>
    <n v="1"/>
    <n v="0"/>
    <x v="0"/>
    <x v="1"/>
    <x v="4"/>
    <x v="3"/>
    <x v="1"/>
    <x v="2"/>
    <x v="1"/>
    <n v="2.75"/>
    <x v="1"/>
    <s v="0"/>
    <n v="9694.7999999999993"/>
    <n v="9694.7999999999993"/>
    <x v="2"/>
    <x v="2"/>
  </r>
  <r>
    <n v="36"/>
    <x v="1"/>
    <s v="Travel_Rarely"/>
    <x v="1"/>
    <n v="14"/>
    <n v="1"/>
    <s v="Life Sciences"/>
    <n v="924"/>
    <n v="3"/>
    <s v="Male"/>
    <n v="3"/>
    <n v="2"/>
    <x v="4"/>
    <n v="4"/>
    <s v="Married"/>
    <n v="6586"/>
    <n v="0"/>
    <x v="0"/>
    <n v="17"/>
    <n v="3"/>
    <n v="1"/>
    <n v="1"/>
    <n v="17"/>
    <n v="2"/>
    <n v="2"/>
    <n v="16"/>
    <n v="8"/>
    <n v="4"/>
    <n v="11"/>
    <n v="0"/>
    <n v="1"/>
    <x v="1"/>
    <x v="0"/>
    <x v="0"/>
    <x v="4"/>
    <x v="0"/>
    <x v="3"/>
    <x v="4"/>
    <n v="2.5"/>
    <x v="3"/>
    <s v="3–5"/>
    <n v="23709.599999999999"/>
    <n v="0"/>
    <x v="0"/>
    <x v="0"/>
  </r>
  <r>
    <n v="47"/>
    <x v="1"/>
    <s v="Travel_Rarely"/>
    <x v="0"/>
    <n v="2"/>
    <n v="4"/>
    <s v="Life Sciences"/>
    <n v="925"/>
    <n v="4"/>
    <s v="Female"/>
    <n v="2"/>
    <n v="1"/>
    <x v="6"/>
    <n v="4"/>
    <s v="Single"/>
    <n v="3294"/>
    <n v="1"/>
    <x v="0"/>
    <n v="18"/>
    <n v="3"/>
    <n v="1"/>
    <n v="0"/>
    <n v="3"/>
    <n v="3"/>
    <n v="2"/>
    <n v="3"/>
    <n v="2"/>
    <n v="1"/>
    <n v="2"/>
    <n v="0"/>
    <n v="1"/>
    <x v="0"/>
    <x v="0"/>
    <x v="1"/>
    <x v="0"/>
    <x v="1"/>
    <x v="2"/>
    <x v="2"/>
    <n v="2.75"/>
    <x v="1"/>
    <s v="1–2"/>
    <n v="11858.4"/>
    <n v="0"/>
    <x v="2"/>
    <x v="2"/>
  </r>
  <r>
    <n v="22"/>
    <x v="0"/>
    <s v="Travel_Rarely"/>
    <x v="1"/>
    <n v="3"/>
    <n v="1"/>
    <s v="Life Sciences"/>
    <n v="926"/>
    <n v="2"/>
    <s v="Female"/>
    <n v="3"/>
    <n v="2"/>
    <x v="3"/>
    <n v="3"/>
    <s v="Married"/>
    <n v="4171"/>
    <n v="0"/>
    <x v="0"/>
    <n v="19"/>
    <n v="3"/>
    <n v="1"/>
    <n v="1"/>
    <n v="4"/>
    <n v="3"/>
    <n v="4"/>
    <n v="3"/>
    <n v="2"/>
    <n v="0"/>
    <n v="2"/>
    <n v="1"/>
    <n v="1"/>
    <x v="0"/>
    <x v="0"/>
    <x v="4"/>
    <x v="0"/>
    <x v="1"/>
    <x v="0"/>
    <x v="2"/>
    <n v="2.5"/>
    <x v="3"/>
    <s v="0"/>
    <n v="15015.599999999999"/>
    <n v="15015.599999999999"/>
    <x v="2"/>
    <x v="2"/>
  </r>
  <r>
    <n v="41"/>
    <x v="0"/>
    <s v="Travel_Rarely"/>
    <x v="1"/>
    <n v="2"/>
    <n v="4"/>
    <s v="Life Sciences"/>
    <n v="927"/>
    <n v="2"/>
    <s v="Female"/>
    <n v="1"/>
    <n v="1"/>
    <x v="2"/>
    <n v="4"/>
    <s v="Divorced"/>
    <n v="2778"/>
    <n v="4"/>
    <x v="0"/>
    <n v="13"/>
    <n v="3"/>
    <n v="3"/>
    <n v="1"/>
    <n v="10"/>
    <n v="1"/>
    <n v="2"/>
    <n v="7"/>
    <n v="7"/>
    <n v="1"/>
    <n v="0"/>
    <n v="1"/>
    <n v="1"/>
    <x v="0"/>
    <x v="1"/>
    <x v="0"/>
    <x v="0"/>
    <x v="1"/>
    <x v="1"/>
    <x v="0"/>
    <n v="2.75"/>
    <x v="1"/>
    <s v="1–2"/>
    <n v="10000.799999999999"/>
    <n v="10000.799999999999"/>
    <x v="2"/>
    <x v="2"/>
  </r>
  <r>
    <n v="28"/>
    <x v="1"/>
    <s v="Travel_Rarely"/>
    <x v="1"/>
    <n v="9"/>
    <n v="3"/>
    <s v="Medical"/>
    <n v="930"/>
    <n v="3"/>
    <s v="Female"/>
    <n v="3"/>
    <n v="1"/>
    <x v="1"/>
    <n v="3"/>
    <s v="Divorced"/>
    <n v="2377"/>
    <n v="5"/>
    <x v="1"/>
    <n v="18"/>
    <n v="3"/>
    <n v="2"/>
    <n v="1"/>
    <n v="6"/>
    <n v="2"/>
    <n v="3"/>
    <n v="2"/>
    <n v="2"/>
    <n v="2"/>
    <n v="2"/>
    <n v="0"/>
    <n v="0"/>
    <x v="1"/>
    <x v="0"/>
    <x v="2"/>
    <x v="1"/>
    <x v="1"/>
    <x v="0"/>
    <x v="2"/>
    <n v="2.75"/>
    <x v="1"/>
    <s v="1–2"/>
    <n v="8557.1999999999989"/>
    <n v="0"/>
    <x v="2"/>
    <x v="2"/>
  </r>
  <r>
    <n v="39"/>
    <x v="0"/>
    <s v="Travel_Rarely"/>
    <x v="1"/>
    <n v="6"/>
    <n v="3"/>
    <s v="Medical"/>
    <n v="932"/>
    <n v="4"/>
    <s v="Male"/>
    <n v="3"/>
    <n v="1"/>
    <x v="2"/>
    <n v="1"/>
    <s v="Married"/>
    <n v="2404"/>
    <n v="7"/>
    <x v="0"/>
    <n v="21"/>
    <n v="4"/>
    <n v="4"/>
    <n v="0"/>
    <n v="8"/>
    <n v="2"/>
    <n v="1"/>
    <n v="2"/>
    <n v="2"/>
    <n v="2"/>
    <n v="2"/>
    <n v="1"/>
    <n v="1"/>
    <x v="1"/>
    <x v="0"/>
    <x v="0"/>
    <x v="1"/>
    <x v="1"/>
    <x v="0"/>
    <x v="2"/>
    <n v="2.5"/>
    <x v="3"/>
    <s v="1–2"/>
    <n v="8654.4"/>
    <n v="8654.4"/>
    <x v="0"/>
    <x v="0"/>
  </r>
  <r>
    <n v="27"/>
    <x v="1"/>
    <s v="Travel_Rarely"/>
    <x v="1"/>
    <n v="4"/>
    <n v="3"/>
    <s v="Life Sciences"/>
    <n v="933"/>
    <n v="2"/>
    <s v="Female"/>
    <n v="3"/>
    <n v="1"/>
    <x v="1"/>
    <n v="3"/>
    <s v="Single"/>
    <n v="2318"/>
    <n v="1"/>
    <x v="1"/>
    <n v="19"/>
    <n v="3"/>
    <n v="3"/>
    <n v="0"/>
    <n v="1"/>
    <n v="2"/>
    <n v="3"/>
    <n v="1"/>
    <n v="1"/>
    <n v="0"/>
    <n v="0"/>
    <n v="0"/>
    <n v="0"/>
    <x v="0"/>
    <x v="1"/>
    <x v="2"/>
    <x v="0"/>
    <x v="1"/>
    <x v="2"/>
    <x v="1"/>
    <n v="2.75"/>
    <x v="1"/>
    <s v="0"/>
    <n v="8344.7999999999993"/>
    <n v="0"/>
    <x v="2"/>
    <x v="2"/>
  </r>
  <r>
    <n v="34"/>
    <x v="1"/>
    <s v="Travel_Rarely"/>
    <x v="1"/>
    <n v="10"/>
    <n v="3"/>
    <s v="Life Sciences"/>
    <n v="934"/>
    <n v="2"/>
    <s v="Male"/>
    <n v="3"/>
    <n v="1"/>
    <x v="2"/>
    <n v="2"/>
    <s v="Divorced"/>
    <n v="2008"/>
    <n v="1"/>
    <x v="1"/>
    <n v="14"/>
    <n v="3"/>
    <n v="2"/>
    <n v="2"/>
    <n v="1"/>
    <n v="3"/>
    <n v="3"/>
    <n v="1"/>
    <n v="0"/>
    <n v="1"/>
    <n v="0"/>
    <n v="0"/>
    <n v="0"/>
    <x v="0"/>
    <x v="1"/>
    <x v="2"/>
    <x v="1"/>
    <x v="1"/>
    <x v="2"/>
    <x v="1"/>
    <n v="2.25"/>
    <x v="3"/>
    <s v="1–2"/>
    <n v="7228.8"/>
    <n v="0"/>
    <x v="2"/>
    <x v="2"/>
  </r>
  <r>
    <n v="42"/>
    <x v="1"/>
    <s v="Travel_Rarely"/>
    <x v="0"/>
    <n v="14"/>
    <n v="2"/>
    <s v="Medical"/>
    <n v="936"/>
    <n v="3"/>
    <s v="Female"/>
    <n v="2"/>
    <n v="2"/>
    <x v="0"/>
    <n v="3"/>
    <s v="Single"/>
    <n v="6244"/>
    <n v="7"/>
    <x v="1"/>
    <n v="17"/>
    <n v="3"/>
    <n v="1"/>
    <n v="0"/>
    <n v="10"/>
    <n v="6"/>
    <n v="3"/>
    <n v="5"/>
    <n v="4"/>
    <n v="0"/>
    <n v="3"/>
    <n v="0"/>
    <n v="0"/>
    <x v="0"/>
    <x v="0"/>
    <x v="0"/>
    <x v="4"/>
    <x v="0"/>
    <x v="1"/>
    <x v="2"/>
    <n v="2.5"/>
    <x v="3"/>
    <s v="0"/>
    <n v="22478.399999999998"/>
    <n v="0"/>
    <x v="1"/>
    <x v="1"/>
  </r>
  <r>
    <n v="33"/>
    <x v="1"/>
    <s v="Travel_Rarely"/>
    <x v="1"/>
    <n v="1"/>
    <n v="4"/>
    <s v="Other"/>
    <n v="939"/>
    <n v="3"/>
    <s v="Male"/>
    <n v="2"/>
    <n v="1"/>
    <x v="1"/>
    <n v="1"/>
    <s v="Single"/>
    <n v="2799"/>
    <n v="3"/>
    <x v="0"/>
    <n v="11"/>
    <n v="3"/>
    <n v="2"/>
    <n v="0"/>
    <n v="6"/>
    <n v="1"/>
    <n v="3"/>
    <n v="3"/>
    <n v="2"/>
    <n v="0"/>
    <n v="2"/>
    <n v="0"/>
    <n v="1"/>
    <x v="0"/>
    <x v="0"/>
    <x v="2"/>
    <x v="0"/>
    <x v="1"/>
    <x v="0"/>
    <x v="2"/>
    <n v="2.25"/>
    <x v="3"/>
    <s v="0"/>
    <n v="10076.4"/>
    <n v="0"/>
    <x v="2"/>
    <x v="2"/>
  </r>
  <r>
    <n v="58"/>
    <x v="1"/>
    <s v="Travel_Rarely"/>
    <x v="1"/>
    <n v="5"/>
    <n v="3"/>
    <s v="Technical Degree"/>
    <n v="940"/>
    <n v="3"/>
    <s v="Female"/>
    <n v="2"/>
    <n v="3"/>
    <x v="4"/>
    <n v="2"/>
    <s v="Divorced"/>
    <n v="10552"/>
    <n v="2"/>
    <x v="0"/>
    <n v="13"/>
    <n v="3"/>
    <n v="4"/>
    <n v="1"/>
    <n v="24"/>
    <n v="3"/>
    <n v="3"/>
    <n v="6"/>
    <n v="0"/>
    <n v="0"/>
    <n v="4"/>
    <n v="0"/>
    <n v="1"/>
    <x v="0"/>
    <x v="0"/>
    <x v="3"/>
    <x v="0"/>
    <x v="3"/>
    <x v="3"/>
    <x v="0"/>
    <n v="3"/>
    <x v="1"/>
    <s v="0"/>
    <n v="37987.199999999997"/>
    <n v="0"/>
    <x v="2"/>
    <x v="2"/>
  </r>
  <r>
    <n v="31"/>
    <x v="1"/>
    <s v="Travel_Rarely"/>
    <x v="0"/>
    <n v="7"/>
    <n v="4"/>
    <s v="Life Sciences"/>
    <n v="941"/>
    <n v="2"/>
    <s v="Male"/>
    <n v="2"/>
    <n v="1"/>
    <x v="6"/>
    <n v="3"/>
    <s v="Married"/>
    <n v="2329"/>
    <n v="3"/>
    <x v="1"/>
    <n v="15"/>
    <n v="3"/>
    <n v="2"/>
    <n v="0"/>
    <n v="13"/>
    <n v="2"/>
    <n v="4"/>
    <n v="7"/>
    <n v="7"/>
    <n v="5"/>
    <n v="2"/>
    <n v="0"/>
    <n v="0"/>
    <x v="1"/>
    <x v="0"/>
    <x v="2"/>
    <x v="1"/>
    <x v="1"/>
    <x v="1"/>
    <x v="0"/>
    <n v="2.75"/>
    <x v="1"/>
    <s v="3–5"/>
    <n v="8384.4"/>
    <n v="0"/>
    <x v="2"/>
    <x v="2"/>
  </r>
  <r>
    <n v="35"/>
    <x v="1"/>
    <s v="Travel_Rarely"/>
    <x v="1"/>
    <n v="21"/>
    <n v="1"/>
    <s v="Life Sciences"/>
    <n v="942"/>
    <n v="4"/>
    <s v="Female"/>
    <n v="3"/>
    <n v="2"/>
    <x v="4"/>
    <n v="4"/>
    <s v="Married"/>
    <n v="4014"/>
    <n v="1"/>
    <x v="0"/>
    <n v="25"/>
    <n v="4"/>
    <n v="4"/>
    <n v="1"/>
    <n v="10"/>
    <n v="2"/>
    <n v="1"/>
    <n v="10"/>
    <n v="6"/>
    <n v="0"/>
    <n v="7"/>
    <n v="0"/>
    <n v="1"/>
    <x v="0"/>
    <x v="0"/>
    <x v="0"/>
    <x v="2"/>
    <x v="1"/>
    <x v="1"/>
    <x v="0"/>
    <n v="3.25"/>
    <x v="2"/>
    <s v="0"/>
    <n v="14450.4"/>
    <n v="0"/>
    <x v="0"/>
    <x v="0"/>
  </r>
  <r>
    <n v="49"/>
    <x v="1"/>
    <s v="Travel_Rarely"/>
    <x v="1"/>
    <n v="8"/>
    <n v="2"/>
    <s v="Other"/>
    <n v="944"/>
    <n v="1"/>
    <s v="Female"/>
    <n v="3"/>
    <n v="3"/>
    <x v="2"/>
    <n v="2"/>
    <s v="Married"/>
    <n v="7403"/>
    <n v="4"/>
    <x v="1"/>
    <n v="11"/>
    <n v="3"/>
    <n v="3"/>
    <n v="1"/>
    <n v="29"/>
    <n v="3"/>
    <n v="2"/>
    <n v="26"/>
    <n v="9"/>
    <n v="1"/>
    <n v="7"/>
    <n v="0"/>
    <n v="0"/>
    <x v="0"/>
    <x v="0"/>
    <x v="1"/>
    <x v="1"/>
    <x v="0"/>
    <x v="4"/>
    <x v="3"/>
    <n v="2"/>
    <x v="0"/>
    <s v="1–2"/>
    <n v="26650.799999999999"/>
    <n v="0"/>
    <x v="2"/>
    <x v="2"/>
  </r>
  <r>
    <n v="48"/>
    <x v="1"/>
    <s v="Travel_Rarely"/>
    <x v="1"/>
    <n v="20"/>
    <n v="4"/>
    <s v="Medical"/>
    <n v="945"/>
    <n v="4"/>
    <s v="Male"/>
    <n v="3"/>
    <n v="1"/>
    <x v="1"/>
    <n v="3"/>
    <s v="Married"/>
    <n v="2259"/>
    <n v="4"/>
    <x v="1"/>
    <n v="17"/>
    <n v="3"/>
    <n v="1"/>
    <n v="2"/>
    <n v="13"/>
    <n v="2"/>
    <n v="2"/>
    <n v="0"/>
    <n v="0"/>
    <n v="0"/>
    <n v="0"/>
    <n v="0"/>
    <n v="0"/>
    <x v="0"/>
    <x v="1"/>
    <x v="1"/>
    <x v="3"/>
    <x v="1"/>
    <x v="1"/>
    <x v="1"/>
    <n v="2.5"/>
    <x v="3"/>
    <s v="0"/>
    <n v="8132.4"/>
    <n v="0"/>
    <x v="0"/>
    <x v="0"/>
  </r>
  <r>
    <n v="31"/>
    <x v="1"/>
    <s v="Non-Travel"/>
    <x v="0"/>
    <n v="20"/>
    <n v="2"/>
    <s v="Marketing"/>
    <n v="947"/>
    <n v="4"/>
    <s v="Female"/>
    <n v="3"/>
    <n v="2"/>
    <x v="0"/>
    <n v="3"/>
    <s v="Married"/>
    <n v="6932"/>
    <n v="1"/>
    <x v="1"/>
    <n v="13"/>
    <n v="3"/>
    <n v="4"/>
    <n v="1"/>
    <n v="9"/>
    <n v="2"/>
    <n v="2"/>
    <n v="9"/>
    <n v="8"/>
    <n v="0"/>
    <n v="0"/>
    <n v="0"/>
    <n v="0"/>
    <x v="0"/>
    <x v="1"/>
    <x v="2"/>
    <x v="3"/>
    <x v="0"/>
    <x v="1"/>
    <x v="0"/>
    <n v="3.25"/>
    <x v="2"/>
    <s v="0"/>
    <n v="24955.200000000001"/>
    <n v="0"/>
    <x v="2"/>
    <x v="2"/>
  </r>
  <r>
    <n v="36"/>
    <x v="1"/>
    <s v="Travel_Rarely"/>
    <x v="1"/>
    <n v="7"/>
    <n v="4"/>
    <s v="Other"/>
    <n v="949"/>
    <n v="2"/>
    <s v="Male"/>
    <n v="3"/>
    <n v="1"/>
    <x v="1"/>
    <n v="4"/>
    <s v="Single"/>
    <n v="4678"/>
    <n v="2"/>
    <x v="1"/>
    <n v="18"/>
    <n v="3"/>
    <n v="3"/>
    <n v="0"/>
    <n v="8"/>
    <n v="6"/>
    <n v="3"/>
    <n v="6"/>
    <n v="2"/>
    <n v="0"/>
    <n v="1"/>
    <n v="0"/>
    <n v="0"/>
    <x v="0"/>
    <x v="0"/>
    <x v="0"/>
    <x v="1"/>
    <x v="1"/>
    <x v="0"/>
    <x v="0"/>
    <n v="3"/>
    <x v="1"/>
    <s v="0"/>
    <n v="16840.8"/>
    <n v="0"/>
    <x v="1"/>
    <x v="1"/>
  </r>
  <r>
    <n v="38"/>
    <x v="1"/>
    <s v="Travel_Rarely"/>
    <x v="1"/>
    <n v="1"/>
    <n v="3"/>
    <s v="Technical Degree"/>
    <n v="950"/>
    <n v="4"/>
    <s v="Female"/>
    <n v="3"/>
    <n v="3"/>
    <x v="7"/>
    <n v="1"/>
    <s v="Married"/>
    <n v="13582"/>
    <n v="1"/>
    <x v="1"/>
    <n v="13"/>
    <n v="3"/>
    <n v="2"/>
    <n v="1"/>
    <n v="15"/>
    <n v="3"/>
    <n v="3"/>
    <n v="15"/>
    <n v="12"/>
    <n v="5"/>
    <n v="11"/>
    <n v="0"/>
    <n v="0"/>
    <x v="1"/>
    <x v="0"/>
    <x v="0"/>
    <x v="0"/>
    <x v="3"/>
    <x v="1"/>
    <x v="4"/>
    <n v="2.5"/>
    <x v="3"/>
    <s v="3–5"/>
    <n v="48895.199999999997"/>
    <n v="0"/>
    <x v="2"/>
    <x v="2"/>
  </r>
  <r>
    <n v="32"/>
    <x v="1"/>
    <s v="Non-Travel"/>
    <x v="1"/>
    <n v="1"/>
    <n v="3"/>
    <s v="Life Sciences"/>
    <n v="951"/>
    <n v="3"/>
    <s v="Female"/>
    <n v="2"/>
    <n v="1"/>
    <x v="2"/>
    <n v="2"/>
    <s v="Married"/>
    <n v="2332"/>
    <n v="6"/>
    <x v="1"/>
    <n v="20"/>
    <n v="4"/>
    <n v="3"/>
    <n v="0"/>
    <n v="5"/>
    <n v="3"/>
    <n v="3"/>
    <n v="3"/>
    <n v="0"/>
    <n v="0"/>
    <n v="2"/>
    <n v="0"/>
    <n v="0"/>
    <x v="0"/>
    <x v="0"/>
    <x v="2"/>
    <x v="0"/>
    <x v="1"/>
    <x v="0"/>
    <x v="2"/>
    <n v="2.75"/>
    <x v="1"/>
    <s v="0"/>
    <n v="8395.1999999999989"/>
    <n v="0"/>
    <x v="1"/>
    <x v="1"/>
  </r>
  <r>
    <n v="25"/>
    <x v="0"/>
    <s v="Travel_Rarely"/>
    <x v="0"/>
    <n v="19"/>
    <n v="2"/>
    <s v="Marketing"/>
    <n v="952"/>
    <n v="3"/>
    <s v="Male"/>
    <n v="2"/>
    <n v="1"/>
    <x v="6"/>
    <n v="2"/>
    <s v="Married"/>
    <n v="2413"/>
    <n v="1"/>
    <x v="0"/>
    <n v="18"/>
    <n v="3"/>
    <n v="3"/>
    <n v="3"/>
    <n v="1"/>
    <n v="2"/>
    <n v="3"/>
    <n v="1"/>
    <n v="0"/>
    <n v="0"/>
    <n v="0"/>
    <n v="1"/>
    <n v="1"/>
    <x v="0"/>
    <x v="1"/>
    <x v="2"/>
    <x v="3"/>
    <x v="1"/>
    <x v="2"/>
    <x v="1"/>
    <n v="2.75"/>
    <x v="1"/>
    <s v="0"/>
    <n v="8686.7999999999993"/>
    <n v="8686.7999999999993"/>
    <x v="0"/>
    <x v="0"/>
  </r>
  <r>
    <n v="40"/>
    <x v="1"/>
    <s v="Travel_Rarely"/>
    <x v="0"/>
    <n v="10"/>
    <n v="4"/>
    <s v="Marketing"/>
    <n v="954"/>
    <n v="1"/>
    <s v="Male"/>
    <n v="2"/>
    <n v="3"/>
    <x v="0"/>
    <n v="2"/>
    <s v="Divorced"/>
    <n v="9705"/>
    <n v="2"/>
    <x v="1"/>
    <n v="12"/>
    <n v="3"/>
    <n v="2"/>
    <n v="1"/>
    <n v="11"/>
    <n v="2"/>
    <n v="2"/>
    <n v="1"/>
    <n v="0"/>
    <n v="0"/>
    <n v="0"/>
    <n v="0"/>
    <n v="0"/>
    <x v="0"/>
    <x v="1"/>
    <x v="0"/>
    <x v="1"/>
    <x v="0"/>
    <x v="1"/>
    <x v="1"/>
    <n v="1.75"/>
    <x v="0"/>
    <s v="0"/>
    <n v="34938"/>
    <n v="0"/>
    <x v="0"/>
    <x v="0"/>
  </r>
  <r>
    <n v="26"/>
    <x v="1"/>
    <s v="Travel_Frequently"/>
    <x v="0"/>
    <n v="1"/>
    <n v="3"/>
    <s v="Medical"/>
    <n v="956"/>
    <n v="3"/>
    <s v="Male"/>
    <n v="2"/>
    <n v="2"/>
    <x v="0"/>
    <n v="1"/>
    <s v="Single"/>
    <n v="4294"/>
    <n v="1"/>
    <x v="1"/>
    <n v="12"/>
    <n v="3"/>
    <n v="2"/>
    <n v="0"/>
    <n v="7"/>
    <n v="2"/>
    <n v="3"/>
    <n v="7"/>
    <n v="7"/>
    <n v="0"/>
    <n v="7"/>
    <n v="0"/>
    <n v="0"/>
    <x v="0"/>
    <x v="0"/>
    <x v="2"/>
    <x v="0"/>
    <x v="1"/>
    <x v="0"/>
    <x v="0"/>
    <n v="2.25"/>
    <x v="3"/>
    <s v="0"/>
    <n v="15458.4"/>
    <n v="0"/>
    <x v="1"/>
    <x v="1"/>
  </r>
  <r>
    <n v="41"/>
    <x v="1"/>
    <s v="Travel_Rarely"/>
    <x v="1"/>
    <n v="6"/>
    <n v="3"/>
    <s v="Medical"/>
    <n v="957"/>
    <n v="4"/>
    <s v="Male"/>
    <n v="3"/>
    <n v="1"/>
    <x v="2"/>
    <n v="1"/>
    <s v="Single"/>
    <n v="4721"/>
    <n v="2"/>
    <x v="0"/>
    <n v="13"/>
    <n v="3"/>
    <n v="3"/>
    <n v="0"/>
    <n v="20"/>
    <n v="3"/>
    <n v="3"/>
    <n v="18"/>
    <n v="13"/>
    <n v="2"/>
    <n v="17"/>
    <n v="0"/>
    <n v="1"/>
    <x v="1"/>
    <x v="0"/>
    <x v="0"/>
    <x v="1"/>
    <x v="1"/>
    <x v="3"/>
    <x v="4"/>
    <n v="2.75"/>
    <x v="1"/>
    <s v="1–2"/>
    <n v="16995.599999999999"/>
    <n v="0"/>
    <x v="2"/>
    <x v="2"/>
  </r>
  <r>
    <n v="36"/>
    <x v="1"/>
    <s v="Travel_Rarely"/>
    <x v="1"/>
    <n v="2"/>
    <n v="4"/>
    <s v="Medical"/>
    <n v="958"/>
    <n v="3"/>
    <s v="Male"/>
    <n v="3"/>
    <n v="1"/>
    <x v="2"/>
    <n v="3"/>
    <s v="Single"/>
    <n v="2519"/>
    <n v="4"/>
    <x v="1"/>
    <n v="21"/>
    <n v="4"/>
    <n v="3"/>
    <n v="0"/>
    <n v="16"/>
    <n v="6"/>
    <n v="3"/>
    <n v="11"/>
    <n v="8"/>
    <n v="3"/>
    <n v="9"/>
    <n v="0"/>
    <n v="0"/>
    <x v="1"/>
    <x v="0"/>
    <x v="0"/>
    <x v="0"/>
    <x v="1"/>
    <x v="3"/>
    <x v="4"/>
    <n v="3"/>
    <x v="1"/>
    <s v="3–5"/>
    <n v="9068.4"/>
    <n v="0"/>
    <x v="2"/>
    <x v="2"/>
  </r>
  <r>
    <n v="19"/>
    <x v="0"/>
    <s v="Travel_Rarely"/>
    <x v="0"/>
    <n v="21"/>
    <n v="3"/>
    <s v="Other"/>
    <n v="959"/>
    <n v="4"/>
    <s v="Male"/>
    <n v="2"/>
    <n v="1"/>
    <x v="6"/>
    <n v="2"/>
    <s v="Single"/>
    <n v="2121"/>
    <n v="1"/>
    <x v="0"/>
    <n v="13"/>
    <n v="3"/>
    <n v="2"/>
    <n v="0"/>
    <n v="1"/>
    <n v="3"/>
    <n v="4"/>
    <n v="1"/>
    <n v="0"/>
    <n v="0"/>
    <n v="0"/>
    <n v="1"/>
    <n v="1"/>
    <x v="0"/>
    <x v="1"/>
    <x v="4"/>
    <x v="2"/>
    <x v="1"/>
    <x v="2"/>
    <x v="1"/>
    <n v="3"/>
    <x v="1"/>
    <s v="0"/>
    <n v="7635.5999999999995"/>
    <n v="7635.5999999999995"/>
    <x v="3"/>
    <x v="3"/>
  </r>
  <r>
    <n v="20"/>
    <x v="0"/>
    <s v="Travel_Rarely"/>
    <x v="1"/>
    <n v="4"/>
    <n v="3"/>
    <s v="Technical Degree"/>
    <n v="960"/>
    <n v="1"/>
    <s v="Male"/>
    <n v="3"/>
    <n v="1"/>
    <x v="2"/>
    <n v="1"/>
    <s v="Single"/>
    <n v="2973"/>
    <n v="1"/>
    <x v="1"/>
    <n v="19"/>
    <n v="3"/>
    <n v="2"/>
    <n v="0"/>
    <n v="1"/>
    <n v="2"/>
    <n v="3"/>
    <n v="1"/>
    <n v="0"/>
    <n v="0"/>
    <n v="0"/>
    <n v="1"/>
    <n v="0"/>
    <x v="0"/>
    <x v="1"/>
    <x v="4"/>
    <x v="0"/>
    <x v="1"/>
    <x v="2"/>
    <x v="1"/>
    <n v="1.75"/>
    <x v="0"/>
    <s v="0"/>
    <n v="10702.8"/>
    <n v="10702.8"/>
    <x v="0"/>
    <x v="0"/>
  </r>
  <r>
    <n v="31"/>
    <x v="1"/>
    <s v="Travel_Rarely"/>
    <x v="1"/>
    <n v="12"/>
    <n v="3"/>
    <s v="Medical"/>
    <n v="961"/>
    <n v="4"/>
    <s v="Female"/>
    <n v="3"/>
    <n v="2"/>
    <x v="4"/>
    <n v="4"/>
    <s v="Married"/>
    <n v="5855"/>
    <n v="0"/>
    <x v="0"/>
    <n v="11"/>
    <n v="3"/>
    <n v="3"/>
    <n v="2"/>
    <n v="10"/>
    <n v="2"/>
    <n v="1"/>
    <n v="9"/>
    <n v="7"/>
    <n v="8"/>
    <n v="5"/>
    <n v="0"/>
    <n v="1"/>
    <x v="1"/>
    <x v="0"/>
    <x v="2"/>
    <x v="4"/>
    <x v="0"/>
    <x v="1"/>
    <x v="0"/>
    <n v="3"/>
    <x v="1"/>
    <s v="6+"/>
    <n v="21078"/>
    <n v="0"/>
    <x v="0"/>
    <x v="0"/>
  </r>
  <r>
    <n v="40"/>
    <x v="1"/>
    <s v="Travel_Frequently"/>
    <x v="1"/>
    <n v="9"/>
    <n v="4"/>
    <s v="Medical"/>
    <n v="964"/>
    <n v="4"/>
    <s v="Male"/>
    <n v="3"/>
    <n v="1"/>
    <x v="1"/>
    <n v="2"/>
    <s v="Divorced"/>
    <n v="3617"/>
    <n v="8"/>
    <x v="0"/>
    <n v="14"/>
    <n v="3"/>
    <n v="4"/>
    <n v="1"/>
    <n v="3"/>
    <n v="2"/>
    <n v="3"/>
    <n v="1"/>
    <n v="1"/>
    <n v="0"/>
    <n v="0"/>
    <n v="0"/>
    <n v="1"/>
    <x v="0"/>
    <x v="1"/>
    <x v="0"/>
    <x v="1"/>
    <x v="1"/>
    <x v="2"/>
    <x v="1"/>
    <n v="3.25"/>
    <x v="2"/>
    <s v="0"/>
    <n v="13021.199999999999"/>
    <n v="0"/>
    <x v="0"/>
    <x v="0"/>
  </r>
  <r>
    <n v="32"/>
    <x v="1"/>
    <s v="Travel_Rarely"/>
    <x v="1"/>
    <n v="3"/>
    <n v="4"/>
    <s v="Medical"/>
    <n v="966"/>
    <n v="3"/>
    <s v="Female"/>
    <n v="3"/>
    <n v="2"/>
    <x v="3"/>
    <n v="1"/>
    <s v="Married"/>
    <n v="6725"/>
    <n v="1"/>
    <x v="1"/>
    <n v="12"/>
    <n v="3"/>
    <n v="3"/>
    <n v="1"/>
    <n v="8"/>
    <n v="2"/>
    <n v="4"/>
    <n v="8"/>
    <n v="7"/>
    <n v="6"/>
    <n v="3"/>
    <n v="0"/>
    <n v="0"/>
    <x v="1"/>
    <x v="0"/>
    <x v="2"/>
    <x v="0"/>
    <x v="0"/>
    <x v="0"/>
    <x v="0"/>
    <n v="2.75"/>
    <x v="1"/>
    <s v="6+"/>
    <n v="24210"/>
    <n v="0"/>
    <x v="2"/>
    <x v="2"/>
  </r>
  <r>
    <n v="36"/>
    <x v="0"/>
    <s v="Travel_Rarely"/>
    <x v="0"/>
    <n v="3"/>
    <n v="1"/>
    <s v="Life Sciences"/>
    <n v="967"/>
    <n v="3"/>
    <s v="Male"/>
    <n v="2"/>
    <n v="3"/>
    <x v="0"/>
    <n v="4"/>
    <s v="Married"/>
    <n v="10325"/>
    <n v="1"/>
    <x v="0"/>
    <n v="11"/>
    <n v="3"/>
    <n v="1"/>
    <n v="1"/>
    <n v="16"/>
    <n v="6"/>
    <n v="3"/>
    <n v="16"/>
    <n v="7"/>
    <n v="3"/>
    <n v="7"/>
    <n v="1"/>
    <n v="1"/>
    <x v="1"/>
    <x v="0"/>
    <x v="0"/>
    <x v="0"/>
    <x v="3"/>
    <x v="3"/>
    <x v="4"/>
    <n v="2.75"/>
    <x v="1"/>
    <s v="3–5"/>
    <n v="37170"/>
    <n v="37170"/>
    <x v="0"/>
    <x v="0"/>
  </r>
  <r>
    <n v="33"/>
    <x v="1"/>
    <s v="Travel_Rarely"/>
    <x v="1"/>
    <n v="1"/>
    <n v="3"/>
    <s v="Life Sciences"/>
    <n v="969"/>
    <n v="2"/>
    <s v="Female"/>
    <n v="2"/>
    <n v="2"/>
    <x v="4"/>
    <n v="4"/>
    <s v="Single"/>
    <n v="6949"/>
    <n v="0"/>
    <x v="1"/>
    <n v="14"/>
    <n v="3"/>
    <n v="1"/>
    <n v="0"/>
    <n v="6"/>
    <n v="3"/>
    <n v="3"/>
    <n v="5"/>
    <n v="0"/>
    <n v="1"/>
    <n v="4"/>
    <n v="0"/>
    <n v="0"/>
    <x v="0"/>
    <x v="0"/>
    <x v="2"/>
    <x v="0"/>
    <x v="0"/>
    <x v="0"/>
    <x v="2"/>
    <n v="2.5"/>
    <x v="3"/>
    <s v="1–2"/>
    <n v="25016.399999999998"/>
    <n v="0"/>
    <x v="1"/>
    <x v="1"/>
  </r>
  <r>
    <n v="37"/>
    <x v="0"/>
    <s v="Travel_Rarely"/>
    <x v="0"/>
    <n v="1"/>
    <n v="4"/>
    <s v="Life Sciences"/>
    <n v="970"/>
    <n v="1"/>
    <s v="Male"/>
    <n v="2"/>
    <n v="3"/>
    <x v="0"/>
    <n v="3"/>
    <s v="Married"/>
    <n v="10609"/>
    <n v="5"/>
    <x v="1"/>
    <n v="11"/>
    <n v="3"/>
    <n v="3"/>
    <n v="0"/>
    <n v="17"/>
    <n v="2"/>
    <n v="1"/>
    <n v="14"/>
    <n v="1"/>
    <n v="11"/>
    <n v="7"/>
    <n v="1"/>
    <n v="0"/>
    <x v="1"/>
    <x v="0"/>
    <x v="0"/>
    <x v="0"/>
    <x v="3"/>
    <x v="3"/>
    <x v="4"/>
    <n v="2"/>
    <x v="0"/>
    <s v="6+"/>
    <n v="38192.400000000001"/>
    <n v="38192.400000000001"/>
    <x v="0"/>
    <x v="0"/>
  </r>
  <r>
    <n v="45"/>
    <x v="1"/>
    <s v="Non-Travel"/>
    <x v="1"/>
    <n v="4"/>
    <n v="2"/>
    <s v="Life Sciences"/>
    <n v="972"/>
    <n v="3"/>
    <s v="Male"/>
    <n v="3"/>
    <n v="2"/>
    <x v="2"/>
    <n v="2"/>
    <s v="Married"/>
    <n v="4447"/>
    <n v="1"/>
    <x v="1"/>
    <n v="12"/>
    <n v="3"/>
    <n v="2"/>
    <n v="0"/>
    <n v="9"/>
    <n v="5"/>
    <n v="2"/>
    <n v="9"/>
    <n v="7"/>
    <n v="0"/>
    <n v="8"/>
    <n v="0"/>
    <n v="0"/>
    <x v="0"/>
    <x v="0"/>
    <x v="1"/>
    <x v="0"/>
    <x v="1"/>
    <x v="1"/>
    <x v="0"/>
    <n v="2.25"/>
    <x v="3"/>
    <s v="0"/>
    <n v="16009.199999999999"/>
    <n v="0"/>
    <x v="1"/>
    <x v="1"/>
  </r>
  <r>
    <n v="29"/>
    <x v="1"/>
    <s v="Travel_Frequently"/>
    <x v="0"/>
    <n v="20"/>
    <n v="3"/>
    <s v="Technical Degree"/>
    <n v="974"/>
    <n v="3"/>
    <s v="Female"/>
    <n v="3"/>
    <n v="1"/>
    <x v="6"/>
    <n v="4"/>
    <s v="Married"/>
    <n v="2157"/>
    <n v="1"/>
    <x v="1"/>
    <n v="15"/>
    <n v="3"/>
    <n v="2"/>
    <n v="1"/>
    <n v="3"/>
    <n v="5"/>
    <n v="3"/>
    <n v="3"/>
    <n v="1"/>
    <n v="0"/>
    <n v="2"/>
    <n v="0"/>
    <n v="0"/>
    <x v="0"/>
    <x v="0"/>
    <x v="2"/>
    <x v="3"/>
    <x v="1"/>
    <x v="2"/>
    <x v="2"/>
    <n v="3"/>
    <x v="1"/>
    <s v="0"/>
    <n v="7765.2"/>
    <n v="0"/>
    <x v="2"/>
    <x v="2"/>
  </r>
  <r>
    <n v="35"/>
    <x v="1"/>
    <s v="Travel_Rarely"/>
    <x v="0"/>
    <n v="18"/>
    <n v="3"/>
    <s v="Medical"/>
    <n v="975"/>
    <n v="3"/>
    <s v="Female"/>
    <n v="3"/>
    <n v="2"/>
    <x v="0"/>
    <n v="3"/>
    <s v="Married"/>
    <n v="4601"/>
    <n v="1"/>
    <x v="1"/>
    <n v="16"/>
    <n v="3"/>
    <n v="2"/>
    <n v="0"/>
    <n v="5"/>
    <n v="3"/>
    <n v="3"/>
    <n v="5"/>
    <n v="2"/>
    <n v="1"/>
    <n v="0"/>
    <n v="0"/>
    <n v="0"/>
    <x v="0"/>
    <x v="1"/>
    <x v="0"/>
    <x v="3"/>
    <x v="1"/>
    <x v="0"/>
    <x v="2"/>
    <n v="2.75"/>
    <x v="1"/>
    <s v="1–2"/>
    <n v="16563.599999999999"/>
    <n v="0"/>
    <x v="1"/>
    <x v="1"/>
  </r>
  <r>
    <n v="52"/>
    <x v="1"/>
    <s v="Travel_Rarely"/>
    <x v="1"/>
    <n v="1"/>
    <n v="2"/>
    <s v="Life Sciences"/>
    <n v="976"/>
    <n v="4"/>
    <s v="Male"/>
    <n v="3"/>
    <n v="4"/>
    <x v="5"/>
    <n v="4"/>
    <s v="Married"/>
    <n v="17099"/>
    <n v="2"/>
    <x v="1"/>
    <n v="15"/>
    <n v="3"/>
    <n v="2"/>
    <n v="1"/>
    <n v="26"/>
    <n v="2"/>
    <n v="2"/>
    <n v="9"/>
    <n v="8"/>
    <n v="7"/>
    <n v="8"/>
    <n v="0"/>
    <n v="0"/>
    <x v="1"/>
    <x v="0"/>
    <x v="1"/>
    <x v="0"/>
    <x v="2"/>
    <x v="4"/>
    <x v="0"/>
    <n v="3"/>
    <x v="1"/>
    <s v="6+"/>
    <n v="61556.399999999994"/>
    <n v="0"/>
    <x v="2"/>
    <x v="2"/>
  </r>
  <r>
    <n v="58"/>
    <x v="0"/>
    <s v="Travel_Rarely"/>
    <x v="1"/>
    <n v="2"/>
    <n v="3"/>
    <s v="Technical Degree"/>
    <n v="977"/>
    <n v="4"/>
    <s v="Male"/>
    <n v="3"/>
    <n v="1"/>
    <x v="1"/>
    <n v="3"/>
    <s v="Single"/>
    <n v="2479"/>
    <n v="4"/>
    <x v="1"/>
    <n v="24"/>
    <n v="4"/>
    <n v="1"/>
    <n v="0"/>
    <n v="7"/>
    <n v="4"/>
    <n v="3"/>
    <n v="1"/>
    <n v="0"/>
    <n v="0"/>
    <n v="0"/>
    <n v="1"/>
    <n v="0"/>
    <x v="0"/>
    <x v="1"/>
    <x v="3"/>
    <x v="0"/>
    <x v="1"/>
    <x v="0"/>
    <x v="1"/>
    <n v="2.75"/>
    <x v="1"/>
    <s v="0"/>
    <n v="8924.4"/>
    <n v="8924.4"/>
    <x v="2"/>
    <x v="2"/>
  </r>
  <r>
    <n v="53"/>
    <x v="1"/>
    <s v="Travel_Rarely"/>
    <x v="0"/>
    <n v="2"/>
    <n v="2"/>
    <s v="Medical"/>
    <n v="981"/>
    <n v="3"/>
    <s v="Male"/>
    <n v="3"/>
    <n v="4"/>
    <x v="5"/>
    <n v="3"/>
    <s v="Divorced"/>
    <n v="14852"/>
    <n v="6"/>
    <x v="1"/>
    <n v="13"/>
    <n v="3"/>
    <n v="3"/>
    <n v="1"/>
    <n v="22"/>
    <n v="3"/>
    <n v="4"/>
    <n v="17"/>
    <n v="13"/>
    <n v="15"/>
    <n v="2"/>
    <n v="0"/>
    <n v="0"/>
    <x v="1"/>
    <x v="0"/>
    <x v="1"/>
    <x v="0"/>
    <x v="3"/>
    <x v="3"/>
    <x v="4"/>
    <n v="3.25"/>
    <x v="2"/>
    <s v="6+"/>
    <n v="53467.199999999997"/>
    <n v="0"/>
    <x v="2"/>
    <x v="2"/>
  </r>
  <r>
    <n v="30"/>
    <x v="1"/>
    <s v="Travel_Rarely"/>
    <x v="0"/>
    <n v="8"/>
    <n v="2"/>
    <s v="Other"/>
    <n v="982"/>
    <n v="3"/>
    <s v="Male"/>
    <n v="3"/>
    <n v="3"/>
    <x v="0"/>
    <n v="3"/>
    <s v="Divorced"/>
    <n v="7264"/>
    <n v="5"/>
    <x v="1"/>
    <n v="11"/>
    <n v="3"/>
    <n v="1"/>
    <n v="1"/>
    <n v="10"/>
    <n v="2"/>
    <n v="4"/>
    <n v="8"/>
    <n v="4"/>
    <n v="7"/>
    <n v="7"/>
    <n v="0"/>
    <n v="0"/>
    <x v="1"/>
    <x v="0"/>
    <x v="2"/>
    <x v="1"/>
    <x v="0"/>
    <x v="1"/>
    <x v="0"/>
    <n v="2.75"/>
    <x v="1"/>
    <s v="6+"/>
    <n v="26150.399999999998"/>
    <n v="0"/>
    <x v="2"/>
    <x v="2"/>
  </r>
  <r>
    <n v="38"/>
    <x v="1"/>
    <s v="Non-Travel"/>
    <x v="0"/>
    <n v="10"/>
    <n v="3"/>
    <s v="Technical Degree"/>
    <n v="983"/>
    <n v="3"/>
    <s v="Female"/>
    <n v="3"/>
    <n v="2"/>
    <x v="0"/>
    <n v="4"/>
    <s v="Single"/>
    <n v="5666"/>
    <n v="1"/>
    <x v="0"/>
    <n v="13"/>
    <n v="3"/>
    <n v="2"/>
    <n v="0"/>
    <n v="6"/>
    <n v="1"/>
    <n v="3"/>
    <n v="5"/>
    <n v="3"/>
    <n v="1"/>
    <n v="3"/>
    <n v="0"/>
    <n v="1"/>
    <x v="0"/>
    <x v="0"/>
    <x v="0"/>
    <x v="1"/>
    <x v="0"/>
    <x v="0"/>
    <x v="2"/>
    <n v="3"/>
    <x v="1"/>
    <s v="1–2"/>
    <n v="20397.599999999999"/>
    <n v="0"/>
    <x v="2"/>
    <x v="2"/>
  </r>
  <r>
    <n v="35"/>
    <x v="1"/>
    <s v="Travel_Rarely"/>
    <x v="0"/>
    <n v="3"/>
    <n v="4"/>
    <s v="Life Sciences"/>
    <n v="984"/>
    <n v="4"/>
    <s v="Male"/>
    <n v="3"/>
    <n v="3"/>
    <x v="0"/>
    <n v="4"/>
    <s v="Divorced"/>
    <n v="7823"/>
    <n v="6"/>
    <x v="1"/>
    <n v="13"/>
    <n v="3"/>
    <n v="2"/>
    <n v="1"/>
    <n v="12"/>
    <n v="2"/>
    <n v="3"/>
    <n v="10"/>
    <n v="9"/>
    <n v="0"/>
    <n v="8"/>
    <n v="0"/>
    <n v="0"/>
    <x v="0"/>
    <x v="0"/>
    <x v="0"/>
    <x v="0"/>
    <x v="0"/>
    <x v="1"/>
    <x v="0"/>
    <n v="3.25"/>
    <x v="2"/>
    <s v="0"/>
    <n v="28162.799999999999"/>
    <n v="0"/>
    <x v="1"/>
    <x v="1"/>
  </r>
  <r>
    <n v="39"/>
    <x v="1"/>
    <s v="Travel_Rarely"/>
    <x v="0"/>
    <n v="2"/>
    <n v="5"/>
    <s v="Life Sciences"/>
    <n v="985"/>
    <n v="1"/>
    <s v="Male"/>
    <n v="4"/>
    <n v="3"/>
    <x v="0"/>
    <n v="3"/>
    <s v="Single"/>
    <n v="7880"/>
    <n v="0"/>
    <x v="1"/>
    <n v="18"/>
    <n v="3"/>
    <n v="4"/>
    <n v="0"/>
    <n v="9"/>
    <n v="3"/>
    <n v="3"/>
    <n v="8"/>
    <n v="7"/>
    <n v="0"/>
    <n v="7"/>
    <n v="0"/>
    <n v="0"/>
    <x v="0"/>
    <x v="0"/>
    <x v="0"/>
    <x v="0"/>
    <x v="0"/>
    <x v="1"/>
    <x v="0"/>
    <n v="2.75"/>
    <x v="1"/>
    <s v="0"/>
    <n v="28368"/>
    <n v="0"/>
    <x v="1"/>
    <x v="1"/>
  </r>
  <r>
    <n v="40"/>
    <x v="0"/>
    <s v="Non-Travel"/>
    <x v="0"/>
    <n v="24"/>
    <n v="3"/>
    <s v="Life Sciences"/>
    <n v="986"/>
    <n v="2"/>
    <s v="Female"/>
    <n v="4"/>
    <n v="4"/>
    <x v="0"/>
    <n v="2"/>
    <s v="Single"/>
    <n v="13194"/>
    <n v="4"/>
    <x v="0"/>
    <n v="16"/>
    <n v="3"/>
    <n v="4"/>
    <n v="0"/>
    <n v="22"/>
    <n v="2"/>
    <n v="2"/>
    <n v="1"/>
    <n v="0"/>
    <n v="0"/>
    <n v="0"/>
    <n v="1"/>
    <n v="1"/>
    <x v="0"/>
    <x v="1"/>
    <x v="0"/>
    <x v="2"/>
    <x v="3"/>
    <x v="3"/>
    <x v="1"/>
    <n v="2.5"/>
    <x v="3"/>
    <s v="0"/>
    <n v="47498.400000000001"/>
    <n v="47498.400000000001"/>
    <x v="3"/>
    <x v="3"/>
  </r>
  <r>
    <n v="47"/>
    <x v="1"/>
    <s v="Travel_Frequently"/>
    <x v="1"/>
    <n v="16"/>
    <n v="4"/>
    <s v="Medical"/>
    <n v="987"/>
    <n v="3"/>
    <s v="Male"/>
    <n v="4"/>
    <n v="2"/>
    <x v="3"/>
    <n v="3"/>
    <s v="Divorced"/>
    <n v="5067"/>
    <n v="1"/>
    <x v="0"/>
    <n v="19"/>
    <n v="3"/>
    <n v="3"/>
    <n v="0"/>
    <n v="20"/>
    <n v="3"/>
    <n v="4"/>
    <n v="19"/>
    <n v="10"/>
    <n v="2"/>
    <n v="7"/>
    <n v="0"/>
    <n v="1"/>
    <x v="1"/>
    <x v="0"/>
    <x v="1"/>
    <x v="3"/>
    <x v="0"/>
    <x v="3"/>
    <x v="4"/>
    <n v="3.25"/>
    <x v="2"/>
    <s v="1–2"/>
    <n v="18241.2"/>
    <n v="0"/>
    <x v="2"/>
    <x v="2"/>
  </r>
  <r>
    <n v="36"/>
    <x v="1"/>
    <s v="Non-Travel"/>
    <x v="0"/>
    <n v="8"/>
    <n v="4"/>
    <s v="Technical Degree"/>
    <n v="990"/>
    <n v="1"/>
    <s v="Male"/>
    <n v="3"/>
    <n v="2"/>
    <x v="0"/>
    <n v="4"/>
    <s v="Divorced"/>
    <n v="5079"/>
    <n v="4"/>
    <x v="1"/>
    <n v="13"/>
    <n v="3"/>
    <n v="4"/>
    <n v="2"/>
    <n v="12"/>
    <n v="3"/>
    <n v="3"/>
    <n v="7"/>
    <n v="7"/>
    <n v="0"/>
    <n v="7"/>
    <n v="0"/>
    <n v="0"/>
    <x v="0"/>
    <x v="0"/>
    <x v="0"/>
    <x v="1"/>
    <x v="0"/>
    <x v="1"/>
    <x v="0"/>
    <n v="3"/>
    <x v="1"/>
    <s v="0"/>
    <n v="18284.399999999998"/>
    <n v="0"/>
    <x v="1"/>
    <x v="1"/>
  </r>
  <r>
    <n v="31"/>
    <x v="0"/>
    <s v="Non-Travel"/>
    <x v="1"/>
    <n v="9"/>
    <n v="2"/>
    <s v="Medical"/>
    <n v="991"/>
    <n v="3"/>
    <s v="Male"/>
    <n v="2"/>
    <n v="1"/>
    <x v="1"/>
    <n v="1"/>
    <s v="Single"/>
    <n v="2321"/>
    <n v="0"/>
    <x v="0"/>
    <n v="22"/>
    <n v="4"/>
    <n v="1"/>
    <n v="0"/>
    <n v="4"/>
    <n v="0"/>
    <n v="3"/>
    <n v="3"/>
    <n v="2"/>
    <n v="1"/>
    <n v="2"/>
    <n v="1"/>
    <n v="1"/>
    <x v="0"/>
    <x v="0"/>
    <x v="2"/>
    <x v="1"/>
    <x v="1"/>
    <x v="0"/>
    <x v="2"/>
    <n v="2"/>
    <x v="0"/>
    <s v="1–2"/>
    <n v="8355.6"/>
    <n v="8355.6"/>
    <x v="0"/>
    <x v="0"/>
  </r>
  <r>
    <n v="33"/>
    <x v="1"/>
    <s v="Non-Travel"/>
    <x v="0"/>
    <n v="17"/>
    <n v="3"/>
    <s v="Life Sciences"/>
    <n v="992"/>
    <n v="4"/>
    <s v="Male"/>
    <n v="3"/>
    <n v="4"/>
    <x v="5"/>
    <n v="3"/>
    <s v="Single"/>
    <n v="17444"/>
    <n v="1"/>
    <x v="1"/>
    <n v="11"/>
    <n v="3"/>
    <n v="4"/>
    <n v="0"/>
    <n v="10"/>
    <n v="2"/>
    <n v="3"/>
    <n v="10"/>
    <n v="8"/>
    <n v="6"/>
    <n v="0"/>
    <n v="0"/>
    <n v="0"/>
    <x v="1"/>
    <x v="1"/>
    <x v="2"/>
    <x v="3"/>
    <x v="2"/>
    <x v="1"/>
    <x v="0"/>
    <n v="3.5"/>
    <x v="2"/>
    <s v="6+"/>
    <n v="62798.399999999994"/>
    <n v="0"/>
    <x v="2"/>
    <x v="2"/>
  </r>
  <r>
    <n v="29"/>
    <x v="0"/>
    <s v="Travel_Rarely"/>
    <x v="1"/>
    <n v="10"/>
    <n v="3"/>
    <s v="Life Sciences"/>
    <n v="994"/>
    <n v="4"/>
    <s v="Female"/>
    <n v="2"/>
    <n v="1"/>
    <x v="1"/>
    <n v="1"/>
    <s v="Single"/>
    <n v="2404"/>
    <n v="6"/>
    <x v="0"/>
    <n v="20"/>
    <n v="4"/>
    <n v="3"/>
    <n v="0"/>
    <n v="3"/>
    <n v="5"/>
    <n v="3"/>
    <n v="0"/>
    <n v="0"/>
    <n v="0"/>
    <n v="0"/>
    <n v="1"/>
    <n v="1"/>
    <x v="0"/>
    <x v="1"/>
    <x v="2"/>
    <x v="1"/>
    <x v="1"/>
    <x v="2"/>
    <x v="1"/>
    <n v="2.75"/>
    <x v="1"/>
    <s v="0"/>
    <n v="8654.4"/>
    <n v="8654.4"/>
    <x v="0"/>
    <x v="0"/>
  </r>
  <r>
    <n v="33"/>
    <x v="1"/>
    <s v="Travel_Rarely"/>
    <x v="1"/>
    <n v="13"/>
    <n v="1"/>
    <s v="Life Sciences"/>
    <n v="995"/>
    <n v="2"/>
    <s v="Female"/>
    <n v="3"/>
    <n v="1"/>
    <x v="1"/>
    <n v="4"/>
    <s v="Single"/>
    <n v="3452"/>
    <n v="3"/>
    <x v="1"/>
    <n v="18"/>
    <n v="3"/>
    <n v="1"/>
    <n v="0"/>
    <n v="5"/>
    <n v="4"/>
    <n v="3"/>
    <n v="3"/>
    <n v="2"/>
    <n v="0"/>
    <n v="2"/>
    <n v="0"/>
    <n v="0"/>
    <x v="0"/>
    <x v="0"/>
    <x v="2"/>
    <x v="4"/>
    <x v="1"/>
    <x v="0"/>
    <x v="2"/>
    <n v="2.5"/>
    <x v="3"/>
    <s v="0"/>
    <n v="12427.199999999999"/>
    <n v="0"/>
    <x v="1"/>
    <x v="1"/>
  </r>
  <r>
    <n v="45"/>
    <x v="1"/>
    <s v="Travel_Rarely"/>
    <x v="1"/>
    <n v="1"/>
    <n v="4"/>
    <s v="Medical"/>
    <n v="996"/>
    <n v="4"/>
    <s v="Female"/>
    <n v="3"/>
    <n v="1"/>
    <x v="2"/>
    <n v="4"/>
    <s v="Divorced"/>
    <n v="2270"/>
    <n v="3"/>
    <x v="1"/>
    <n v="14"/>
    <n v="3"/>
    <n v="4"/>
    <n v="2"/>
    <n v="8"/>
    <n v="2"/>
    <n v="3"/>
    <n v="5"/>
    <n v="3"/>
    <n v="0"/>
    <n v="2"/>
    <n v="0"/>
    <n v="0"/>
    <x v="0"/>
    <x v="0"/>
    <x v="1"/>
    <x v="0"/>
    <x v="1"/>
    <x v="0"/>
    <x v="2"/>
    <n v="3.75"/>
    <x v="2"/>
    <s v="0"/>
    <n v="8172"/>
    <n v="0"/>
    <x v="1"/>
    <x v="1"/>
  </r>
  <r>
    <n v="50"/>
    <x v="1"/>
    <s v="Travel_Rarely"/>
    <x v="1"/>
    <n v="1"/>
    <n v="2"/>
    <s v="Medical"/>
    <n v="997"/>
    <n v="4"/>
    <s v="Male"/>
    <n v="3"/>
    <n v="4"/>
    <x v="7"/>
    <n v="4"/>
    <s v="Divorced"/>
    <n v="17399"/>
    <n v="9"/>
    <x v="1"/>
    <n v="22"/>
    <n v="4"/>
    <n v="3"/>
    <n v="1"/>
    <n v="32"/>
    <n v="1"/>
    <n v="2"/>
    <n v="5"/>
    <n v="4"/>
    <n v="1"/>
    <n v="3"/>
    <n v="0"/>
    <n v="0"/>
    <x v="0"/>
    <x v="0"/>
    <x v="1"/>
    <x v="0"/>
    <x v="2"/>
    <x v="4"/>
    <x v="2"/>
    <n v="3.25"/>
    <x v="2"/>
    <s v="1–2"/>
    <n v="62636.399999999994"/>
    <n v="0"/>
    <x v="1"/>
    <x v="1"/>
  </r>
  <r>
    <n v="33"/>
    <x v="1"/>
    <s v="Travel_Frequently"/>
    <x v="1"/>
    <n v="1"/>
    <n v="4"/>
    <s v="Other"/>
    <n v="998"/>
    <n v="3"/>
    <s v="Female"/>
    <n v="4"/>
    <n v="2"/>
    <x v="4"/>
    <n v="2"/>
    <s v="Married"/>
    <n v="5488"/>
    <n v="1"/>
    <x v="0"/>
    <n v="13"/>
    <n v="3"/>
    <n v="1"/>
    <n v="1"/>
    <n v="6"/>
    <n v="2"/>
    <n v="3"/>
    <n v="6"/>
    <n v="5"/>
    <n v="1"/>
    <n v="2"/>
    <n v="0"/>
    <n v="1"/>
    <x v="0"/>
    <x v="0"/>
    <x v="2"/>
    <x v="0"/>
    <x v="0"/>
    <x v="0"/>
    <x v="0"/>
    <n v="2.25"/>
    <x v="3"/>
    <s v="1–2"/>
    <n v="19756.8"/>
    <n v="0"/>
    <x v="2"/>
    <x v="2"/>
  </r>
  <r>
    <n v="41"/>
    <x v="1"/>
    <s v="Travel_Frequently"/>
    <x v="1"/>
    <n v="9"/>
    <n v="3"/>
    <s v="Medical"/>
    <n v="999"/>
    <n v="1"/>
    <s v="Male"/>
    <n v="3"/>
    <n v="5"/>
    <x v="7"/>
    <n v="3"/>
    <s v="Divorced"/>
    <n v="19419"/>
    <n v="2"/>
    <x v="1"/>
    <n v="17"/>
    <n v="3"/>
    <n v="2"/>
    <n v="1"/>
    <n v="21"/>
    <n v="2"/>
    <n v="4"/>
    <n v="18"/>
    <n v="16"/>
    <n v="0"/>
    <n v="11"/>
    <n v="0"/>
    <n v="0"/>
    <x v="0"/>
    <x v="0"/>
    <x v="0"/>
    <x v="1"/>
    <x v="2"/>
    <x v="3"/>
    <x v="4"/>
    <n v="2.5"/>
    <x v="3"/>
    <s v="0"/>
    <n v="69908.399999999994"/>
    <n v="0"/>
    <x v="1"/>
    <x v="1"/>
  </r>
  <r>
    <n v="27"/>
    <x v="1"/>
    <s v="Travel_Rarely"/>
    <x v="1"/>
    <n v="16"/>
    <n v="4"/>
    <s v="Technical Degree"/>
    <n v="1001"/>
    <n v="3"/>
    <s v="Female"/>
    <n v="3"/>
    <n v="1"/>
    <x v="2"/>
    <n v="2"/>
    <s v="Married"/>
    <n v="2811"/>
    <n v="9"/>
    <x v="1"/>
    <n v="14"/>
    <n v="3"/>
    <n v="2"/>
    <n v="1"/>
    <n v="4"/>
    <n v="2"/>
    <n v="3"/>
    <n v="2"/>
    <n v="2"/>
    <n v="2"/>
    <n v="2"/>
    <n v="0"/>
    <n v="0"/>
    <x v="1"/>
    <x v="0"/>
    <x v="2"/>
    <x v="3"/>
    <x v="1"/>
    <x v="0"/>
    <x v="2"/>
    <n v="2.5"/>
    <x v="3"/>
    <s v="1–2"/>
    <n v="10119.6"/>
    <n v="0"/>
    <x v="2"/>
    <x v="2"/>
  </r>
  <r>
    <n v="45"/>
    <x v="1"/>
    <s v="Non-Travel"/>
    <x v="1"/>
    <n v="23"/>
    <n v="2"/>
    <s v="Life Sciences"/>
    <n v="1002"/>
    <n v="4"/>
    <s v="Male"/>
    <n v="3"/>
    <n v="2"/>
    <x v="2"/>
    <n v="1"/>
    <s v="Married"/>
    <n v="3633"/>
    <n v="1"/>
    <x v="0"/>
    <n v="15"/>
    <n v="3"/>
    <n v="3"/>
    <n v="1"/>
    <n v="9"/>
    <n v="2"/>
    <n v="3"/>
    <n v="9"/>
    <n v="8"/>
    <n v="0"/>
    <n v="8"/>
    <n v="0"/>
    <n v="1"/>
    <x v="0"/>
    <x v="0"/>
    <x v="1"/>
    <x v="2"/>
    <x v="1"/>
    <x v="1"/>
    <x v="0"/>
    <n v="2.75"/>
    <x v="1"/>
    <s v="0"/>
    <n v="13078.8"/>
    <n v="0"/>
    <x v="0"/>
    <x v="0"/>
  </r>
  <r>
    <n v="47"/>
    <x v="1"/>
    <s v="Travel_Rarely"/>
    <x v="0"/>
    <n v="4"/>
    <n v="2"/>
    <s v="Life Sciences"/>
    <n v="1003"/>
    <n v="4"/>
    <s v="Female"/>
    <n v="3"/>
    <n v="2"/>
    <x v="0"/>
    <n v="4"/>
    <s v="Single"/>
    <n v="4163"/>
    <n v="1"/>
    <x v="0"/>
    <n v="17"/>
    <n v="3"/>
    <n v="3"/>
    <n v="0"/>
    <n v="9"/>
    <n v="0"/>
    <n v="3"/>
    <n v="9"/>
    <n v="0"/>
    <n v="0"/>
    <n v="7"/>
    <n v="0"/>
    <n v="1"/>
    <x v="0"/>
    <x v="0"/>
    <x v="1"/>
    <x v="0"/>
    <x v="1"/>
    <x v="1"/>
    <x v="0"/>
    <n v="3.5"/>
    <x v="2"/>
    <s v="0"/>
    <n v="14986.8"/>
    <n v="0"/>
    <x v="2"/>
    <x v="2"/>
  </r>
  <r>
    <n v="30"/>
    <x v="0"/>
    <s v="Travel_Rarely"/>
    <x v="1"/>
    <n v="22"/>
    <n v="3"/>
    <s v="Life Sciences"/>
    <n v="1004"/>
    <n v="1"/>
    <s v="Female"/>
    <n v="3"/>
    <n v="1"/>
    <x v="1"/>
    <n v="3"/>
    <s v="Married"/>
    <n v="2132"/>
    <n v="4"/>
    <x v="0"/>
    <n v="11"/>
    <n v="3"/>
    <n v="2"/>
    <n v="0"/>
    <n v="7"/>
    <n v="2"/>
    <n v="3"/>
    <n v="5"/>
    <n v="2"/>
    <n v="0"/>
    <n v="1"/>
    <n v="1"/>
    <n v="1"/>
    <x v="0"/>
    <x v="0"/>
    <x v="2"/>
    <x v="2"/>
    <x v="1"/>
    <x v="0"/>
    <x v="2"/>
    <n v="2.25"/>
    <x v="3"/>
    <s v="0"/>
    <n v="7675.2"/>
    <n v="7675.2"/>
    <x v="0"/>
    <x v="0"/>
  </r>
  <r>
    <n v="50"/>
    <x v="1"/>
    <s v="Travel_Rarely"/>
    <x v="1"/>
    <n v="24"/>
    <n v="3"/>
    <s v="Life Sciences"/>
    <n v="1005"/>
    <n v="4"/>
    <s v="Male"/>
    <n v="3"/>
    <n v="4"/>
    <x v="3"/>
    <n v="3"/>
    <s v="Married"/>
    <n v="13973"/>
    <n v="3"/>
    <x v="0"/>
    <n v="18"/>
    <n v="3"/>
    <n v="4"/>
    <n v="1"/>
    <n v="22"/>
    <n v="2"/>
    <n v="3"/>
    <n v="12"/>
    <n v="11"/>
    <n v="1"/>
    <n v="5"/>
    <n v="0"/>
    <n v="1"/>
    <x v="0"/>
    <x v="0"/>
    <x v="1"/>
    <x v="2"/>
    <x v="3"/>
    <x v="3"/>
    <x v="4"/>
    <n v="3.5"/>
    <x v="2"/>
    <s v="1–2"/>
    <n v="50302.799999999996"/>
    <n v="0"/>
    <x v="0"/>
    <x v="0"/>
  </r>
  <r>
    <n v="38"/>
    <x v="1"/>
    <s v="Travel_Frequently"/>
    <x v="1"/>
    <n v="10"/>
    <n v="1"/>
    <s v="Medical"/>
    <n v="1006"/>
    <n v="3"/>
    <s v="Male"/>
    <n v="3"/>
    <n v="1"/>
    <x v="1"/>
    <n v="3"/>
    <s v="Married"/>
    <n v="2684"/>
    <n v="0"/>
    <x v="1"/>
    <n v="17"/>
    <n v="3"/>
    <n v="2"/>
    <n v="1"/>
    <n v="3"/>
    <n v="0"/>
    <n v="2"/>
    <n v="2"/>
    <n v="1"/>
    <n v="0"/>
    <n v="2"/>
    <n v="0"/>
    <n v="0"/>
    <x v="0"/>
    <x v="0"/>
    <x v="0"/>
    <x v="1"/>
    <x v="1"/>
    <x v="2"/>
    <x v="2"/>
    <n v="2.5"/>
    <x v="3"/>
    <s v="0"/>
    <n v="9662.4"/>
    <n v="0"/>
    <x v="2"/>
    <x v="2"/>
  </r>
  <r>
    <n v="46"/>
    <x v="1"/>
    <s v="Travel_Rarely"/>
    <x v="1"/>
    <n v="7"/>
    <n v="2"/>
    <s v="Medical"/>
    <n v="1007"/>
    <n v="4"/>
    <s v="Male"/>
    <n v="3"/>
    <n v="3"/>
    <x v="3"/>
    <n v="3"/>
    <s v="Divorced"/>
    <n v="10845"/>
    <n v="6"/>
    <x v="1"/>
    <n v="13"/>
    <n v="3"/>
    <n v="2"/>
    <n v="1"/>
    <n v="13"/>
    <n v="3"/>
    <n v="3"/>
    <n v="8"/>
    <n v="7"/>
    <n v="0"/>
    <n v="7"/>
    <n v="0"/>
    <n v="0"/>
    <x v="0"/>
    <x v="0"/>
    <x v="1"/>
    <x v="1"/>
    <x v="3"/>
    <x v="1"/>
    <x v="0"/>
    <n v="3"/>
    <x v="1"/>
    <s v="0"/>
    <n v="39042"/>
    <n v="0"/>
    <x v="1"/>
    <x v="1"/>
  </r>
  <r>
    <n v="24"/>
    <x v="1"/>
    <s v="Travel_Rarely"/>
    <x v="1"/>
    <n v="17"/>
    <n v="1"/>
    <s v="Medical"/>
    <n v="1009"/>
    <n v="4"/>
    <s v="Female"/>
    <n v="2"/>
    <n v="2"/>
    <x v="3"/>
    <n v="3"/>
    <s v="Divorced"/>
    <n v="4377"/>
    <n v="1"/>
    <x v="1"/>
    <n v="15"/>
    <n v="3"/>
    <n v="2"/>
    <n v="2"/>
    <n v="5"/>
    <n v="6"/>
    <n v="3"/>
    <n v="4"/>
    <n v="2"/>
    <n v="3"/>
    <n v="2"/>
    <n v="0"/>
    <n v="0"/>
    <x v="1"/>
    <x v="0"/>
    <x v="4"/>
    <x v="3"/>
    <x v="1"/>
    <x v="0"/>
    <x v="2"/>
    <n v="3"/>
    <x v="1"/>
    <s v="3–5"/>
    <n v="15757.199999999999"/>
    <n v="0"/>
    <x v="2"/>
    <x v="2"/>
  </r>
  <r>
    <n v="35"/>
    <x v="0"/>
    <s v="Travel_Rarely"/>
    <x v="1"/>
    <n v="14"/>
    <n v="4"/>
    <s v="Other"/>
    <n v="1010"/>
    <n v="3"/>
    <s v="Male"/>
    <n v="2"/>
    <n v="1"/>
    <x v="2"/>
    <n v="2"/>
    <s v="Divorced"/>
    <n v="3743"/>
    <n v="1"/>
    <x v="0"/>
    <n v="24"/>
    <n v="4"/>
    <n v="4"/>
    <n v="1"/>
    <n v="5"/>
    <n v="2"/>
    <n v="1"/>
    <n v="4"/>
    <n v="2"/>
    <n v="0"/>
    <n v="2"/>
    <n v="1"/>
    <n v="1"/>
    <x v="0"/>
    <x v="0"/>
    <x v="0"/>
    <x v="4"/>
    <x v="1"/>
    <x v="0"/>
    <x v="2"/>
    <n v="2.5"/>
    <x v="3"/>
    <s v="0"/>
    <n v="13474.8"/>
    <n v="13474.8"/>
    <x v="2"/>
    <x v="2"/>
  </r>
  <r>
    <n v="31"/>
    <x v="1"/>
    <s v="Travel_Frequently"/>
    <x v="1"/>
    <n v="1"/>
    <n v="1"/>
    <s v="Life Sciences"/>
    <n v="1011"/>
    <n v="3"/>
    <s v="Female"/>
    <n v="3"/>
    <n v="2"/>
    <x v="3"/>
    <n v="1"/>
    <s v="Married"/>
    <n v="4148"/>
    <n v="1"/>
    <x v="1"/>
    <n v="12"/>
    <n v="3"/>
    <n v="3"/>
    <n v="1"/>
    <n v="4"/>
    <n v="1"/>
    <n v="3"/>
    <n v="4"/>
    <n v="3"/>
    <n v="0"/>
    <n v="3"/>
    <n v="0"/>
    <n v="0"/>
    <x v="0"/>
    <x v="0"/>
    <x v="2"/>
    <x v="0"/>
    <x v="1"/>
    <x v="0"/>
    <x v="2"/>
    <n v="2.5"/>
    <x v="3"/>
    <s v="0"/>
    <n v="14932.8"/>
    <n v="0"/>
    <x v="1"/>
    <x v="1"/>
  </r>
  <r>
    <n v="18"/>
    <x v="1"/>
    <s v="Non-Travel"/>
    <x v="1"/>
    <n v="5"/>
    <n v="2"/>
    <s v="Life Sciences"/>
    <n v="1012"/>
    <n v="2"/>
    <s v="Male"/>
    <n v="3"/>
    <n v="1"/>
    <x v="1"/>
    <n v="4"/>
    <s v="Single"/>
    <n v="1051"/>
    <n v="1"/>
    <x v="1"/>
    <n v="15"/>
    <n v="3"/>
    <n v="4"/>
    <n v="0"/>
    <n v="0"/>
    <n v="2"/>
    <n v="3"/>
    <n v="0"/>
    <n v="0"/>
    <n v="0"/>
    <n v="0"/>
    <n v="0"/>
    <n v="0"/>
    <x v="0"/>
    <x v="1"/>
    <x v="4"/>
    <x v="0"/>
    <x v="1"/>
    <x v="2"/>
    <x v="1"/>
    <n v="3.25"/>
    <x v="2"/>
    <s v="0"/>
    <n v="3783.6"/>
    <n v="0"/>
    <x v="2"/>
    <x v="2"/>
  </r>
  <r>
    <n v="54"/>
    <x v="1"/>
    <s v="Travel_Rarely"/>
    <x v="1"/>
    <n v="17"/>
    <n v="3"/>
    <s v="Technical Degree"/>
    <n v="1013"/>
    <n v="3"/>
    <s v="Female"/>
    <n v="3"/>
    <n v="3"/>
    <x v="3"/>
    <n v="3"/>
    <s v="Married"/>
    <n v="10739"/>
    <n v="8"/>
    <x v="1"/>
    <n v="11"/>
    <n v="3"/>
    <n v="3"/>
    <n v="1"/>
    <n v="22"/>
    <n v="2"/>
    <n v="3"/>
    <n v="10"/>
    <n v="7"/>
    <n v="0"/>
    <n v="8"/>
    <n v="0"/>
    <n v="0"/>
    <x v="0"/>
    <x v="0"/>
    <x v="1"/>
    <x v="3"/>
    <x v="3"/>
    <x v="3"/>
    <x v="0"/>
    <n v="3"/>
    <x v="1"/>
    <s v="0"/>
    <n v="38660.400000000001"/>
    <n v="0"/>
    <x v="1"/>
    <x v="1"/>
  </r>
  <r>
    <n v="35"/>
    <x v="1"/>
    <s v="Travel_Rarely"/>
    <x v="1"/>
    <n v="25"/>
    <n v="4"/>
    <s v="Medical"/>
    <n v="1014"/>
    <n v="3"/>
    <s v="Female"/>
    <n v="3"/>
    <n v="3"/>
    <x v="4"/>
    <n v="3"/>
    <s v="Divorced"/>
    <n v="10388"/>
    <n v="1"/>
    <x v="0"/>
    <n v="11"/>
    <n v="3"/>
    <n v="3"/>
    <n v="1"/>
    <n v="16"/>
    <n v="3"/>
    <n v="2"/>
    <n v="16"/>
    <n v="10"/>
    <n v="10"/>
    <n v="1"/>
    <n v="0"/>
    <n v="1"/>
    <x v="1"/>
    <x v="0"/>
    <x v="0"/>
    <x v="2"/>
    <x v="3"/>
    <x v="3"/>
    <x v="4"/>
    <n v="2.75"/>
    <x v="1"/>
    <s v="6+"/>
    <n v="37396.799999999996"/>
    <n v="0"/>
    <x v="3"/>
    <x v="3"/>
  </r>
  <r>
    <n v="30"/>
    <x v="1"/>
    <s v="Travel_Rarely"/>
    <x v="1"/>
    <n v="8"/>
    <n v="2"/>
    <s v="Life Sciences"/>
    <n v="1015"/>
    <n v="2"/>
    <s v="Female"/>
    <n v="4"/>
    <n v="3"/>
    <x v="7"/>
    <n v="1"/>
    <s v="Married"/>
    <n v="11416"/>
    <n v="0"/>
    <x v="0"/>
    <n v="12"/>
    <n v="3"/>
    <n v="3"/>
    <n v="3"/>
    <n v="9"/>
    <n v="4"/>
    <n v="2"/>
    <n v="8"/>
    <n v="7"/>
    <n v="1"/>
    <n v="7"/>
    <n v="0"/>
    <n v="1"/>
    <x v="0"/>
    <x v="0"/>
    <x v="2"/>
    <x v="1"/>
    <x v="3"/>
    <x v="1"/>
    <x v="0"/>
    <n v="2"/>
    <x v="0"/>
    <s v="1–2"/>
    <n v="41097.599999999999"/>
    <n v="0"/>
    <x v="0"/>
    <x v="0"/>
  </r>
  <r>
    <n v="20"/>
    <x v="0"/>
    <s v="Travel_Rarely"/>
    <x v="1"/>
    <n v="11"/>
    <n v="3"/>
    <s v="Medical"/>
    <n v="1016"/>
    <n v="4"/>
    <s v="Female"/>
    <n v="2"/>
    <n v="1"/>
    <x v="1"/>
    <n v="1"/>
    <s v="Single"/>
    <n v="2600"/>
    <n v="1"/>
    <x v="0"/>
    <n v="15"/>
    <n v="3"/>
    <n v="1"/>
    <n v="0"/>
    <n v="1"/>
    <n v="2"/>
    <n v="3"/>
    <n v="1"/>
    <n v="0"/>
    <n v="0"/>
    <n v="0"/>
    <n v="1"/>
    <n v="1"/>
    <x v="0"/>
    <x v="1"/>
    <x v="4"/>
    <x v="4"/>
    <x v="1"/>
    <x v="2"/>
    <x v="1"/>
    <n v="2.25"/>
    <x v="3"/>
    <s v="0"/>
    <n v="9360"/>
    <n v="9360"/>
    <x v="0"/>
    <x v="0"/>
  </r>
  <r>
    <n v="30"/>
    <x v="0"/>
    <s v="Travel_Frequently"/>
    <x v="1"/>
    <n v="5"/>
    <n v="3"/>
    <s v="Medical"/>
    <n v="1017"/>
    <n v="2"/>
    <s v="Female"/>
    <n v="3"/>
    <n v="1"/>
    <x v="2"/>
    <n v="2"/>
    <s v="Single"/>
    <n v="2422"/>
    <n v="0"/>
    <x v="1"/>
    <n v="17"/>
    <n v="3"/>
    <n v="1"/>
    <n v="0"/>
    <n v="4"/>
    <n v="3"/>
    <n v="3"/>
    <n v="3"/>
    <n v="2"/>
    <n v="1"/>
    <n v="2"/>
    <n v="1"/>
    <n v="0"/>
    <x v="0"/>
    <x v="0"/>
    <x v="2"/>
    <x v="0"/>
    <x v="1"/>
    <x v="0"/>
    <x v="2"/>
    <n v="2"/>
    <x v="0"/>
    <s v="1–2"/>
    <n v="8719.1999999999989"/>
    <n v="8719.1999999999989"/>
    <x v="2"/>
    <x v="2"/>
  </r>
  <r>
    <n v="26"/>
    <x v="1"/>
    <s v="Travel_Rarely"/>
    <x v="1"/>
    <n v="2"/>
    <n v="2"/>
    <s v="Medical"/>
    <n v="1018"/>
    <n v="4"/>
    <s v="Male"/>
    <n v="4"/>
    <n v="2"/>
    <x v="3"/>
    <n v="4"/>
    <s v="Married"/>
    <n v="5472"/>
    <n v="1"/>
    <x v="1"/>
    <n v="12"/>
    <n v="3"/>
    <n v="2"/>
    <n v="0"/>
    <n v="8"/>
    <n v="2"/>
    <n v="3"/>
    <n v="8"/>
    <n v="7"/>
    <n v="1"/>
    <n v="3"/>
    <n v="0"/>
    <n v="0"/>
    <x v="0"/>
    <x v="0"/>
    <x v="2"/>
    <x v="0"/>
    <x v="0"/>
    <x v="0"/>
    <x v="0"/>
    <n v="3.25"/>
    <x v="2"/>
    <s v="1–2"/>
    <n v="19699.2"/>
    <n v="0"/>
    <x v="1"/>
    <x v="1"/>
  </r>
  <r>
    <n v="22"/>
    <x v="1"/>
    <s v="Travel_Rarely"/>
    <x v="1"/>
    <n v="8"/>
    <n v="1"/>
    <s v="Life Sciences"/>
    <n v="1019"/>
    <n v="2"/>
    <s v="Male"/>
    <n v="1"/>
    <n v="1"/>
    <x v="2"/>
    <n v="1"/>
    <s v="Married"/>
    <n v="2451"/>
    <n v="1"/>
    <x v="1"/>
    <n v="15"/>
    <n v="3"/>
    <n v="1"/>
    <n v="1"/>
    <n v="4"/>
    <n v="3"/>
    <n v="2"/>
    <n v="4"/>
    <n v="3"/>
    <n v="1"/>
    <n v="1"/>
    <n v="0"/>
    <n v="0"/>
    <x v="0"/>
    <x v="0"/>
    <x v="4"/>
    <x v="1"/>
    <x v="1"/>
    <x v="0"/>
    <x v="2"/>
    <n v="1.5"/>
    <x v="4"/>
    <s v="1–2"/>
    <n v="8823.6"/>
    <n v="0"/>
    <x v="2"/>
    <x v="2"/>
  </r>
  <r>
    <n v="48"/>
    <x v="1"/>
    <s v="Travel_Rarely"/>
    <x v="1"/>
    <n v="6"/>
    <n v="3"/>
    <s v="Life Sciences"/>
    <n v="1022"/>
    <n v="1"/>
    <s v="Male"/>
    <n v="2"/>
    <n v="2"/>
    <x v="4"/>
    <n v="3"/>
    <s v="Single"/>
    <n v="4240"/>
    <n v="2"/>
    <x v="1"/>
    <n v="13"/>
    <n v="3"/>
    <n v="4"/>
    <n v="0"/>
    <n v="19"/>
    <n v="0"/>
    <n v="3"/>
    <n v="2"/>
    <n v="2"/>
    <n v="2"/>
    <n v="2"/>
    <n v="0"/>
    <n v="0"/>
    <x v="1"/>
    <x v="0"/>
    <x v="1"/>
    <x v="1"/>
    <x v="1"/>
    <x v="3"/>
    <x v="2"/>
    <n v="2.75"/>
    <x v="1"/>
    <s v="1–2"/>
    <n v="15264"/>
    <n v="0"/>
    <x v="2"/>
    <x v="2"/>
  </r>
  <r>
    <n v="48"/>
    <x v="1"/>
    <s v="Travel_Rarely"/>
    <x v="1"/>
    <n v="4"/>
    <n v="4"/>
    <s v="Life Sciences"/>
    <n v="1024"/>
    <n v="3"/>
    <s v="Male"/>
    <n v="2"/>
    <n v="3"/>
    <x v="4"/>
    <n v="3"/>
    <s v="Single"/>
    <n v="10999"/>
    <n v="7"/>
    <x v="1"/>
    <n v="14"/>
    <n v="3"/>
    <n v="2"/>
    <n v="0"/>
    <n v="27"/>
    <n v="3"/>
    <n v="3"/>
    <n v="15"/>
    <n v="11"/>
    <n v="4"/>
    <n v="8"/>
    <n v="0"/>
    <n v="0"/>
    <x v="1"/>
    <x v="0"/>
    <x v="1"/>
    <x v="0"/>
    <x v="3"/>
    <x v="4"/>
    <x v="4"/>
    <n v="2.75"/>
    <x v="1"/>
    <s v="3–5"/>
    <n v="39596.400000000001"/>
    <n v="0"/>
    <x v="2"/>
    <x v="2"/>
  </r>
  <r>
    <n v="41"/>
    <x v="1"/>
    <s v="Travel_Rarely"/>
    <x v="1"/>
    <n v="7"/>
    <n v="2"/>
    <s v="Medical"/>
    <n v="1025"/>
    <n v="4"/>
    <s v="Female"/>
    <n v="3"/>
    <n v="2"/>
    <x v="3"/>
    <n v="3"/>
    <s v="Single"/>
    <n v="5003"/>
    <n v="6"/>
    <x v="1"/>
    <n v="14"/>
    <n v="3"/>
    <n v="2"/>
    <n v="0"/>
    <n v="8"/>
    <n v="6"/>
    <n v="3"/>
    <n v="2"/>
    <n v="2"/>
    <n v="2"/>
    <n v="1"/>
    <n v="0"/>
    <n v="0"/>
    <x v="1"/>
    <x v="0"/>
    <x v="0"/>
    <x v="1"/>
    <x v="0"/>
    <x v="0"/>
    <x v="2"/>
    <n v="3"/>
    <x v="1"/>
    <s v="1–2"/>
    <n v="18010.8"/>
    <n v="0"/>
    <x v="2"/>
    <x v="2"/>
  </r>
  <r>
    <n v="39"/>
    <x v="1"/>
    <s v="Travel_Rarely"/>
    <x v="1"/>
    <n v="1"/>
    <n v="1"/>
    <s v="Life Sciences"/>
    <n v="1026"/>
    <n v="4"/>
    <s v="Female"/>
    <n v="2"/>
    <n v="4"/>
    <x v="3"/>
    <n v="4"/>
    <s v="Married"/>
    <n v="12742"/>
    <n v="1"/>
    <x v="1"/>
    <n v="16"/>
    <n v="3"/>
    <n v="3"/>
    <n v="1"/>
    <n v="21"/>
    <n v="3"/>
    <n v="3"/>
    <n v="21"/>
    <n v="6"/>
    <n v="11"/>
    <n v="8"/>
    <n v="0"/>
    <n v="0"/>
    <x v="1"/>
    <x v="0"/>
    <x v="0"/>
    <x v="0"/>
    <x v="3"/>
    <x v="3"/>
    <x v="3"/>
    <n v="3.5"/>
    <x v="2"/>
    <s v="6+"/>
    <n v="45871.199999999997"/>
    <n v="0"/>
    <x v="2"/>
    <x v="2"/>
  </r>
  <r>
    <n v="27"/>
    <x v="1"/>
    <s v="Travel_Rarely"/>
    <x v="1"/>
    <n v="2"/>
    <n v="4"/>
    <s v="Life Sciences"/>
    <n v="1027"/>
    <n v="1"/>
    <s v="Female"/>
    <n v="3"/>
    <n v="2"/>
    <x v="3"/>
    <n v="4"/>
    <s v="Married"/>
    <n v="4227"/>
    <n v="0"/>
    <x v="1"/>
    <n v="18"/>
    <n v="3"/>
    <n v="2"/>
    <n v="1"/>
    <n v="4"/>
    <n v="2"/>
    <n v="3"/>
    <n v="3"/>
    <n v="2"/>
    <n v="2"/>
    <n v="2"/>
    <n v="0"/>
    <n v="0"/>
    <x v="1"/>
    <x v="0"/>
    <x v="2"/>
    <x v="0"/>
    <x v="1"/>
    <x v="0"/>
    <x v="2"/>
    <n v="2.5"/>
    <x v="3"/>
    <s v="1–2"/>
    <n v="15217.199999999999"/>
    <n v="0"/>
    <x v="1"/>
    <x v="1"/>
  </r>
  <r>
    <n v="35"/>
    <x v="1"/>
    <s v="Travel_Rarely"/>
    <x v="1"/>
    <n v="10"/>
    <n v="3"/>
    <s v="Other"/>
    <n v="1028"/>
    <n v="2"/>
    <s v="Male"/>
    <n v="3"/>
    <n v="1"/>
    <x v="2"/>
    <n v="4"/>
    <s v="Divorced"/>
    <n v="3917"/>
    <n v="1"/>
    <x v="1"/>
    <n v="20"/>
    <n v="4"/>
    <n v="1"/>
    <n v="1"/>
    <n v="3"/>
    <n v="4"/>
    <n v="2"/>
    <n v="3"/>
    <n v="2"/>
    <n v="1"/>
    <n v="2"/>
    <n v="0"/>
    <n v="0"/>
    <x v="0"/>
    <x v="0"/>
    <x v="0"/>
    <x v="1"/>
    <x v="1"/>
    <x v="2"/>
    <x v="2"/>
    <n v="2.25"/>
    <x v="3"/>
    <s v="1–2"/>
    <n v="14101.199999999999"/>
    <n v="0"/>
    <x v="1"/>
    <x v="1"/>
  </r>
  <r>
    <n v="42"/>
    <x v="1"/>
    <s v="Travel_Rarely"/>
    <x v="0"/>
    <n v="5"/>
    <n v="2"/>
    <s v="Marketing"/>
    <n v="1029"/>
    <n v="4"/>
    <s v="Male"/>
    <n v="3"/>
    <n v="5"/>
    <x v="5"/>
    <n v="3"/>
    <s v="Married"/>
    <n v="18303"/>
    <n v="6"/>
    <x v="1"/>
    <n v="13"/>
    <n v="3"/>
    <n v="2"/>
    <n v="0"/>
    <n v="21"/>
    <n v="3"/>
    <n v="4"/>
    <n v="1"/>
    <n v="0"/>
    <n v="0"/>
    <n v="0"/>
    <n v="0"/>
    <n v="0"/>
    <x v="0"/>
    <x v="1"/>
    <x v="0"/>
    <x v="0"/>
    <x v="2"/>
    <x v="3"/>
    <x v="1"/>
    <n v="3.25"/>
    <x v="2"/>
    <s v="0"/>
    <n v="65890.8"/>
    <n v="0"/>
    <x v="2"/>
    <x v="2"/>
  </r>
  <r>
    <n v="50"/>
    <x v="1"/>
    <s v="Travel_Rarely"/>
    <x v="1"/>
    <n v="9"/>
    <n v="3"/>
    <s v="Life Sciences"/>
    <n v="1030"/>
    <n v="1"/>
    <s v="Male"/>
    <n v="3"/>
    <n v="1"/>
    <x v="2"/>
    <n v="4"/>
    <s v="Married"/>
    <n v="2380"/>
    <n v="4"/>
    <x v="1"/>
    <n v="18"/>
    <n v="3"/>
    <n v="2"/>
    <n v="0"/>
    <n v="8"/>
    <n v="5"/>
    <n v="3"/>
    <n v="1"/>
    <n v="0"/>
    <n v="0"/>
    <n v="0"/>
    <n v="0"/>
    <n v="0"/>
    <x v="0"/>
    <x v="1"/>
    <x v="1"/>
    <x v="1"/>
    <x v="1"/>
    <x v="0"/>
    <x v="1"/>
    <n v="2.5"/>
    <x v="3"/>
    <s v="0"/>
    <n v="8568"/>
    <n v="0"/>
    <x v="2"/>
    <x v="2"/>
  </r>
  <r>
    <n v="59"/>
    <x v="1"/>
    <s v="Travel_Rarely"/>
    <x v="1"/>
    <n v="2"/>
    <n v="3"/>
    <s v="Life Sciences"/>
    <n v="1032"/>
    <n v="3"/>
    <s v="Female"/>
    <n v="2"/>
    <n v="4"/>
    <x v="3"/>
    <n v="4"/>
    <s v="Single"/>
    <n v="13726"/>
    <n v="3"/>
    <x v="0"/>
    <n v="13"/>
    <n v="3"/>
    <n v="1"/>
    <n v="0"/>
    <n v="30"/>
    <n v="4"/>
    <n v="3"/>
    <n v="5"/>
    <n v="3"/>
    <n v="4"/>
    <n v="3"/>
    <n v="0"/>
    <n v="1"/>
    <x v="1"/>
    <x v="0"/>
    <x v="3"/>
    <x v="0"/>
    <x v="3"/>
    <x v="4"/>
    <x v="2"/>
    <n v="2.75"/>
    <x v="1"/>
    <s v="3–5"/>
    <n v="49413.599999999999"/>
    <n v="0"/>
    <x v="0"/>
    <x v="0"/>
  </r>
  <r>
    <n v="37"/>
    <x v="0"/>
    <s v="Travel_Rarely"/>
    <x v="1"/>
    <n v="11"/>
    <n v="2"/>
    <s v="Medical"/>
    <n v="1033"/>
    <n v="1"/>
    <s v="Female"/>
    <n v="1"/>
    <n v="2"/>
    <x v="4"/>
    <n v="2"/>
    <s v="Married"/>
    <n v="4777"/>
    <n v="5"/>
    <x v="1"/>
    <n v="15"/>
    <n v="3"/>
    <n v="1"/>
    <n v="0"/>
    <n v="15"/>
    <n v="2"/>
    <n v="1"/>
    <n v="1"/>
    <n v="0"/>
    <n v="0"/>
    <n v="0"/>
    <n v="1"/>
    <n v="0"/>
    <x v="0"/>
    <x v="1"/>
    <x v="0"/>
    <x v="4"/>
    <x v="1"/>
    <x v="1"/>
    <x v="1"/>
    <n v="1.25"/>
    <x v="4"/>
    <s v="0"/>
    <n v="17197.2"/>
    <n v="17197.2"/>
    <x v="0"/>
    <x v="0"/>
  </r>
  <r>
    <n v="55"/>
    <x v="1"/>
    <s v="Travel_Frequently"/>
    <x v="1"/>
    <n v="18"/>
    <n v="4"/>
    <s v="Medical"/>
    <n v="1034"/>
    <n v="3"/>
    <s v="Male"/>
    <n v="3"/>
    <n v="2"/>
    <x v="4"/>
    <n v="2"/>
    <s v="Married"/>
    <n v="6385"/>
    <n v="3"/>
    <x v="0"/>
    <n v="14"/>
    <n v="3"/>
    <n v="4"/>
    <n v="2"/>
    <n v="17"/>
    <n v="3"/>
    <n v="3"/>
    <n v="8"/>
    <n v="7"/>
    <n v="6"/>
    <n v="7"/>
    <n v="0"/>
    <n v="1"/>
    <x v="1"/>
    <x v="0"/>
    <x v="3"/>
    <x v="3"/>
    <x v="0"/>
    <x v="3"/>
    <x v="0"/>
    <n v="3"/>
    <x v="1"/>
    <s v="6+"/>
    <n v="22986"/>
    <n v="0"/>
    <x v="0"/>
    <x v="0"/>
  </r>
  <r>
    <n v="41"/>
    <x v="1"/>
    <s v="Non-Travel"/>
    <x v="1"/>
    <n v="7"/>
    <n v="1"/>
    <s v="Life Sciences"/>
    <n v="1035"/>
    <n v="2"/>
    <s v="Female"/>
    <n v="1"/>
    <n v="5"/>
    <x v="7"/>
    <n v="3"/>
    <s v="Divorced"/>
    <n v="19973"/>
    <n v="1"/>
    <x v="1"/>
    <n v="22"/>
    <n v="4"/>
    <n v="2"/>
    <n v="2"/>
    <n v="21"/>
    <n v="3"/>
    <n v="3"/>
    <n v="21"/>
    <n v="16"/>
    <n v="5"/>
    <n v="10"/>
    <n v="0"/>
    <n v="0"/>
    <x v="1"/>
    <x v="0"/>
    <x v="0"/>
    <x v="1"/>
    <x v="2"/>
    <x v="3"/>
    <x v="3"/>
    <n v="2.5"/>
    <x v="3"/>
    <s v="3–5"/>
    <n v="71902.8"/>
    <n v="0"/>
    <x v="2"/>
    <x v="2"/>
  </r>
  <r>
    <n v="38"/>
    <x v="1"/>
    <s v="Travel_Rarely"/>
    <x v="0"/>
    <n v="3"/>
    <n v="4"/>
    <s v="Life Sciences"/>
    <n v="1036"/>
    <n v="2"/>
    <s v="Male"/>
    <n v="3"/>
    <n v="2"/>
    <x v="0"/>
    <n v="4"/>
    <s v="Single"/>
    <n v="6861"/>
    <n v="8"/>
    <x v="0"/>
    <n v="12"/>
    <n v="3"/>
    <n v="3"/>
    <n v="0"/>
    <n v="19"/>
    <n v="1"/>
    <n v="3"/>
    <n v="1"/>
    <n v="0"/>
    <n v="0"/>
    <n v="0"/>
    <n v="0"/>
    <n v="1"/>
    <x v="0"/>
    <x v="1"/>
    <x v="0"/>
    <x v="0"/>
    <x v="0"/>
    <x v="3"/>
    <x v="1"/>
    <n v="3"/>
    <x v="1"/>
    <s v="0"/>
    <n v="24699.599999999999"/>
    <n v="0"/>
    <x v="0"/>
    <x v="0"/>
  </r>
  <r>
    <n v="26"/>
    <x v="0"/>
    <s v="Non-Travel"/>
    <x v="0"/>
    <n v="29"/>
    <n v="2"/>
    <s v="Medical"/>
    <n v="1037"/>
    <n v="2"/>
    <s v="Male"/>
    <n v="1"/>
    <n v="2"/>
    <x v="0"/>
    <n v="1"/>
    <s v="Single"/>
    <n v="4969"/>
    <n v="8"/>
    <x v="1"/>
    <n v="18"/>
    <n v="3"/>
    <n v="4"/>
    <n v="0"/>
    <n v="7"/>
    <n v="6"/>
    <n v="3"/>
    <n v="2"/>
    <n v="2"/>
    <n v="2"/>
    <n v="2"/>
    <n v="1"/>
    <n v="0"/>
    <x v="1"/>
    <x v="0"/>
    <x v="2"/>
    <x v="2"/>
    <x v="1"/>
    <x v="0"/>
    <x v="2"/>
    <n v="2.5"/>
    <x v="3"/>
    <s v="1–2"/>
    <n v="17888.399999999998"/>
    <n v="17888.399999999998"/>
    <x v="0"/>
    <x v="0"/>
  </r>
  <r>
    <n v="52"/>
    <x v="0"/>
    <s v="Travel_Rarely"/>
    <x v="0"/>
    <n v="2"/>
    <n v="1"/>
    <s v="Marketing"/>
    <n v="1038"/>
    <n v="1"/>
    <s v="Female"/>
    <n v="1"/>
    <n v="5"/>
    <x v="5"/>
    <n v="4"/>
    <s v="Married"/>
    <n v="19845"/>
    <n v="1"/>
    <x v="1"/>
    <n v="15"/>
    <n v="3"/>
    <n v="4"/>
    <n v="1"/>
    <n v="33"/>
    <n v="3"/>
    <n v="3"/>
    <n v="32"/>
    <n v="14"/>
    <n v="6"/>
    <n v="9"/>
    <n v="1"/>
    <n v="0"/>
    <x v="1"/>
    <x v="0"/>
    <x v="1"/>
    <x v="0"/>
    <x v="2"/>
    <x v="4"/>
    <x v="3"/>
    <n v="3"/>
    <x v="1"/>
    <s v="6+"/>
    <n v="71442"/>
    <n v="71442"/>
    <x v="2"/>
    <x v="2"/>
  </r>
  <r>
    <n v="44"/>
    <x v="1"/>
    <s v="Travel_Rarely"/>
    <x v="0"/>
    <n v="28"/>
    <n v="3"/>
    <s v="Medical"/>
    <n v="1039"/>
    <n v="4"/>
    <s v="Female"/>
    <n v="4"/>
    <n v="4"/>
    <x v="0"/>
    <n v="4"/>
    <s v="Married"/>
    <n v="13320"/>
    <n v="3"/>
    <x v="0"/>
    <n v="18"/>
    <n v="3"/>
    <n v="3"/>
    <n v="1"/>
    <n v="23"/>
    <n v="2"/>
    <n v="3"/>
    <n v="12"/>
    <n v="11"/>
    <n v="11"/>
    <n v="11"/>
    <n v="0"/>
    <n v="1"/>
    <x v="1"/>
    <x v="0"/>
    <x v="0"/>
    <x v="2"/>
    <x v="3"/>
    <x v="3"/>
    <x v="4"/>
    <n v="3.5"/>
    <x v="2"/>
    <s v="6+"/>
    <n v="47952"/>
    <n v="0"/>
    <x v="3"/>
    <x v="3"/>
  </r>
  <r>
    <n v="50"/>
    <x v="1"/>
    <s v="Non-Travel"/>
    <x v="0"/>
    <n v="1"/>
    <n v="3"/>
    <s v="Life Sciences"/>
    <n v="1040"/>
    <n v="4"/>
    <s v="Female"/>
    <n v="3"/>
    <n v="2"/>
    <x v="0"/>
    <n v="3"/>
    <s v="Married"/>
    <n v="6347"/>
    <n v="0"/>
    <x v="1"/>
    <n v="12"/>
    <n v="3"/>
    <n v="1"/>
    <n v="1"/>
    <n v="19"/>
    <n v="3"/>
    <n v="3"/>
    <n v="18"/>
    <n v="7"/>
    <n v="0"/>
    <n v="13"/>
    <n v="0"/>
    <n v="0"/>
    <x v="0"/>
    <x v="0"/>
    <x v="1"/>
    <x v="0"/>
    <x v="0"/>
    <x v="3"/>
    <x v="4"/>
    <n v="2.75"/>
    <x v="1"/>
    <s v="0"/>
    <n v="22849.200000000001"/>
    <n v="0"/>
    <x v="1"/>
    <x v="1"/>
  </r>
  <r>
    <n v="36"/>
    <x v="0"/>
    <s v="Travel_Rarely"/>
    <x v="1"/>
    <n v="16"/>
    <n v="4"/>
    <s v="Life Sciences"/>
    <n v="1042"/>
    <n v="3"/>
    <s v="Female"/>
    <n v="4"/>
    <n v="1"/>
    <x v="2"/>
    <n v="1"/>
    <s v="Single"/>
    <n v="2743"/>
    <n v="1"/>
    <x v="1"/>
    <n v="16"/>
    <n v="3"/>
    <n v="3"/>
    <n v="0"/>
    <n v="18"/>
    <n v="1"/>
    <n v="3"/>
    <n v="17"/>
    <n v="13"/>
    <n v="15"/>
    <n v="14"/>
    <n v="1"/>
    <n v="0"/>
    <x v="1"/>
    <x v="0"/>
    <x v="0"/>
    <x v="3"/>
    <x v="1"/>
    <x v="3"/>
    <x v="4"/>
    <n v="2.5"/>
    <x v="3"/>
    <s v="6+"/>
    <n v="9874.7999999999993"/>
    <n v="9874.7999999999993"/>
    <x v="2"/>
    <x v="2"/>
  </r>
  <r>
    <n v="39"/>
    <x v="1"/>
    <s v="Travel_Frequently"/>
    <x v="1"/>
    <n v="22"/>
    <n v="3"/>
    <s v="Medical"/>
    <n v="1043"/>
    <n v="4"/>
    <s v="Female"/>
    <n v="3"/>
    <n v="3"/>
    <x v="3"/>
    <n v="1"/>
    <s v="Single"/>
    <n v="10880"/>
    <n v="1"/>
    <x v="0"/>
    <n v="13"/>
    <n v="3"/>
    <n v="3"/>
    <n v="0"/>
    <n v="21"/>
    <n v="2"/>
    <n v="3"/>
    <n v="21"/>
    <n v="6"/>
    <n v="2"/>
    <n v="8"/>
    <n v="0"/>
    <n v="1"/>
    <x v="1"/>
    <x v="0"/>
    <x v="0"/>
    <x v="2"/>
    <x v="3"/>
    <x v="3"/>
    <x v="3"/>
    <n v="2.75"/>
    <x v="1"/>
    <s v="1–2"/>
    <n v="39168"/>
    <n v="0"/>
    <x v="0"/>
    <x v="0"/>
  </r>
  <r>
    <n v="33"/>
    <x v="1"/>
    <s v="Non-Travel"/>
    <x v="0"/>
    <n v="8"/>
    <n v="1"/>
    <s v="Life Sciences"/>
    <n v="1044"/>
    <n v="2"/>
    <s v="Female"/>
    <n v="2"/>
    <n v="1"/>
    <x v="6"/>
    <n v="4"/>
    <s v="Single"/>
    <n v="2342"/>
    <n v="0"/>
    <x v="1"/>
    <n v="19"/>
    <n v="3"/>
    <n v="4"/>
    <n v="0"/>
    <n v="3"/>
    <n v="2"/>
    <n v="2"/>
    <n v="2"/>
    <n v="2"/>
    <n v="2"/>
    <n v="2"/>
    <n v="0"/>
    <n v="0"/>
    <x v="1"/>
    <x v="0"/>
    <x v="2"/>
    <x v="1"/>
    <x v="1"/>
    <x v="2"/>
    <x v="2"/>
    <n v="3"/>
    <x v="1"/>
    <s v="1–2"/>
    <n v="8431.1999999999989"/>
    <n v="0"/>
    <x v="2"/>
    <x v="2"/>
  </r>
  <r>
    <n v="45"/>
    <x v="1"/>
    <s v="Travel_Rarely"/>
    <x v="0"/>
    <n v="11"/>
    <n v="2"/>
    <s v="Life Sciences"/>
    <n v="1045"/>
    <n v="4"/>
    <s v="Female"/>
    <n v="3"/>
    <n v="4"/>
    <x v="5"/>
    <n v="4"/>
    <s v="Married"/>
    <n v="17650"/>
    <n v="3"/>
    <x v="1"/>
    <n v="13"/>
    <n v="3"/>
    <n v="2"/>
    <n v="1"/>
    <n v="26"/>
    <n v="4"/>
    <n v="4"/>
    <n v="9"/>
    <n v="3"/>
    <n v="1"/>
    <n v="1"/>
    <n v="0"/>
    <n v="0"/>
    <x v="0"/>
    <x v="0"/>
    <x v="1"/>
    <x v="4"/>
    <x v="2"/>
    <x v="4"/>
    <x v="0"/>
    <n v="3.5"/>
    <x v="2"/>
    <s v="1–2"/>
    <n v="63540"/>
    <n v="0"/>
    <x v="1"/>
    <x v="1"/>
  </r>
  <r>
    <n v="32"/>
    <x v="1"/>
    <s v="Non-Travel"/>
    <x v="1"/>
    <n v="29"/>
    <n v="4"/>
    <s v="Medical"/>
    <n v="1046"/>
    <n v="4"/>
    <s v="Female"/>
    <n v="3"/>
    <n v="1"/>
    <x v="2"/>
    <n v="3"/>
    <s v="Single"/>
    <n v="4025"/>
    <n v="9"/>
    <x v="1"/>
    <n v="12"/>
    <n v="3"/>
    <n v="2"/>
    <n v="0"/>
    <n v="10"/>
    <n v="2"/>
    <n v="3"/>
    <n v="8"/>
    <n v="7"/>
    <n v="7"/>
    <n v="7"/>
    <n v="0"/>
    <n v="0"/>
    <x v="1"/>
    <x v="0"/>
    <x v="2"/>
    <x v="2"/>
    <x v="1"/>
    <x v="1"/>
    <x v="0"/>
    <n v="3"/>
    <x v="1"/>
    <s v="6+"/>
    <n v="14490"/>
    <n v="0"/>
    <x v="0"/>
    <x v="0"/>
  </r>
  <r>
    <n v="34"/>
    <x v="1"/>
    <s v="Travel_Rarely"/>
    <x v="0"/>
    <n v="1"/>
    <n v="4"/>
    <s v="Marketing"/>
    <n v="1047"/>
    <n v="2"/>
    <s v="Male"/>
    <n v="4"/>
    <n v="2"/>
    <x v="0"/>
    <n v="4"/>
    <s v="Divorced"/>
    <n v="9725"/>
    <n v="0"/>
    <x v="1"/>
    <n v="11"/>
    <n v="3"/>
    <n v="4"/>
    <n v="1"/>
    <n v="16"/>
    <n v="2"/>
    <n v="2"/>
    <n v="15"/>
    <n v="1"/>
    <n v="0"/>
    <n v="9"/>
    <n v="0"/>
    <n v="0"/>
    <x v="0"/>
    <x v="0"/>
    <x v="2"/>
    <x v="0"/>
    <x v="0"/>
    <x v="3"/>
    <x v="4"/>
    <n v="3"/>
    <x v="1"/>
    <s v="0"/>
    <n v="35010"/>
    <n v="0"/>
    <x v="1"/>
    <x v="1"/>
  </r>
  <r>
    <n v="59"/>
    <x v="1"/>
    <s v="Travel_Rarely"/>
    <x v="0"/>
    <n v="1"/>
    <n v="2"/>
    <s v="Technical Degree"/>
    <n v="1048"/>
    <n v="2"/>
    <s v="Male"/>
    <n v="3"/>
    <n v="3"/>
    <x v="5"/>
    <n v="4"/>
    <s v="Married"/>
    <n v="11904"/>
    <n v="3"/>
    <x v="0"/>
    <n v="14"/>
    <n v="3"/>
    <n v="3"/>
    <n v="1"/>
    <n v="14"/>
    <n v="1"/>
    <n v="1"/>
    <n v="6"/>
    <n v="4"/>
    <n v="0"/>
    <n v="4"/>
    <n v="0"/>
    <n v="1"/>
    <x v="0"/>
    <x v="0"/>
    <x v="3"/>
    <x v="0"/>
    <x v="3"/>
    <x v="1"/>
    <x v="0"/>
    <n v="2.5"/>
    <x v="3"/>
    <s v="0"/>
    <n v="42854.400000000001"/>
    <n v="0"/>
    <x v="2"/>
    <x v="2"/>
  </r>
  <r>
    <n v="45"/>
    <x v="1"/>
    <s v="Travel_Rarely"/>
    <x v="2"/>
    <n v="24"/>
    <n v="4"/>
    <s v="Medical"/>
    <n v="1049"/>
    <n v="2"/>
    <s v="Male"/>
    <n v="3"/>
    <n v="1"/>
    <x v="8"/>
    <n v="2"/>
    <s v="Single"/>
    <n v="2177"/>
    <n v="1"/>
    <x v="1"/>
    <n v="16"/>
    <n v="3"/>
    <n v="1"/>
    <n v="0"/>
    <n v="6"/>
    <n v="3"/>
    <n v="3"/>
    <n v="6"/>
    <n v="3"/>
    <n v="0"/>
    <n v="4"/>
    <n v="0"/>
    <n v="0"/>
    <x v="0"/>
    <x v="0"/>
    <x v="1"/>
    <x v="2"/>
    <x v="1"/>
    <x v="0"/>
    <x v="0"/>
    <n v="2"/>
    <x v="0"/>
    <s v="0"/>
    <n v="7837.2"/>
    <n v="0"/>
    <x v="0"/>
    <x v="0"/>
  </r>
  <r>
    <n v="53"/>
    <x v="1"/>
    <s v="Travel_Frequently"/>
    <x v="0"/>
    <n v="2"/>
    <n v="3"/>
    <s v="Marketing"/>
    <n v="1050"/>
    <n v="3"/>
    <s v="Female"/>
    <n v="2"/>
    <n v="3"/>
    <x v="0"/>
    <n v="2"/>
    <s v="Married"/>
    <n v="7525"/>
    <n v="2"/>
    <x v="1"/>
    <n v="12"/>
    <n v="3"/>
    <n v="1"/>
    <n v="1"/>
    <n v="30"/>
    <n v="2"/>
    <n v="3"/>
    <n v="15"/>
    <n v="7"/>
    <n v="6"/>
    <n v="12"/>
    <n v="0"/>
    <n v="0"/>
    <x v="1"/>
    <x v="0"/>
    <x v="1"/>
    <x v="0"/>
    <x v="0"/>
    <x v="4"/>
    <x v="4"/>
    <n v="2.25"/>
    <x v="3"/>
    <s v="6+"/>
    <n v="27090"/>
    <n v="0"/>
    <x v="2"/>
    <x v="2"/>
  </r>
  <r>
    <n v="36"/>
    <x v="0"/>
    <s v="Travel_Rarely"/>
    <x v="1"/>
    <n v="15"/>
    <n v="3"/>
    <s v="Other"/>
    <n v="1052"/>
    <n v="1"/>
    <s v="Male"/>
    <n v="3"/>
    <n v="2"/>
    <x v="2"/>
    <n v="3"/>
    <s v="Divorced"/>
    <n v="4834"/>
    <n v="7"/>
    <x v="1"/>
    <n v="14"/>
    <n v="3"/>
    <n v="2"/>
    <n v="1"/>
    <n v="9"/>
    <n v="3"/>
    <n v="2"/>
    <n v="1"/>
    <n v="0"/>
    <n v="0"/>
    <n v="0"/>
    <n v="1"/>
    <n v="0"/>
    <x v="0"/>
    <x v="1"/>
    <x v="0"/>
    <x v="4"/>
    <x v="1"/>
    <x v="1"/>
    <x v="1"/>
    <n v="2"/>
    <x v="0"/>
    <s v="0"/>
    <n v="17402.399999999998"/>
    <n v="17402.399999999998"/>
    <x v="0"/>
    <x v="0"/>
  </r>
  <r>
    <n v="26"/>
    <x v="0"/>
    <s v="Travel_Frequently"/>
    <x v="1"/>
    <n v="2"/>
    <n v="3"/>
    <s v="Life Sciences"/>
    <n v="1053"/>
    <n v="1"/>
    <s v="Male"/>
    <n v="3"/>
    <n v="1"/>
    <x v="1"/>
    <n v="1"/>
    <s v="Married"/>
    <n v="2042"/>
    <n v="6"/>
    <x v="0"/>
    <n v="14"/>
    <n v="3"/>
    <n v="2"/>
    <n v="1"/>
    <n v="6"/>
    <n v="2"/>
    <n v="3"/>
    <n v="3"/>
    <n v="2"/>
    <n v="1"/>
    <n v="2"/>
    <n v="1"/>
    <n v="1"/>
    <x v="0"/>
    <x v="0"/>
    <x v="2"/>
    <x v="0"/>
    <x v="1"/>
    <x v="0"/>
    <x v="2"/>
    <n v="1.75"/>
    <x v="0"/>
    <s v="1–2"/>
    <n v="7351.2"/>
    <n v="7351.2"/>
    <x v="0"/>
    <x v="0"/>
  </r>
  <r>
    <n v="34"/>
    <x v="1"/>
    <s v="Travel_Rarely"/>
    <x v="0"/>
    <n v="10"/>
    <n v="4"/>
    <s v="Life Sciences"/>
    <n v="1055"/>
    <n v="3"/>
    <s v="Female"/>
    <n v="3"/>
    <n v="1"/>
    <x v="6"/>
    <n v="3"/>
    <s v="Married"/>
    <n v="2220"/>
    <n v="1"/>
    <x v="0"/>
    <n v="19"/>
    <n v="3"/>
    <n v="4"/>
    <n v="1"/>
    <n v="1"/>
    <n v="2"/>
    <n v="3"/>
    <n v="1"/>
    <n v="1"/>
    <n v="0"/>
    <n v="0"/>
    <n v="0"/>
    <n v="1"/>
    <x v="0"/>
    <x v="1"/>
    <x v="2"/>
    <x v="1"/>
    <x v="1"/>
    <x v="2"/>
    <x v="1"/>
    <n v="3.25"/>
    <x v="2"/>
    <s v="0"/>
    <n v="7992"/>
    <n v="0"/>
    <x v="0"/>
    <x v="0"/>
  </r>
  <r>
    <n v="28"/>
    <x v="1"/>
    <s v="Travel_Rarely"/>
    <x v="0"/>
    <n v="10"/>
    <n v="1"/>
    <s v="Medical"/>
    <n v="1056"/>
    <n v="4"/>
    <s v="Male"/>
    <n v="3"/>
    <n v="1"/>
    <x v="6"/>
    <n v="2"/>
    <s v="Married"/>
    <n v="1052"/>
    <n v="1"/>
    <x v="1"/>
    <n v="22"/>
    <n v="4"/>
    <n v="2"/>
    <n v="0"/>
    <n v="1"/>
    <n v="5"/>
    <n v="3"/>
    <n v="1"/>
    <n v="0"/>
    <n v="0"/>
    <n v="0"/>
    <n v="0"/>
    <n v="0"/>
    <x v="0"/>
    <x v="1"/>
    <x v="2"/>
    <x v="1"/>
    <x v="1"/>
    <x v="2"/>
    <x v="1"/>
    <n v="2.75"/>
    <x v="1"/>
    <s v="0"/>
    <n v="3787.2"/>
    <n v="0"/>
    <x v="2"/>
    <x v="2"/>
  </r>
  <r>
    <n v="38"/>
    <x v="1"/>
    <s v="Travel_Frequently"/>
    <x v="1"/>
    <n v="3"/>
    <n v="4"/>
    <s v="Other"/>
    <n v="1060"/>
    <n v="3"/>
    <s v="Male"/>
    <n v="3"/>
    <n v="1"/>
    <x v="1"/>
    <n v="3"/>
    <s v="Married"/>
    <n v="2821"/>
    <n v="3"/>
    <x v="1"/>
    <n v="16"/>
    <n v="3"/>
    <n v="1"/>
    <n v="1"/>
    <n v="8"/>
    <n v="2"/>
    <n v="3"/>
    <n v="2"/>
    <n v="2"/>
    <n v="2"/>
    <n v="2"/>
    <n v="0"/>
    <n v="0"/>
    <x v="1"/>
    <x v="0"/>
    <x v="0"/>
    <x v="0"/>
    <x v="1"/>
    <x v="0"/>
    <x v="2"/>
    <n v="2.5"/>
    <x v="3"/>
    <s v="1–2"/>
    <n v="10155.6"/>
    <n v="0"/>
    <x v="2"/>
    <x v="2"/>
  </r>
  <r>
    <n v="50"/>
    <x v="1"/>
    <s v="Travel_Rarely"/>
    <x v="1"/>
    <n v="2"/>
    <n v="4"/>
    <s v="Medical"/>
    <n v="1061"/>
    <n v="2"/>
    <s v="Male"/>
    <n v="3"/>
    <n v="5"/>
    <x v="7"/>
    <n v="3"/>
    <s v="Married"/>
    <n v="19237"/>
    <n v="2"/>
    <x v="0"/>
    <n v="11"/>
    <n v="3"/>
    <n v="4"/>
    <n v="1"/>
    <n v="29"/>
    <n v="2"/>
    <n v="2"/>
    <n v="8"/>
    <n v="1"/>
    <n v="7"/>
    <n v="7"/>
    <n v="0"/>
    <n v="1"/>
    <x v="1"/>
    <x v="0"/>
    <x v="1"/>
    <x v="0"/>
    <x v="2"/>
    <x v="4"/>
    <x v="0"/>
    <n v="2.75"/>
    <x v="1"/>
    <s v="6+"/>
    <n v="69253.2"/>
    <n v="0"/>
    <x v="0"/>
    <x v="0"/>
  </r>
  <r>
    <n v="37"/>
    <x v="1"/>
    <s v="Travel_Rarely"/>
    <x v="1"/>
    <n v="3"/>
    <n v="3"/>
    <s v="Other"/>
    <n v="1062"/>
    <n v="4"/>
    <s v="Female"/>
    <n v="3"/>
    <n v="2"/>
    <x v="4"/>
    <n v="2"/>
    <s v="Single"/>
    <n v="4107"/>
    <n v="3"/>
    <x v="1"/>
    <n v="15"/>
    <n v="3"/>
    <n v="1"/>
    <n v="0"/>
    <n v="8"/>
    <n v="3"/>
    <n v="2"/>
    <n v="4"/>
    <n v="3"/>
    <n v="0"/>
    <n v="1"/>
    <n v="0"/>
    <n v="0"/>
    <x v="0"/>
    <x v="0"/>
    <x v="0"/>
    <x v="0"/>
    <x v="1"/>
    <x v="0"/>
    <x v="2"/>
    <n v="2.25"/>
    <x v="3"/>
    <s v="0"/>
    <n v="14785.199999999999"/>
    <n v="0"/>
    <x v="1"/>
    <x v="1"/>
  </r>
  <r>
    <n v="40"/>
    <x v="1"/>
    <s v="Travel_Rarely"/>
    <x v="0"/>
    <n v="26"/>
    <n v="3"/>
    <s v="Marketing"/>
    <n v="1066"/>
    <n v="3"/>
    <s v="Male"/>
    <n v="3"/>
    <n v="2"/>
    <x v="0"/>
    <n v="1"/>
    <s v="Married"/>
    <n v="8396"/>
    <n v="1"/>
    <x v="1"/>
    <n v="14"/>
    <n v="3"/>
    <n v="2"/>
    <n v="1"/>
    <n v="8"/>
    <n v="3"/>
    <n v="2"/>
    <n v="7"/>
    <n v="7"/>
    <n v="7"/>
    <n v="5"/>
    <n v="0"/>
    <n v="0"/>
    <x v="1"/>
    <x v="0"/>
    <x v="0"/>
    <x v="2"/>
    <x v="0"/>
    <x v="0"/>
    <x v="0"/>
    <n v="2"/>
    <x v="0"/>
    <s v="6+"/>
    <n v="30225.599999999999"/>
    <n v="0"/>
    <x v="3"/>
    <x v="3"/>
  </r>
  <r>
    <n v="26"/>
    <x v="1"/>
    <s v="Travel_Frequently"/>
    <x v="1"/>
    <n v="1"/>
    <n v="1"/>
    <s v="Medical"/>
    <n v="1068"/>
    <n v="1"/>
    <s v="Female"/>
    <n v="2"/>
    <n v="1"/>
    <x v="1"/>
    <n v="3"/>
    <s v="Divorced"/>
    <n v="2007"/>
    <n v="1"/>
    <x v="1"/>
    <n v="13"/>
    <n v="3"/>
    <n v="3"/>
    <n v="2"/>
    <n v="5"/>
    <n v="5"/>
    <n v="3"/>
    <n v="5"/>
    <n v="3"/>
    <n v="1"/>
    <n v="3"/>
    <n v="0"/>
    <n v="0"/>
    <x v="0"/>
    <x v="0"/>
    <x v="2"/>
    <x v="0"/>
    <x v="1"/>
    <x v="0"/>
    <x v="2"/>
    <n v="2.5"/>
    <x v="3"/>
    <s v="1–2"/>
    <n v="7225.2"/>
    <n v="0"/>
    <x v="1"/>
    <x v="1"/>
  </r>
  <r>
    <n v="46"/>
    <x v="1"/>
    <s v="Travel_Rarely"/>
    <x v="1"/>
    <n v="1"/>
    <n v="4"/>
    <s v="Medical"/>
    <n v="1069"/>
    <n v="4"/>
    <s v="Male"/>
    <n v="3"/>
    <n v="5"/>
    <x v="7"/>
    <n v="4"/>
    <s v="Divorced"/>
    <n v="19627"/>
    <n v="9"/>
    <x v="1"/>
    <n v="17"/>
    <n v="3"/>
    <n v="4"/>
    <n v="2"/>
    <n v="23"/>
    <n v="0"/>
    <n v="3"/>
    <n v="2"/>
    <n v="2"/>
    <n v="2"/>
    <n v="2"/>
    <n v="0"/>
    <n v="0"/>
    <x v="1"/>
    <x v="0"/>
    <x v="1"/>
    <x v="0"/>
    <x v="2"/>
    <x v="3"/>
    <x v="2"/>
    <n v="3.75"/>
    <x v="2"/>
    <s v="1–2"/>
    <n v="70657.2"/>
    <n v="0"/>
    <x v="2"/>
    <x v="2"/>
  </r>
  <r>
    <n v="54"/>
    <x v="1"/>
    <s v="Travel_Rarely"/>
    <x v="0"/>
    <n v="2"/>
    <n v="4"/>
    <s v="Life Sciences"/>
    <n v="1070"/>
    <n v="3"/>
    <s v="Female"/>
    <n v="2"/>
    <n v="3"/>
    <x v="0"/>
    <n v="3"/>
    <s v="Married"/>
    <n v="10686"/>
    <n v="6"/>
    <x v="1"/>
    <n v="11"/>
    <n v="3"/>
    <n v="2"/>
    <n v="1"/>
    <n v="13"/>
    <n v="4"/>
    <n v="3"/>
    <n v="9"/>
    <n v="4"/>
    <n v="7"/>
    <n v="0"/>
    <n v="0"/>
    <n v="0"/>
    <x v="1"/>
    <x v="1"/>
    <x v="1"/>
    <x v="0"/>
    <x v="3"/>
    <x v="1"/>
    <x v="0"/>
    <n v="2.75"/>
    <x v="1"/>
    <s v="6+"/>
    <n v="38469.599999999999"/>
    <n v="0"/>
    <x v="2"/>
    <x v="2"/>
  </r>
  <r>
    <n v="56"/>
    <x v="1"/>
    <s v="Travel_Frequently"/>
    <x v="1"/>
    <n v="9"/>
    <n v="3"/>
    <s v="Medical"/>
    <n v="1071"/>
    <n v="1"/>
    <s v="Female"/>
    <n v="3"/>
    <n v="1"/>
    <x v="1"/>
    <n v="3"/>
    <s v="Married"/>
    <n v="2942"/>
    <n v="2"/>
    <x v="1"/>
    <n v="19"/>
    <n v="3"/>
    <n v="2"/>
    <n v="1"/>
    <n v="18"/>
    <n v="4"/>
    <n v="3"/>
    <n v="5"/>
    <n v="4"/>
    <n v="0"/>
    <n v="3"/>
    <n v="0"/>
    <n v="0"/>
    <x v="0"/>
    <x v="0"/>
    <x v="3"/>
    <x v="1"/>
    <x v="1"/>
    <x v="3"/>
    <x v="2"/>
    <n v="2.25"/>
    <x v="3"/>
    <s v="0"/>
    <n v="10591.199999999999"/>
    <n v="0"/>
    <x v="1"/>
    <x v="1"/>
  </r>
  <r>
    <n v="36"/>
    <x v="1"/>
    <s v="Travel_Rarely"/>
    <x v="1"/>
    <n v="12"/>
    <n v="5"/>
    <s v="Medical"/>
    <n v="1073"/>
    <n v="4"/>
    <s v="Female"/>
    <n v="2"/>
    <n v="3"/>
    <x v="3"/>
    <n v="4"/>
    <s v="Single"/>
    <n v="8858"/>
    <n v="0"/>
    <x v="1"/>
    <n v="11"/>
    <n v="3"/>
    <n v="2"/>
    <n v="0"/>
    <n v="15"/>
    <n v="2"/>
    <n v="2"/>
    <n v="14"/>
    <n v="8"/>
    <n v="7"/>
    <n v="8"/>
    <n v="0"/>
    <n v="0"/>
    <x v="1"/>
    <x v="0"/>
    <x v="0"/>
    <x v="4"/>
    <x v="0"/>
    <x v="1"/>
    <x v="4"/>
    <n v="3"/>
    <x v="1"/>
    <s v="6+"/>
    <n v="31888.799999999999"/>
    <n v="0"/>
    <x v="2"/>
    <x v="2"/>
  </r>
  <r>
    <n v="55"/>
    <x v="1"/>
    <s v="Non-Travel"/>
    <x v="1"/>
    <n v="2"/>
    <n v="1"/>
    <s v="Medical"/>
    <n v="1074"/>
    <n v="3"/>
    <s v="Male"/>
    <n v="2"/>
    <n v="4"/>
    <x v="5"/>
    <n v="1"/>
    <s v="Single"/>
    <n v="16756"/>
    <n v="7"/>
    <x v="1"/>
    <n v="15"/>
    <n v="3"/>
    <n v="2"/>
    <n v="0"/>
    <n v="31"/>
    <n v="3"/>
    <n v="4"/>
    <n v="9"/>
    <n v="7"/>
    <n v="6"/>
    <n v="2"/>
    <n v="0"/>
    <n v="0"/>
    <x v="1"/>
    <x v="0"/>
    <x v="3"/>
    <x v="0"/>
    <x v="2"/>
    <x v="4"/>
    <x v="0"/>
    <n v="2.5"/>
    <x v="3"/>
    <s v="6+"/>
    <n v="60321.599999999999"/>
    <n v="0"/>
    <x v="2"/>
    <x v="2"/>
  </r>
  <r>
    <n v="43"/>
    <x v="1"/>
    <s v="Travel_Rarely"/>
    <x v="0"/>
    <n v="25"/>
    <n v="3"/>
    <s v="Medical"/>
    <n v="1076"/>
    <n v="3"/>
    <s v="Male"/>
    <n v="2"/>
    <n v="3"/>
    <x v="0"/>
    <n v="4"/>
    <s v="Divorced"/>
    <n v="10798"/>
    <n v="5"/>
    <x v="1"/>
    <n v="13"/>
    <n v="3"/>
    <n v="3"/>
    <n v="1"/>
    <n v="18"/>
    <n v="5"/>
    <n v="3"/>
    <n v="1"/>
    <n v="0"/>
    <n v="0"/>
    <n v="0"/>
    <n v="0"/>
    <n v="0"/>
    <x v="0"/>
    <x v="1"/>
    <x v="0"/>
    <x v="2"/>
    <x v="3"/>
    <x v="3"/>
    <x v="1"/>
    <n v="3.25"/>
    <x v="2"/>
    <s v="0"/>
    <n v="38872.799999999996"/>
    <n v="0"/>
    <x v="0"/>
    <x v="0"/>
  </r>
  <r>
    <n v="20"/>
    <x v="0"/>
    <s v="Travel_Frequently"/>
    <x v="0"/>
    <n v="9"/>
    <n v="3"/>
    <s v="Marketing"/>
    <n v="1077"/>
    <n v="4"/>
    <s v="Female"/>
    <n v="3"/>
    <n v="1"/>
    <x v="6"/>
    <n v="4"/>
    <s v="Single"/>
    <n v="2323"/>
    <n v="1"/>
    <x v="0"/>
    <n v="14"/>
    <n v="3"/>
    <n v="2"/>
    <n v="0"/>
    <n v="2"/>
    <n v="3"/>
    <n v="3"/>
    <n v="2"/>
    <n v="2"/>
    <n v="0"/>
    <n v="2"/>
    <n v="1"/>
    <n v="1"/>
    <x v="0"/>
    <x v="0"/>
    <x v="4"/>
    <x v="1"/>
    <x v="1"/>
    <x v="2"/>
    <x v="2"/>
    <n v="3.25"/>
    <x v="2"/>
    <s v="0"/>
    <n v="8362.7999999999993"/>
    <n v="8362.7999999999993"/>
    <x v="0"/>
    <x v="0"/>
  </r>
  <r>
    <n v="21"/>
    <x v="0"/>
    <s v="Travel_Rarely"/>
    <x v="1"/>
    <n v="10"/>
    <n v="3"/>
    <s v="Life Sciences"/>
    <n v="1079"/>
    <n v="3"/>
    <s v="Female"/>
    <n v="2"/>
    <n v="1"/>
    <x v="2"/>
    <n v="1"/>
    <s v="Single"/>
    <n v="1416"/>
    <n v="1"/>
    <x v="1"/>
    <n v="13"/>
    <n v="3"/>
    <n v="1"/>
    <n v="0"/>
    <n v="1"/>
    <n v="6"/>
    <n v="2"/>
    <n v="1"/>
    <n v="0"/>
    <n v="1"/>
    <n v="0"/>
    <n v="1"/>
    <n v="0"/>
    <x v="0"/>
    <x v="1"/>
    <x v="4"/>
    <x v="1"/>
    <x v="1"/>
    <x v="2"/>
    <x v="1"/>
    <n v="1.75"/>
    <x v="0"/>
    <s v="1–2"/>
    <n v="5097.5999999999995"/>
    <n v="5097.5999999999995"/>
    <x v="0"/>
    <x v="0"/>
  </r>
  <r>
    <n v="46"/>
    <x v="1"/>
    <s v="Travel_Rarely"/>
    <x v="1"/>
    <n v="8"/>
    <n v="4"/>
    <s v="Life Sciences"/>
    <n v="1080"/>
    <n v="4"/>
    <s v="Female"/>
    <n v="2"/>
    <n v="2"/>
    <x v="1"/>
    <n v="1"/>
    <s v="Divorced"/>
    <n v="4615"/>
    <n v="8"/>
    <x v="0"/>
    <n v="23"/>
    <n v="4"/>
    <n v="1"/>
    <n v="3"/>
    <n v="19"/>
    <n v="2"/>
    <n v="3"/>
    <n v="16"/>
    <n v="13"/>
    <n v="1"/>
    <n v="7"/>
    <n v="0"/>
    <n v="1"/>
    <x v="0"/>
    <x v="0"/>
    <x v="1"/>
    <x v="1"/>
    <x v="1"/>
    <x v="3"/>
    <x v="4"/>
    <n v="2.25"/>
    <x v="3"/>
    <s v="1–2"/>
    <n v="16614"/>
    <n v="0"/>
    <x v="2"/>
    <x v="2"/>
  </r>
  <r>
    <n v="51"/>
    <x v="0"/>
    <s v="Travel_Rarely"/>
    <x v="1"/>
    <n v="4"/>
    <n v="4"/>
    <s v="Life Sciences"/>
    <n v="1081"/>
    <n v="1"/>
    <s v="Male"/>
    <n v="3"/>
    <n v="1"/>
    <x v="1"/>
    <n v="3"/>
    <s v="Married"/>
    <n v="2461"/>
    <n v="9"/>
    <x v="0"/>
    <n v="12"/>
    <n v="3"/>
    <n v="3"/>
    <n v="3"/>
    <n v="18"/>
    <n v="2"/>
    <n v="4"/>
    <n v="10"/>
    <n v="0"/>
    <n v="2"/>
    <n v="7"/>
    <n v="1"/>
    <n v="1"/>
    <x v="1"/>
    <x v="0"/>
    <x v="1"/>
    <x v="0"/>
    <x v="1"/>
    <x v="3"/>
    <x v="0"/>
    <n v="2.75"/>
    <x v="1"/>
    <s v="1–2"/>
    <n v="8859.6"/>
    <n v="8859.6"/>
    <x v="2"/>
    <x v="2"/>
  </r>
  <r>
    <n v="28"/>
    <x v="0"/>
    <s v="Non-Travel"/>
    <x v="1"/>
    <n v="24"/>
    <n v="2"/>
    <s v="Technical Degree"/>
    <n v="1082"/>
    <n v="2"/>
    <s v="Male"/>
    <n v="2"/>
    <n v="3"/>
    <x v="4"/>
    <n v="1"/>
    <s v="Single"/>
    <n v="8722"/>
    <n v="1"/>
    <x v="1"/>
    <n v="12"/>
    <n v="3"/>
    <n v="1"/>
    <n v="0"/>
    <n v="10"/>
    <n v="2"/>
    <n v="2"/>
    <n v="10"/>
    <n v="7"/>
    <n v="1"/>
    <n v="9"/>
    <n v="1"/>
    <n v="0"/>
    <x v="0"/>
    <x v="0"/>
    <x v="2"/>
    <x v="2"/>
    <x v="0"/>
    <x v="1"/>
    <x v="0"/>
    <n v="1.5"/>
    <x v="4"/>
    <s v="1–2"/>
    <n v="31399.199999999997"/>
    <n v="31399.199999999997"/>
    <x v="0"/>
    <x v="0"/>
  </r>
  <r>
    <n v="26"/>
    <x v="1"/>
    <s v="Travel_Rarely"/>
    <x v="1"/>
    <n v="1"/>
    <n v="2"/>
    <s v="Medical"/>
    <n v="1083"/>
    <n v="1"/>
    <s v="Male"/>
    <n v="2"/>
    <n v="1"/>
    <x v="2"/>
    <n v="1"/>
    <s v="Married"/>
    <n v="3955"/>
    <n v="1"/>
    <x v="1"/>
    <n v="16"/>
    <n v="3"/>
    <n v="1"/>
    <n v="2"/>
    <n v="6"/>
    <n v="2"/>
    <n v="3"/>
    <n v="5"/>
    <n v="3"/>
    <n v="1"/>
    <n v="3"/>
    <n v="0"/>
    <n v="0"/>
    <x v="0"/>
    <x v="0"/>
    <x v="2"/>
    <x v="0"/>
    <x v="1"/>
    <x v="0"/>
    <x v="2"/>
    <n v="1.5"/>
    <x v="4"/>
    <s v="1–2"/>
    <n v="14238"/>
    <n v="0"/>
    <x v="2"/>
    <x v="2"/>
  </r>
  <r>
    <n v="30"/>
    <x v="1"/>
    <s v="Travel_Rarely"/>
    <x v="1"/>
    <n v="20"/>
    <n v="3"/>
    <s v="Other"/>
    <n v="1084"/>
    <n v="3"/>
    <s v="Male"/>
    <n v="3"/>
    <n v="2"/>
    <x v="3"/>
    <n v="1"/>
    <s v="Married"/>
    <n v="9957"/>
    <n v="0"/>
    <x v="1"/>
    <n v="15"/>
    <n v="3"/>
    <n v="3"/>
    <n v="1"/>
    <n v="7"/>
    <n v="1"/>
    <n v="2"/>
    <n v="6"/>
    <n v="2"/>
    <n v="0"/>
    <n v="2"/>
    <n v="0"/>
    <n v="0"/>
    <x v="0"/>
    <x v="0"/>
    <x v="2"/>
    <x v="3"/>
    <x v="0"/>
    <x v="0"/>
    <x v="0"/>
    <n v="2.25"/>
    <x v="3"/>
    <s v="0"/>
    <n v="35845.199999999997"/>
    <n v="0"/>
    <x v="2"/>
    <x v="2"/>
  </r>
  <r>
    <n v="41"/>
    <x v="1"/>
    <s v="Travel_Rarely"/>
    <x v="1"/>
    <n v="7"/>
    <n v="2"/>
    <s v="Technical Degree"/>
    <n v="1085"/>
    <n v="2"/>
    <s v="Female"/>
    <n v="4"/>
    <n v="1"/>
    <x v="1"/>
    <n v="3"/>
    <s v="Married"/>
    <n v="3376"/>
    <n v="1"/>
    <x v="1"/>
    <n v="13"/>
    <n v="3"/>
    <n v="3"/>
    <n v="0"/>
    <n v="10"/>
    <n v="3"/>
    <n v="3"/>
    <n v="10"/>
    <n v="6"/>
    <n v="0"/>
    <n v="8"/>
    <n v="0"/>
    <n v="0"/>
    <x v="0"/>
    <x v="0"/>
    <x v="0"/>
    <x v="1"/>
    <x v="1"/>
    <x v="1"/>
    <x v="0"/>
    <n v="2.75"/>
    <x v="1"/>
    <s v="0"/>
    <n v="12153.6"/>
    <n v="0"/>
    <x v="1"/>
    <x v="1"/>
  </r>
  <r>
    <n v="38"/>
    <x v="1"/>
    <s v="Travel_Rarely"/>
    <x v="1"/>
    <n v="17"/>
    <n v="1"/>
    <s v="Life Sciences"/>
    <n v="1088"/>
    <n v="3"/>
    <s v="Female"/>
    <n v="2"/>
    <n v="3"/>
    <x v="4"/>
    <n v="3"/>
    <s v="Married"/>
    <n v="8823"/>
    <n v="0"/>
    <x v="1"/>
    <n v="18"/>
    <n v="3"/>
    <n v="1"/>
    <n v="1"/>
    <n v="20"/>
    <n v="4"/>
    <n v="2"/>
    <n v="19"/>
    <n v="9"/>
    <n v="1"/>
    <n v="9"/>
    <n v="0"/>
    <n v="0"/>
    <x v="0"/>
    <x v="0"/>
    <x v="0"/>
    <x v="3"/>
    <x v="0"/>
    <x v="3"/>
    <x v="4"/>
    <n v="2.25"/>
    <x v="3"/>
    <s v="1–2"/>
    <n v="31762.799999999999"/>
    <n v="0"/>
    <x v="1"/>
    <x v="1"/>
  </r>
  <r>
    <n v="40"/>
    <x v="1"/>
    <s v="Travel_Rarely"/>
    <x v="1"/>
    <n v="20"/>
    <n v="4"/>
    <s v="Technical Degree"/>
    <n v="1092"/>
    <n v="1"/>
    <s v="Male"/>
    <n v="3"/>
    <n v="3"/>
    <x v="4"/>
    <n v="4"/>
    <s v="Married"/>
    <n v="10322"/>
    <n v="4"/>
    <x v="1"/>
    <n v="20"/>
    <n v="4"/>
    <n v="4"/>
    <n v="1"/>
    <n v="14"/>
    <n v="6"/>
    <n v="3"/>
    <n v="11"/>
    <n v="10"/>
    <n v="11"/>
    <n v="1"/>
    <n v="0"/>
    <n v="0"/>
    <x v="1"/>
    <x v="0"/>
    <x v="0"/>
    <x v="3"/>
    <x v="3"/>
    <x v="1"/>
    <x v="4"/>
    <n v="3"/>
    <x v="1"/>
    <s v="6+"/>
    <n v="37159.199999999997"/>
    <n v="0"/>
    <x v="0"/>
    <x v="0"/>
  </r>
  <r>
    <n v="27"/>
    <x v="1"/>
    <s v="Non-Travel"/>
    <x v="1"/>
    <n v="8"/>
    <n v="5"/>
    <s v="Life Sciences"/>
    <n v="1094"/>
    <n v="1"/>
    <s v="Male"/>
    <n v="1"/>
    <n v="1"/>
    <x v="2"/>
    <n v="3"/>
    <s v="Married"/>
    <n v="4621"/>
    <n v="1"/>
    <x v="1"/>
    <n v="19"/>
    <n v="3"/>
    <n v="4"/>
    <n v="3"/>
    <n v="3"/>
    <n v="4"/>
    <n v="3"/>
    <n v="3"/>
    <n v="2"/>
    <n v="1"/>
    <n v="2"/>
    <n v="0"/>
    <n v="0"/>
    <x v="0"/>
    <x v="0"/>
    <x v="2"/>
    <x v="1"/>
    <x v="1"/>
    <x v="2"/>
    <x v="2"/>
    <n v="2.75"/>
    <x v="1"/>
    <s v="1–2"/>
    <n v="16635.599999999999"/>
    <n v="0"/>
    <x v="1"/>
    <x v="1"/>
  </r>
  <r>
    <n v="55"/>
    <x v="1"/>
    <s v="Travel_Frequently"/>
    <x v="1"/>
    <n v="2"/>
    <n v="1"/>
    <s v="Life Sciences"/>
    <n v="1096"/>
    <n v="4"/>
    <s v="Male"/>
    <n v="3"/>
    <n v="3"/>
    <x v="3"/>
    <n v="2"/>
    <s v="Married"/>
    <n v="10976"/>
    <n v="3"/>
    <x v="1"/>
    <n v="18"/>
    <n v="3"/>
    <n v="2"/>
    <n v="1"/>
    <n v="23"/>
    <n v="4"/>
    <n v="3"/>
    <n v="3"/>
    <n v="2"/>
    <n v="1"/>
    <n v="2"/>
    <n v="0"/>
    <n v="0"/>
    <x v="0"/>
    <x v="0"/>
    <x v="3"/>
    <x v="0"/>
    <x v="3"/>
    <x v="3"/>
    <x v="2"/>
    <n v="2.75"/>
    <x v="1"/>
    <s v="1–2"/>
    <n v="39513.599999999999"/>
    <n v="0"/>
    <x v="1"/>
    <x v="1"/>
  </r>
  <r>
    <n v="28"/>
    <x v="1"/>
    <s v="Travel_Rarely"/>
    <x v="1"/>
    <n v="10"/>
    <n v="3"/>
    <s v="Other"/>
    <n v="1097"/>
    <n v="3"/>
    <s v="Female"/>
    <n v="3"/>
    <n v="2"/>
    <x v="1"/>
    <n v="3"/>
    <s v="Single"/>
    <n v="3660"/>
    <n v="3"/>
    <x v="1"/>
    <n v="13"/>
    <n v="3"/>
    <n v="4"/>
    <n v="0"/>
    <n v="10"/>
    <n v="4"/>
    <n v="4"/>
    <n v="8"/>
    <n v="7"/>
    <n v="1"/>
    <n v="7"/>
    <n v="0"/>
    <n v="0"/>
    <x v="0"/>
    <x v="0"/>
    <x v="2"/>
    <x v="1"/>
    <x v="1"/>
    <x v="1"/>
    <x v="0"/>
    <n v="3.5"/>
    <x v="2"/>
    <s v="1–2"/>
    <n v="13176"/>
    <n v="0"/>
    <x v="1"/>
    <x v="1"/>
  </r>
  <r>
    <n v="44"/>
    <x v="0"/>
    <s v="Travel_Rarely"/>
    <x v="2"/>
    <n v="1"/>
    <n v="2"/>
    <s v="Medical"/>
    <n v="1098"/>
    <n v="2"/>
    <s v="Male"/>
    <n v="2"/>
    <n v="3"/>
    <x v="8"/>
    <n v="1"/>
    <s v="Married"/>
    <n v="10482"/>
    <n v="9"/>
    <x v="1"/>
    <n v="14"/>
    <n v="3"/>
    <n v="4"/>
    <n v="1"/>
    <n v="24"/>
    <n v="1"/>
    <n v="3"/>
    <n v="20"/>
    <n v="6"/>
    <n v="3"/>
    <n v="6"/>
    <n v="1"/>
    <n v="0"/>
    <x v="1"/>
    <x v="0"/>
    <x v="0"/>
    <x v="0"/>
    <x v="3"/>
    <x v="3"/>
    <x v="4"/>
    <n v="2.5"/>
    <x v="3"/>
    <s v="3–5"/>
    <n v="37735.199999999997"/>
    <n v="37735.199999999997"/>
    <x v="2"/>
    <x v="2"/>
  </r>
  <r>
    <n v="33"/>
    <x v="1"/>
    <s v="Travel_Rarely"/>
    <x v="1"/>
    <n v="5"/>
    <n v="3"/>
    <s v="Life Sciences"/>
    <n v="1099"/>
    <n v="4"/>
    <s v="Male"/>
    <n v="2"/>
    <n v="3"/>
    <x v="4"/>
    <n v="4"/>
    <s v="Divorced"/>
    <n v="7119"/>
    <n v="4"/>
    <x v="1"/>
    <n v="15"/>
    <n v="3"/>
    <n v="3"/>
    <n v="1"/>
    <n v="9"/>
    <n v="2"/>
    <n v="3"/>
    <n v="3"/>
    <n v="2"/>
    <n v="1"/>
    <n v="2"/>
    <n v="0"/>
    <n v="0"/>
    <x v="0"/>
    <x v="0"/>
    <x v="2"/>
    <x v="0"/>
    <x v="0"/>
    <x v="1"/>
    <x v="2"/>
    <n v="3.5"/>
    <x v="2"/>
    <s v="1–2"/>
    <n v="25628.399999999998"/>
    <n v="0"/>
    <x v="1"/>
    <x v="1"/>
  </r>
  <r>
    <n v="35"/>
    <x v="0"/>
    <s v="Travel_Rarely"/>
    <x v="0"/>
    <n v="4"/>
    <n v="3"/>
    <s v="Technical Degree"/>
    <n v="1100"/>
    <n v="4"/>
    <s v="Male"/>
    <n v="3"/>
    <n v="3"/>
    <x v="0"/>
    <n v="1"/>
    <s v="Single"/>
    <n v="9582"/>
    <n v="0"/>
    <x v="0"/>
    <n v="22"/>
    <n v="4"/>
    <n v="1"/>
    <n v="0"/>
    <n v="9"/>
    <n v="2"/>
    <n v="3"/>
    <n v="8"/>
    <n v="7"/>
    <n v="4"/>
    <n v="7"/>
    <n v="1"/>
    <n v="1"/>
    <x v="1"/>
    <x v="0"/>
    <x v="0"/>
    <x v="0"/>
    <x v="0"/>
    <x v="1"/>
    <x v="0"/>
    <n v="2.25"/>
    <x v="3"/>
    <s v="3–5"/>
    <n v="34495.199999999997"/>
    <n v="34495.199999999997"/>
    <x v="0"/>
    <x v="0"/>
  </r>
  <r>
    <n v="33"/>
    <x v="0"/>
    <s v="Travel_Frequently"/>
    <x v="1"/>
    <n v="29"/>
    <n v="4"/>
    <s v="Medical"/>
    <n v="1101"/>
    <n v="1"/>
    <s v="Female"/>
    <n v="2"/>
    <n v="2"/>
    <x v="1"/>
    <n v="3"/>
    <s v="Single"/>
    <n v="4508"/>
    <n v="1"/>
    <x v="1"/>
    <n v="22"/>
    <n v="4"/>
    <n v="2"/>
    <n v="0"/>
    <n v="14"/>
    <n v="4"/>
    <n v="3"/>
    <n v="13"/>
    <n v="7"/>
    <n v="3"/>
    <n v="8"/>
    <n v="1"/>
    <n v="0"/>
    <x v="1"/>
    <x v="0"/>
    <x v="2"/>
    <x v="2"/>
    <x v="1"/>
    <x v="1"/>
    <x v="4"/>
    <n v="2.25"/>
    <x v="3"/>
    <s v="3–5"/>
    <n v="16228.8"/>
    <n v="16228.8"/>
    <x v="0"/>
    <x v="0"/>
  </r>
  <r>
    <n v="28"/>
    <x v="1"/>
    <s v="Travel_Rarely"/>
    <x v="1"/>
    <n v="15"/>
    <n v="2"/>
    <s v="Life Sciences"/>
    <n v="1102"/>
    <n v="1"/>
    <s v="Male"/>
    <n v="3"/>
    <n v="1"/>
    <x v="2"/>
    <n v="3"/>
    <s v="Divorced"/>
    <n v="2207"/>
    <n v="1"/>
    <x v="1"/>
    <n v="16"/>
    <n v="3"/>
    <n v="4"/>
    <n v="1"/>
    <n v="4"/>
    <n v="5"/>
    <n v="2"/>
    <n v="4"/>
    <n v="2"/>
    <n v="2"/>
    <n v="2"/>
    <n v="0"/>
    <n v="0"/>
    <x v="1"/>
    <x v="0"/>
    <x v="2"/>
    <x v="4"/>
    <x v="1"/>
    <x v="0"/>
    <x v="2"/>
    <n v="2.5"/>
    <x v="3"/>
    <s v="1–2"/>
    <n v="7945.2"/>
    <n v="0"/>
    <x v="1"/>
    <x v="1"/>
  </r>
  <r>
    <n v="34"/>
    <x v="1"/>
    <s v="Travel_Frequently"/>
    <x v="1"/>
    <n v="3"/>
    <n v="1"/>
    <s v="Life Sciences"/>
    <n v="1103"/>
    <n v="1"/>
    <s v="Male"/>
    <n v="3"/>
    <n v="2"/>
    <x v="4"/>
    <n v="4"/>
    <s v="Single"/>
    <n v="7756"/>
    <n v="0"/>
    <x v="1"/>
    <n v="17"/>
    <n v="3"/>
    <n v="3"/>
    <n v="0"/>
    <n v="7"/>
    <n v="1"/>
    <n v="2"/>
    <n v="6"/>
    <n v="2"/>
    <n v="0"/>
    <n v="4"/>
    <n v="0"/>
    <n v="0"/>
    <x v="0"/>
    <x v="0"/>
    <x v="2"/>
    <x v="0"/>
    <x v="0"/>
    <x v="0"/>
    <x v="0"/>
    <n v="2.5"/>
    <x v="3"/>
    <s v="0"/>
    <n v="27921.599999999999"/>
    <n v="0"/>
    <x v="1"/>
    <x v="1"/>
  </r>
  <r>
    <n v="37"/>
    <x v="1"/>
    <s v="Travel_Rarely"/>
    <x v="0"/>
    <n v="10"/>
    <n v="4"/>
    <s v="Life Sciences"/>
    <n v="1105"/>
    <n v="4"/>
    <s v="Female"/>
    <n v="2"/>
    <n v="2"/>
    <x v="0"/>
    <n v="4"/>
    <s v="Divorced"/>
    <n v="6694"/>
    <n v="2"/>
    <x v="0"/>
    <n v="14"/>
    <n v="3"/>
    <n v="3"/>
    <n v="3"/>
    <n v="8"/>
    <n v="5"/>
    <n v="3"/>
    <n v="1"/>
    <n v="0"/>
    <n v="0"/>
    <n v="0"/>
    <n v="0"/>
    <n v="1"/>
    <x v="0"/>
    <x v="1"/>
    <x v="0"/>
    <x v="1"/>
    <x v="0"/>
    <x v="0"/>
    <x v="1"/>
    <n v="3.5"/>
    <x v="2"/>
    <s v="0"/>
    <n v="24098.399999999998"/>
    <n v="0"/>
    <x v="0"/>
    <x v="0"/>
  </r>
  <r>
    <n v="25"/>
    <x v="0"/>
    <s v="Travel_Rarely"/>
    <x v="1"/>
    <n v="4"/>
    <n v="1"/>
    <s v="Technical Degree"/>
    <n v="1106"/>
    <n v="4"/>
    <s v="Male"/>
    <n v="3"/>
    <n v="1"/>
    <x v="2"/>
    <n v="4"/>
    <s v="Married"/>
    <n v="3691"/>
    <n v="1"/>
    <x v="0"/>
    <n v="15"/>
    <n v="3"/>
    <n v="2"/>
    <n v="1"/>
    <n v="7"/>
    <n v="3"/>
    <n v="4"/>
    <n v="7"/>
    <n v="7"/>
    <n v="5"/>
    <n v="6"/>
    <n v="1"/>
    <n v="1"/>
    <x v="1"/>
    <x v="0"/>
    <x v="2"/>
    <x v="0"/>
    <x v="1"/>
    <x v="0"/>
    <x v="0"/>
    <n v="3.5"/>
    <x v="2"/>
    <s v="3–5"/>
    <n v="13287.6"/>
    <n v="13287.6"/>
    <x v="0"/>
    <x v="0"/>
  </r>
  <r>
    <n v="26"/>
    <x v="0"/>
    <s v="Travel_Rarely"/>
    <x v="1"/>
    <n v="21"/>
    <n v="3"/>
    <s v="Medical"/>
    <n v="1107"/>
    <n v="1"/>
    <s v="Male"/>
    <n v="3"/>
    <n v="1"/>
    <x v="2"/>
    <n v="3"/>
    <s v="Divorced"/>
    <n v="2377"/>
    <n v="1"/>
    <x v="1"/>
    <n v="20"/>
    <n v="4"/>
    <n v="3"/>
    <n v="1"/>
    <n v="1"/>
    <n v="0"/>
    <n v="2"/>
    <n v="1"/>
    <n v="1"/>
    <n v="0"/>
    <n v="0"/>
    <n v="1"/>
    <n v="0"/>
    <x v="0"/>
    <x v="1"/>
    <x v="2"/>
    <x v="2"/>
    <x v="1"/>
    <x v="2"/>
    <x v="1"/>
    <n v="2.25"/>
    <x v="3"/>
    <s v="0"/>
    <n v="8557.1999999999989"/>
    <n v="8557.1999999999989"/>
    <x v="0"/>
    <x v="0"/>
  </r>
  <r>
    <n v="33"/>
    <x v="0"/>
    <s v="Travel_Rarely"/>
    <x v="1"/>
    <n v="25"/>
    <n v="3"/>
    <s v="Medical"/>
    <n v="1108"/>
    <n v="1"/>
    <s v="Male"/>
    <n v="2"/>
    <n v="1"/>
    <x v="1"/>
    <n v="2"/>
    <s v="Single"/>
    <n v="2313"/>
    <n v="4"/>
    <x v="0"/>
    <n v="20"/>
    <n v="4"/>
    <n v="2"/>
    <n v="0"/>
    <n v="5"/>
    <n v="0"/>
    <n v="3"/>
    <n v="2"/>
    <n v="2"/>
    <n v="2"/>
    <n v="2"/>
    <n v="1"/>
    <n v="1"/>
    <x v="1"/>
    <x v="0"/>
    <x v="2"/>
    <x v="2"/>
    <x v="1"/>
    <x v="0"/>
    <x v="2"/>
    <n v="2"/>
    <x v="0"/>
    <s v="1–2"/>
    <n v="8326.7999999999993"/>
    <n v="8326.7999999999993"/>
    <x v="4"/>
    <x v="3"/>
  </r>
  <r>
    <n v="42"/>
    <x v="1"/>
    <s v="Travel_Rarely"/>
    <x v="1"/>
    <n v="2"/>
    <n v="2"/>
    <s v="Medical"/>
    <n v="1109"/>
    <n v="4"/>
    <s v="Male"/>
    <n v="3"/>
    <n v="4"/>
    <x v="5"/>
    <n v="1"/>
    <s v="Married"/>
    <n v="17665"/>
    <n v="0"/>
    <x v="1"/>
    <n v="17"/>
    <n v="3"/>
    <n v="4"/>
    <n v="1"/>
    <n v="23"/>
    <n v="3"/>
    <n v="3"/>
    <n v="22"/>
    <n v="6"/>
    <n v="13"/>
    <n v="7"/>
    <n v="0"/>
    <n v="0"/>
    <x v="1"/>
    <x v="0"/>
    <x v="0"/>
    <x v="0"/>
    <x v="2"/>
    <x v="3"/>
    <x v="3"/>
    <n v="3"/>
    <x v="1"/>
    <s v="6+"/>
    <n v="63594"/>
    <n v="0"/>
    <x v="2"/>
    <x v="2"/>
  </r>
  <r>
    <n v="28"/>
    <x v="0"/>
    <s v="Travel_Frequently"/>
    <x v="1"/>
    <n v="1"/>
    <n v="3"/>
    <s v="Medical"/>
    <n v="1111"/>
    <n v="1"/>
    <s v="Male"/>
    <n v="2"/>
    <n v="1"/>
    <x v="2"/>
    <n v="2"/>
    <s v="Divorced"/>
    <n v="2596"/>
    <n v="1"/>
    <x v="1"/>
    <n v="15"/>
    <n v="3"/>
    <n v="1"/>
    <n v="2"/>
    <n v="1"/>
    <n v="2"/>
    <n v="3"/>
    <n v="1"/>
    <n v="0"/>
    <n v="0"/>
    <n v="0"/>
    <n v="1"/>
    <n v="0"/>
    <x v="0"/>
    <x v="1"/>
    <x v="2"/>
    <x v="0"/>
    <x v="1"/>
    <x v="2"/>
    <x v="1"/>
    <n v="1.75"/>
    <x v="0"/>
    <s v="0"/>
    <n v="9345.6"/>
    <n v="9345.6"/>
    <x v="0"/>
    <x v="0"/>
  </r>
  <r>
    <n v="50"/>
    <x v="0"/>
    <s v="Travel_Frequently"/>
    <x v="0"/>
    <n v="1"/>
    <n v="4"/>
    <s v="Other"/>
    <n v="1113"/>
    <n v="4"/>
    <s v="Male"/>
    <n v="3"/>
    <n v="2"/>
    <x v="0"/>
    <n v="3"/>
    <s v="Single"/>
    <n v="4728"/>
    <n v="3"/>
    <x v="0"/>
    <n v="14"/>
    <n v="3"/>
    <n v="4"/>
    <n v="0"/>
    <n v="5"/>
    <n v="4"/>
    <n v="3"/>
    <n v="0"/>
    <n v="0"/>
    <n v="0"/>
    <n v="0"/>
    <n v="1"/>
    <n v="1"/>
    <x v="0"/>
    <x v="1"/>
    <x v="1"/>
    <x v="0"/>
    <x v="1"/>
    <x v="0"/>
    <x v="1"/>
    <n v="3.5"/>
    <x v="2"/>
    <s v="0"/>
    <n v="17020.8"/>
    <n v="17020.8"/>
    <x v="0"/>
    <x v="0"/>
  </r>
  <r>
    <n v="33"/>
    <x v="1"/>
    <s v="Travel_Frequently"/>
    <x v="0"/>
    <n v="7"/>
    <n v="3"/>
    <s v="Life Sciences"/>
    <n v="1114"/>
    <n v="4"/>
    <s v="Female"/>
    <n v="3"/>
    <n v="2"/>
    <x v="0"/>
    <n v="2"/>
    <s v="Married"/>
    <n v="4302"/>
    <n v="0"/>
    <x v="1"/>
    <n v="17"/>
    <n v="3"/>
    <n v="3"/>
    <n v="1"/>
    <n v="4"/>
    <n v="3"/>
    <n v="3"/>
    <n v="3"/>
    <n v="2"/>
    <n v="0"/>
    <n v="2"/>
    <n v="0"/>
    <n v="0"/>
    <x v="0"/>
    <x v="0"/>
    <x v="2"/>
    <x v="1"/>
    <x v="1"/>
    <x v="0"/>
    <x v="2"/>
    <n v="3"/>
    <x v="1"/>
    <s v="0"/>
    <n v="15487.199999999999"/>
    <n v="0"/>
    <x v="1"/>
    <x v="1"/>
  </r>
  <r>
    <n v="34"/>
    <x v="1"/>
    <s v="Non-Travel"/>
    <x v="1"/>
    <n v="3"/>
    <n v="4"/>
    <s v="Life Sciences"/>
    <n v="1115"/>
    <n v="3"/>
    <s v="Male"/>
    <n v="2"/>
    <n v="1"/>
    <x v="1"/>
    <n v="4"/>
    <s v="Married"/>
    <n v="2979"/>
    <n v="3"/>
    <x v="1"/>
    <n v="17"/>
    <n v="3"/>
    <n v="4"/>
    <n v="3"/>
    <n v="6"/>
    <n v="2"/>
    <n v="3"/>
    <n v="0"/>
    <n v="0"/>
    <n v="0"/>
    <n v="0"/>
    <n v="0"/>
    <n v="0"/>
    <x v="0"/>
    <x v="1"/>
    <x v="2"/>
    <x v="0"/>
    <x v="1"/>
    <x v="0"/>
    <x v="1"/>
    <n v="3.5"/>
    <x v="2"/>
    <s v="0"/>
    <n v="10724.4"/>
    <n v="0"/>
    <x v="2"/>
    <x v="2"/>
  </r>
  <r>
    <n v="48"/>
    <x v="1"/>
    <s v="Non-Travel"/>
    <x v="1"/>
    <n v="1"/>
    <n v="4"/>
    <s v="Medical"/>
    <n v="1116"/>
    <n v="1"/>
    <s v="Male"/>
    <n v="4"/>
    <n v="4"/>
    <x v="5"/>
    <n v="4"/>
    <s v="Single"/>
    <n v="16885"/>
    <n v="2"/>
    <x v="1"/>
    <n v="22"/>
    <n v="4"/>
    <n v="3"/>
    <n v="0"/>
    <n v="27"/>
    <n v="3"/>
    <n v="2"/>
    <n v="5"/>
    <n v="4"/>
    <n v="2"/>
    <n v="1"/>
    <n v="0"/>
    <n v="0"/>
    <x v="1"/>
    <x v="0"/>
    <x v="1"/>
    <x v="0"/>
    <x v="2"/>
    <x v="4"/>
    <x v="2"/>
    <n v="2.5"/>
    <x v="3"/>
    <s v="1–2"/>
    <n v="60786"/>
    <n v="0"/>
    <x v="1"/>
    <x v="1"/>
  </r>
  <r>
    <n v="45"/>
    <x v="1"/>
    <s v="Non-Travel"/>
    <x v="0"/>
    <n v="9"/>
    <n v="4"/>
    <s v="Life Sciences"/>
    <n v="1117"/>
    <n v="2"/>
    <s v="Female"/>
    <n v="2"/>
    <n v="2"/>
    <x v="0"/>
    <n v="3"/>
    <s v="Married"/>
    <n v="5593"/>
    <n v="1"/>
    <x v="1"/>
    <n v="13"/>
    <n v="3"/>
    <n v="4"/>
    <n v="1"/>
    <n v="15"/>
    <n v="2"/>
    <n v="3"/>
    <n v="15"/>
    <n v="10"/>
    <n v="4"/>
    <n v="12"/>
    <n v="0"/>
    <n v="0"/>
    <x v="1"/>
    <x v="0"/>
    <x v="1"/>
    <x v="1"/>
    <x v="0"/>
    <x v="1"/>
    <x v="4"/>
    <n v="3"/>
    <x v="1"/>
    <s v="3–5"/>
    <n v="20134.8"/>
    <n v="0"/>
    <x v="2"/>
    <x v="2"/>
  </r>
  <r>
    <n v="52"/>
    <x v="1"/>
    <s v="Travel_Rarely"/>
    <x v="1"/>
    <n v="7"/>
    <n v="4"/>
    <s v="Life Sciences"/>
    <n v="1118"/>
    <n v="2"/>
    <s v="Male"/>
    <n v="3"/>
    <n v="3"/>
    <x v="4"/>
    <n v="2"/>
    <s v="Single"/>
    <n v="10445"/>
    <n v="7"/>
    <x v="1"/>
    <n v="19"/>
    <n v="3"/>
    <n v="4"/>
    <n v="0"/>
    <n v="18"/>
    <n v="4"/>
    <n v="3"/>
    <n v="8"/>
    <n v="6"/>
    <n v="4"/>
    <n v="0"/>
    <n v="0"/>
    <n v="0"/>
    <x v="1"/>
    <x v="1"/>
    <x v="1"/>
    <x v="1"/>
    <x v="3"/>
    <x v="3"/>
    <x v="0"/>
    <n v="2.75"/>
    <x v="1"/>
    <s v="3–5"/>
    <n v="37602"/>
    <n v="0"/>
    <x v="2"/>
    <x v="2"/>
  </r>
  <r>
    <n v="38"/>
    <x v="1"/>
    <s v="Travel_Rarely"/>
    <x v="0"/>
    <n v="10"/>
    <n v="4"/>
    <s v="Marketing"/>
    <n v="1119"/>
    <n v="3"/>
    <s v="Male"/>
    <n v="2"/>
    <n v="3"/>
    <x v="0"/>
    <n v="3"/>
    <s v="Divorced"/>
    <n v="8740"/>
    <n v="0"/>
    <x v="0"/>
    <n v="14"/>
    <n v="3"/>
    <n v="2"/>
    <n v="2"/>
    <n v="9"/>
    <n v="2"/>
    <n v="3"/>
    <n v="8"/>
    <n v="7"/>
    <n v="2"/>
    <n v="7"/>
    <n v="0"/>
    <n v="1"/>
    <x v="1"/>
    <x v="0"/>
    <x v="0"/>
    <x v="1"/>
    <x v="0"/>
    <x v="1"/>
    <x v="0"/>
    <n v="2.75"/>
    <x v="1"/>
    <s v="1–2"/>
    <n v="31464"/>
    <n v="0"/>
    <x v="2"/>
    <x v="2"/>
  </r>
  <r>
    <n v="29"/>
    <x v="1"/>
    <s v="Travel_Rarely"/>
    <x v="1"/>
    <n v="28"/>
    <n v="4"/>
    <s v="Life Sciences"/>
    <n v="1120"/>
    <n v="3"/>
    <s v="Female"/>
    <n v="3"/>
    <n v="1"/>
    <x v="1"/>
    <n v="4"/>
    <s v="Divorced"/>
    <n v="2514"/>
    <n v="4"/>
    <x v="1"/>
    <n v="22"/>
    <n v="4"/>
    <n v="1"/>
    <n v="1"/>
    <n v="11"/>
    <n v="1"/>
    <n v="3"/>
    <n v="7"/>
    <n v="5"/>
    <n v="1"/>
    <n v="7"/>
    <n v="0"/>
    <n v="0"/>
    <x v="0"/>
    <x v="0"/>
    <x v="2"/>
    <x v="2"/>
    <x v="1"/>
    <x v="1"/>
    <x v="0"/>
    <n v="2.75"/>
    <x v="1"/>
    <s v="1–2"/>
    <n v="9050.4"/>
    <n v="0"/>
    <x v="2"/>
    <x v="2"/>
  </r>
  <r>
    <n v="28"/>
    <x v="1"/>
    <s v="Travel_Rarely"/>
    <x v="1"/>
    <n v="3"/>
    <n v="3"/>
    <s v="Medical"/>
    <n v="1121"/>
    <n v="4"/>
    <s v="Female"/>
    <n v="3"/>
    <n v="3"/>
    <x v="3"/>
    <n v="2"/>
    <s v="Divorced"/>
    <n v="7655"/>
    <n v="0"/>
    <x v="1"/>
    <n v="17"/>
    <n v="3"/>
    <n v="2"/>
    <n v="3"/>
    <n v="10"/>
    <n v="3"/>
    <n v="2"/>
    <n v="9"/>
    <n v="7"/>
    <n v="1"/>
    <n v="7"/>
    <n v="0"/>
    <n v="0"/>
    <x v="0"/>
    <x v="0"/>
    <x v="2"/>
    <x v="0"/>
    <x v="0"/>
    <x v="1"/>
    <x v="0"/>
    <n v="2.5"/>
    <x v="3"/>
    <s v="1–2"/>
    <n v="27558"/>
    <n v="0"/>
    <x v="1"/>
    <x v="1"/>
  </r>
  <r>
    <n v="46"/>
    <x v="1"/>
    <s v="Travel_Rarely"/>
    <x v="0"/>
    <n v="3"/>
    <n v="1"/>
    <s v="Marketing"/>
    <n v="1124"/>
    <n v="1"/>
    <s v="Male"/>
    <n v="3"/>
    <n v="4"/>
    <x v="5"/>
    <n v="3"/>
    <s v="Married"/>
    <n v="17465"/>
    <n v="3"/>
    <x v="1"/>
    <n v="12"/>
    <n v="3"/>
    <n v="4"/>
    <n v="1"/>
    <n v="23"/>
    <n v="3"/>
    <n v="3"/>
    <n v="12"/>
    <n v="9"/>
    <n v="4"/>
    <n v="9"/>
    <n v="0"/>
    <n v="0"/>
    <x v="1"/>
    <x v="0"/>
    <x v="1"/>
    <x v="0"/>
    <x v="2"/>
    <x v="3"/>
    <x v="4"/>
    <n v="2.75"/>
    <x v="1"/>
    <s v="3–5"/>
    <n v="62874"/>
    <n v="0"/>
    <x v="2"/>
    <x v="2"/>
  </r>
  <r>
    <n v="38"/>
    <x v="1"/>
    <s v="Travel_Rarely"/>
    <x v="0"/>
    <n v="2"/>
    <n v="2"/>
    <s v="Marketing"/>
    <n v="1125"/>
    <n v="4"/>
    <s v="Male"/>
    <n v="3"/>
    <n v="3"/>
    <x v="0"/>
    <n v="2"/>
    <s v="Single"/>
    <n v="7351"/>
    <n v="7"/>
    <x v="1"/>
    <n v="16"/>
    <n v="3"/>
    <n v="3"/>
    <n v="0"/>
    <n v="10"/>
    <n v="2"/>
    <n v="3"/>
    <n v="1"/>
    <n v="0"/>
    <n v="0"/>
    <n v="0"/>
    <n v="0"/>
    <n v="0"/>
    <x v="0"/>
    <x v="1"/>
    <x v="0"/>
    <x v="0"/>
    <x v="0"/>
    <x v="1"/>
    <x v="1"/>
    <n v="3"/>
    <x v="1"/>
    <s v="0"/>
    <n v="26463.599999999999"/>
    <n v="0"/>
    <x v="2"/>
    <x v="2"/>
  </r>
  <r>
    <n v="43"/>
    <x v="1"/>
    <s v="Travel_Frequently"/>
    <x v="1"/>
    <n v="27"/>
    <n v="3"/>
    <s v="Life Sciences"/>
    <n v="1126"/>
    <n v="3"/>
    <s v="Female"/>
    <n v="3"/>
    <n v="3"/>
    <x v="3"/>
    <n v="1"/>
    <s v="Married"/>
    <n v="10820"/>
    <n v="8"/>
    <x v="1"/>
    <n v="11"/>
    <n v="3"/>
    <n v="3"/>
    <n v="1"/>
    <n v="18"/>
    <n v="1"/>
    <n v="3"/>
    <n v="8"/>
    <n v="7"/>
    <n v="0"/>
    <n v="1"/>
    <n v="0"/>
    <n v="0"/>
    <x v="0"/>
    <x v="0"/>
    <x v="0"/>
    <x v="2"/>
    <x v="3"/>
    <x v="3"/>
    <x v="0"/>
    <n v="2.5"/>
    <x v="3"/>
    <s v="0"/>
    <n v="38952"/>
    <n v="0"/>
    <x v="2"/>
    <x v="2"/>
  </r>
  <r>
    <n v="39"/>
    <x v="0"/>
    <s v="Travel_Frequently"/>
    <x v="1"/>
    <n v="2"/>
    <n v="3"/>
    <s v="Life Sciences"/>
    <n v="1127"/>
    <n v="1"/>
    <s v="Male"/>
    <n v="3"/>
    <n v="4"/>
    <x v="4"/>
    <n v="4"/>
    <s v="Divorced"/>
    <n v="12169"/>
    <n v="7"/>
    <x v="1"/>
    <n v="11"/>
    <n v="3"/>
    <n v="4"/>
    <n v="3"/>
    <n v="21"/>
    <n v="4"/>
    <n v="3"/>
    <n v="18"/>
    <n v="7"/>
    <n v="11"/>
    <n v="5"/>
    <n v="1"/>
    <n v="0"/>
    <x v="1"/>
    <x v="0"/>
    <x v="0"/>
    <x v="0"/>
    <x v="3"/>
    <x v="3"/>
    <x v="4"/>
    <n v="3"/>
    <x v="1"/>
    <s v="6+"/>
    <n v="43808.4"/>
    <n v="43808.4"/>
    <x v="2"/>
    <x v="2"/>
  </r>
  <r>
    <n v="40"/>
    <x v="1"/>
    <s v="Travel_Rarely"/>
    <x v="1"/>
    <n v="14"/>
    <n v="3"/>
    <s v="Medical"/>
    <n v="1128"/>
    <n v="3"/>
    <s v="Male"/>
    <n v="2"/>
    <n v="5"/>
    <x v="7"/>
    <n v="3"/>
    <s v="Single"/>
    <n v="19626"/>
    <n v="1"/>
    <x v="1"/>
    <n v="14"/>
    <n v="3"/>
    <n v="1"/>
    <n v="0"/>
    <n v="21"/>
    <n v="2"/>
    <n v="4"/>
    <n v="20"/>
    <n v="7"/>
    <n v="4"/>
    <n v="9"/>
    <n v="0"/>
    <n v="0"/>
    <x v="1"/>
    <x v="0"/>
    <x v="0"/>
    <x v="4"/>
    <x v="2"/>
    <x v="3"/>
    <x v="4"/>
    <n v="2.75"/>
    <x v="1"/>
    <s v="3–5"/>
    <n v="70653.599999999991"/>
    <n v="0"/>
    <x v="2"/>
    <x v="2"/>
  </r>
  <r>
    <n v="21"/>
    <x v="1"/>
    <s v="Travel_Rarely"/>
    <x v="1"/>
    <n v="1"/>
    <n v="1"/>
    <s v="Technical Degree"/>
    <n v="1131"/>
    <n v="4"/>
    <s v="Female"/>
    <n v="2"/>
    <n v="1"/>
    <x v="1"/>
    <n v="2"/>
    <s v="Single"/>
    <n v="2070"/>
    <n v="1"/>
    <x v="0"/>
    <n v="11"/>
    <n v="3"/>
    <n v="3"/>
    <n v="0"/>
    <n v="2"/>
    <n v="6"/>
    <n v="4"/>
    <n v="2"/>
    <n v="2"/>
    <n v="2"/>
    <n v="2"/>
    <n v="0"/>
    <n v="1"/>
    <x v="1"/>
    <x v="0"/>
    <x v="4"/>
    <x v="0"/>
    <x v="1"/>
    <x v="2"/>
    <x v="2"/>
    <n v="3.25"/>
    <x v="2"/>
    <s v="1–2"/>
    <n v="7452"/>
    <n v="0"/>
    <x v="0"/>
    <x v="0"/>
  </r>
  <r>
    <n v="39"/>
    <x v="1"/>
    <s v="Non-Travel"/>
    <x v="1"/>
    <n v="9"/>
    <n v="3"/>
    <s v="Life Sciences"/>
    <n v="1132"/>
    <n v="3"/>
    <s v="Male"/>
    <n v="3"/>
    <n v="2"/>
    <x v="2"/>
    <n v="2"/>
    <s v="Single"/>
    <n v="6782"/>
    <n v="9"/>
    <x v="1"/>
    <n v="15"/>
    <n v="3"/>
    <n v="3"/>
    <n v="0"/>
    <n v="9"/>
    <n v="2"/>
    <n v="2"/>
    <n v="5"/>
    <n v="4"/>
    <n v="0"/>
    <n v="3"/>
    <n v="0"/>
    <n v="0"/>
    <x v="0"/>
    <x v="0"/>
    <x v="0"/>
    <x v="1"/>
    <x v="0"/>
    <x v="1"/>
    <x v="2"/>
    <n v="2.5"/>
    <x v="3"/>
    <s v="0"/>
    <n v="24415.200000000001"/>
    <n v="0"/>
    <x v="1"/>
    <x v="1"/>
  </r>
  <r>
    <n v="36"/>
    <x v="1"/>
    <s v="Non-Travel"/>
    <x v="1"/>
    <n v="18"/>
    <n v="4"/>
    <s v="Life Sciences"/>
    <n v="1133"/>
    <n v="1"/>
    <s v="Male"/>
    <n v="3"/>
    <n v="2"/>
    <x v="3"/>
    <n v="4"/>
    <s v="Single"/>
    <n v="7779"/>
    <n v="2"/>
    <x v="1"/>
    <n v="20"/>
    <n v="4"/>
    <n v="1"/>
    <n v="0"/>
    <n v="18"/>
    <n v="0"/>
    <n v="3"/>
    <n v="11"/>
    <n v="9"/>
    <n v="0"/>
    <n v="9"/>
    <n v="0"/>
    <n v="0"/>
    <x v="0"/>
    <x v="0"/>
    <x v="0"/>
    <x v="3"/>
    <x v="0"/>
    <x v="3"/>
    <x v="4"/>
    <n v="2.25"/>
    <x v="3"/>
    <s v="0"/>
    <n v="28004.399999999998"/>
    <n v="0"/>
    <x v="1"/>
    <x v="1"/>
  </r>
  <r>
    <n v="31"/>
    <x v="1"/>
    <s v="Travel_Frequently"/>
    <x v="0"/>
    <n v="20"/>
    <n v="3"/>
    <s v="Life Sciences"/>
    <n v="1135"/>
    <n v="3"/>
    <s v="Male"/>
    <n v="4"/>
    <n v="1"/>
    <x v="6"/>
    <n v="4"/>
    <s v="Married"/>
    <n v="2791"/>
    <n v="0"/>
    <x v="1"/>
    <n v="12"/>
    <n v="3"/>
    <n v="1"/>
    <n v="1"/>
    <n v="3"/>
    <n v="4"/>
    <n v="3"/>
    <n v="2"/>
    <n v="2"/>
    <n v="2"/>
    <n v="2"/>
    <n v="0"/>
    <n v="0"/>
    <x v="1"/>
    <x v="0"/>
    <x v="2"/>
    <x v="3"/>
    <x v="1"/>
    <x v="2"/>
    <x v="2"/>
    <n v="2.75"/>
    <x v="1"/>
    <s v="1–2"/>
    <n v="10047.6"/>
    <n v="0"/>
    <x v="0"/>
    <x v="0"/>
  </r>
  <r>
    <n v="28"/>
    <x v="1"/>
    <s v="Travel_Rarely"/>
    <x v="1"/>
    <n v="2"/>
    <n v="1"/>
    <s v="Life Sciences"/>
    <n v="1136"/>
    <n v="1"/>
    <s v="Male"/>
    <n v="2"/>
    <n v="1"/>
    <x v="1"/>
    <n v="2"/>
    <s v="Married"/>
    <n v="3201"/>
    <n v="0"/>
    <x v="1"/>
    <n v="17"/>
    <n v="3"/>
    <n v="1"/>
    <n v="0"/>
    <n v="6"/>
    <n v="2"/>
    <n v="1"/>
    <n v="5"/>
    <n v="3"/>
    <n v="0"/>
    <n v="4"/>
    <n v="0"/>
    <n v="0"/>
    <x v="0"/>
    <x v="0"/>
    <x v="2"/>
    <x v="0"/>
    <x v="1"/>
    <x v="0"/>
    <x v="2"/>
    <n v="1.25"/>
    <x v="4"/>
    <s v="0"/>
    <n v="11523.6"/>
    <n v="0"/>
    <x v="2"/>
    <x v="2"/>
  </r>
  <r>
    <n v="35"/>
    <x v="1"/>
    <s v="Travel_Frequently"/>
    <x v="0"/>
    <n v="11"/>
    <n v="2"/>
    <s v="Marketing"/>
    <n v="1137"/>
    <n v="4"/>
    <s v="Male"/>
    <n v="3"/>
    <n v="2"/>
    <x v="0"/>
    <n v="4"/>
    <s v="Divorced"/>
    <n v="4968"/>
    <n v="1"/>
    <x v="1"/>
    <n v="11"/>
    <n v="3"/>
    <n v="4"/>
    <n v="1"/>
    <n v="5"/>
    <n v="3"/>
    <n v="3"/>
    <n v="5"/>
    <n v="2"/>
    <n v="0"/>
    <n v="2"/>
    <n v="0"/>
    <n v="0"/>
    <x v="0"/>
    <x v="0"/>
    <x v="0"/>
    <x v="4"/>
    <x v="1"/>
    <x v="0"/>
    <x v="2"/>
    <n v="3.75"/>
    <x v="2"/>
    <s v="0"/>
    <n v="17884.8"/>
    <n v="0"/>
    <x v="1"/>
    <x v="1"/>
  </r>
  <r>
    <n v="49"/>
    <x v="1"/>
    <s v="Travel_Rarely"/>
    <x v="0"/>
    <n v="8"/>
    <n v="4"/>
    <s v="Technical Degree"/>
    <n v="1138"/>
    <n v="4"/>
    <s v="Male"/>
    <n v="2"/>
    <n v="4"/>
    <x v="0"/>
    <n v="2"/>
    <s v="Married"/>
    <n v="13120"/>
    <n v="6"/>
    <x v="1"/>
    <n v="17"/>
    <n v="3"/>
    <n v="2"/>
    <n v="1"/>
    <n v="22"/>
    <n v="3"/>
    <n v="3"/>
    <n v="9"/>
    <n v="8"/>
    <n v="2"/>
    <n v="3"/>
    <n v="0"/>
    <n v="0"/>
    <x v="1"/>
    <x v="0"/>
    <x v="1"/>
    <x v="1"/>
    <x v="3"/>
    <x v="3"/>
    <x v="0"/>
    <n v="2.75"/>
    <x v="1"/>
    <s v="1–2"/>
    <n v="47232"/>
    <n v="0"/>
    <x v="1"/>
    <x v="1"/>
  </r>
  <r>
    <n v="34"/>
    <x v="1"/>
    <s v="Travel_Frequently"/>
    <x v="1"/>
    <n v="2"/>
    <n v="2"/>
    <s v="Life Sciences"/>
    <n v="1140"/>
    <n v="4"/>
    <s v="Male"/>
    <n v="3"/>
    <n v="2"/>
    <x v="3"/>
    <n v="3"/>
    <s v="Single"/>
    <n v="4033"/>
    <n v="2"/>
    <x v="1"/>
    <n v="11"/>
    <n v="3"/>
    <n v="4"/>
    <n v="0"/>
    <n v="5"/>
    <n v="3"/>
    <n v="2"/>
    <n v="3"/>
    <n v="2"/>
    <n v="0"/>
    <n v="2"/>
    <n v="0"/>
    <n v="0"/>
    <x v="0"/>
    <x v="0"/>
    <x v="2"/>
    <x v="0"/>
    <x v="1"/>
    <x v="0"/>
    <x v="2"/>
    <n v="3.25"/>
    <x v="2"/>
    <s v="0"/>
    <n v="14518.8"/>
    <n v="0"/>
    <x v="1"/>
    <x v="1"/>
  </r>
  <r>
    <n v="29"/>
    <x v="1"/>
    <s v="Travel_Frequently"/>
    <x v="1"/>
    <n v="10"/>
    <n v="3"/>
    <s v="Life Sciences"/>
    <n v="1143"/>
    <n v="4"/>
    <s v="Female"/>
    <n v="3"/>
    <n v="1"/>
    <x v="1"/>
    <n v="2"/>
    <s v="Divorced"/>
    <n v="3291"/>
    <n v="0"/>
    <x v="1"/>
    <n v="14"/>
    <n v="3"/>
    <n v="4"/>
    <n v="2"/>
    <n v="8"/>
    <n v="2"/>
    <n v="2"/>
    <n v="7"/>
    <n v="5"/>
    <n v="1"/>
    <n v="1"/>
    <n v="0"/>
    <n v="0"/>
    <x v="0"/>
    <x v="0"/>
    <x v="2"/>
    <x v="1"/>
    <x v="1"/>
    <x v="0"/>
    <x v="0"/>
    <n v="3"/>
    <x v="1"/>
    <s v="1–2"/>
    <n v="11847.6"/>
    <n v="0"/>
    <x v="1"/>
    <x v="1"/>
  </r>
  <r>
    <n v="42"/>
    <x v="1"/>
    <s v="Travel_Rarely"/>
    <x v="1"/>
    <n v="29"/>
    <n v="3"/>
    <s v="Medical"/>
    <n v="1148"/>
    <n v="2"/>
    <s v="Male"/>
    <n v="1"/>
    <n v="2"/>
    <x v="2"/>
    <n v="4"/>
    <s v="Single"/>
    <n v="4272"/>
    <n v="4"/>
    <x v="1"/>
    <n v="19"/>
    <n v="3"/>
    <n v="1"/>
    <n v="0"/>
    <n v="16"/>
    <n v="3"/>
    <n v="3"/>
    <n v="1"/>
    <n v="0"/>
    <n v="0"/>
    <n v="0"/>
    <n v="0"/>
    <n v="0"/>
    <x v="0"/>
    <x v="1"/>
    <x v="0"/>
    <x v="2"/>
    <x v="1"/>
    <x v="3"/>
    <x v="1"/>
    <n v="2.5"/>
    <x v="3"/>
    <s v="0"/>
    <n v="15379.199999999999"/>
    <n v="0"/>
    <x v="0"/>
    <x v="0"/>
  </r>
  <r>
    <n v="29"/>
    <x v="1"/>
    <s v="Travel_Rarely"/>
    <x v="1"/>
    <n v="8"/>
    <n v="1"/>
    <s v="Medical"/>
    <n v="1150"/>
    <n v="2"/>
    <s v="Male"/>
    <n v="2"/>
    <n v="2"/>
    <x v="3"/>
    <n v="4"/>
    <s v="Married"/>
    <n v="5056"/>
    <n v="1"/>
    <x v="0"/>
    <n v="15"/>
    <n v="3"/>
    <n v="3"/>
    <n v="1"/>
    <n v="10"/>
    <n v="2"/>
    <n v="2"/>
    <n v="10"/>
    <n v="7"/>
    <n v="1"/>
    <n v="2"/>
    <n v="0"/>
    <n v="1"/>
    <x v="0"/>
    <x v="0"/>
    <x v="2"/>
    <x v="1"/>
    <x v="0"/>
    <x v="1"/>
    <x v="0"/>
    <n v="2.75"/>
    <x v="1"/>
    <s v="1–2"/>
    <n v="18201.599999999999"/>
    <n v="0"/>
    <x v="2"/>
    <x v="2"/>
  </r>
  <r>
    <n v="38"/>
    <x v="1"/>
    <s v="Travel_Rarely"/>
    <x v="2"/>
    <n v="1"/>
    <n v="3"/>
    <s v="Human Resources"/>
    <n v="1152"/>
    <n v="3"/>
    <s v="Male"/>
    <n v="4"/>
    <n v="1"/>
    <x v="8"/>
    <n v="3"/>
    <s v="Married"/>
    <n v="2844"/>
    <n v="1"/>
    <x v="1"/>
    <n v="13"/>
    <n v="3"/>
    <n v="4"/>
    <n v="1"/>
    <n v="7"/>
    <n v="2"/>
    <n v="4"/>
    <n v="7"/>
    <n v="6"/>
    <n v="5"/>
    <n v="0"/>
    <n v="0"/>
    <n v="0"/>
    <x v="1"/>
    <x v="1"/>
    <x v="0"/>
    <x v="0"/>
    <x v="1"/>
    <x v="0"/>
    <x v="0"/>
    <n v="3.5"/>
    <x v="2"/>
    <s v="3–5"/>
    <n v="10238.4"/>
    <n v="0"/>
    <x v="2"/>
    <x v="2"/>
  </r>
  <r>
    <n v="28"/>
    <x v="1"/>
    <s v="Travel_Frequently"/>
    <x v="1"/>
    <n v="6"/>
    <n v="3"/>
    <s v="Life Sciences"/>
    <n v="1154"/>
    <n v="3"/>
    <s v="Male"/>
    <n v="2"/>
    <n v="1"/>
    <x v="1"/>
    <n v="3"/>
    <s v="Divorced"/>
    <n v="2703"/>
    <n v="1"/>
    <x v="0"/>
    <n v="14"/>
    <n v="3"/>
    <n v="4"/>
    <n v="1"/>
    <n v="3"/>
    <n v="2"/>
    <n v="3"/>
    <n v="3"/>
    <n v="1"/>
    <n v="0"/>
    <n v="2"/>
    <n v="0"/>
    <n v="1"/>
    <x v="0"/>
    <x v="0"/>
    <x v="2"/>
    <x v="1"/>
    <x v="1"/>
    <x v="2"/>
    <x v="2"/>
    <n v="3.25"/>
    <x v="2"/>
    <s v="0"/>
    <n v="9730.7999999999993"/>
    <n v="0"/>
    <x v="2"/>
    <x v="2"/>
  </r>
  <r>
    <n v="18"/>
    <x v="0"/>
    <s v="Non-Travel"/>
    <x v="1"/>
    <n v="8"/>
    <n v="1"/>
    <s v="Medical"/>
    <n v="1156"/>
    <n v="3"/>
    <s v="Male"/>
    <n v="3"/>
    <n v="1"/>
    <x v="2"/>
    <n v="3"/>
    <s v="Single"/>
    <n v="1904"/>
    <n v="1"/>
    <x v="1"/>
    <n v="12"/>
    <n v="3"/>
    <n v="4"/>
    <n v="0"/>
    <n v="0"/>
    <n v="0"/>
    <n v="3"/>
    <n v="0"/>
    <n v="0"/>
    <n v="0"/>
    <n v="0"/>
    <n v="1"/>
    <n v="0"/>
    <x v="0"/>
    <x v="1"/>
    <x v="4"/>
    <x v="1"/>
    <x v="1"/>
    <x v="2"/>
    <x v="1"/>
    <n v="3.25"/>
    <x v="2"/>
    <s v="0"/>
    <n v="6854.4"/>
    <n v="6854.4"/>
    <x v="2"/>
    <x v="2"/>
  </r>
  <r>
    <n v="33"/>
    <x v="0"/>
    <s v="Travel_Rarely"/>
    <x v="0"/>
    <n v="9"/>
    <n v="4"/>
    <s v="Marketing"/>
    <n v="1157"/>
    <n v="1"/>
    <s v="Female"/>
    <n v="3"/>
    <n v="2"/>
    <x v="0"/>
    <n v="1"/>
    <s v="Single"/>
    <n v="8224"/>
    <n v="0"/>
    <x v="0"/>
    <n v="17"/>
    <n v="3"/>
    <n v="1"/>
    <n v="0"/>
    <n v="6"/>
    <n v="3"/>
    <n v="3"/>
    <n v="5"/>
    <n v="2"/>
    <n v="0"/>
    <n v="3"/>
    <n v="1"/>
    <n v="1"/>
    <x v="0"/>
    <x v="0"/>
    <x v="2"/>
    <x v="1"/>
    <x v="0"/>
    <x v="0"/>
    <x v="2"/>
    <n v="1.5"/>
    <x v="4"/>
    <s v="0"/>
    <n v="29606.399999999998"/>
    <n v="29606.399999999998"/>
    <x v="0"/>
    <x v="0"/>
  </r>
  <r>
    <n v="41"/>
    <x v="1"/>
    <s v="Travel_Rarely"/>
    <x v="1"/>
    <n v="12"/>
    <n v="4"/>
    <s v="Life Sciences"/>
    <n v="1158"/>
    <n v="2"/>
    <s v="Male"/>
    <n v="3"/>
    <n v="1"/>
    <x v="2"/>
    <n v="4"/>
    <s v="Married"/>
    <n v="4766"/>
    <n v="3"/>
    <x v="0"/>
    <n v="11"/>
    <n v="3"/>
    <n v="1"/>
    <n v="1"/>
    <n v="6"/>
    <n v="4"/>
    <n v="3"/>
    <n v="1"/>
    <n v="0"/>
    <n v="0"/>
    <n v="0"/>
    <n v="0"/>
    <n v="1"/>
    <x v="0"/>
    <x v="1"/>
    <x v="0"/>
    <x v="4"/>
    <x v="1"/>
    <x v="0"/>
    <x v="1"/>
    <n v="2.5"/>
    <x v="3"/>
    <s v="0"/>
    <n v="17157.599999999999"/>
    <n v="0"/>
    <x v="0"/>
    <x v="0"/>
  </r>
  <r>
    <n v="31"/>
    <x v="0"/>
    <s v="Travel_Frequently"/>
    <x v="1"/>
    <n v="15"/>
    <n v="3"/>
    <s v="Medical"/>
    <n v="1160"/>
    <n v="3"/>
    <s v="Male"/>
    <n v="3"/>
    <n v="1"/>
    <x v="2"/>
    <n v="3"/>
    <s v="Married"/>
    <n v="2610"/>
    <n v="1"/>
    <x v="1"/>
    <n v="12"/>
    <n v="3"/>
    <n v="3"/>
    <n v="1"/>
    <n v="2"/>
    <n v="5"/>
    <n v="2"/>
    <n v="2"/>
    <n v="2"/>
    <n v="2"/>
    <n v="2"/>
    <n v="1"/>
    <n v="0"/>
    <x v="1"/>
    <x v="0"/>
    <x v="2"/>
    <x v="4"/>
    <x v="1"/>
    <x v="2"/>
    <x v="2"/>
    <n v="2.75"/>
    <x v="1"/>
    <s v="1–2"/>
    <n v="9396"/>
    <n v="9396"/>
    <x v="2"/>
    <x v="2"/>
  </r>
  <r>
    <n v="37"/>
    <x v="1"/>
    <s v="Travel_Rarely"/>
    <x v="1"/>
    <n v="25"/>
    <n v="2"/>
    <s v="Medical"/>
    <n v="1161"/>
    <n v="3"/>
    <s v="Female"/>
    <n v="2"/>
    <n v="2"/>
    <x v="4"/>
    <n v="4"/>
    <s v="Divorced"/>
    <n v="5731"/>
    <n v="7"/>
    <x v="1"/>
    <n v="13"/>
    <n v="3"/>
    <n v="3"/>
    <n v="2"/>
    <n v="9"/>
    <n v="2"/>
    <n v="3"/>
    <n v="6"/>
    <n v="2"/>
    <n v="1"/>
    <n v="3"/>
    <n v="0"/>
    <n v="0"/>
    <x v="0"/>
    <x v="0"/>
    <x v="0"/>
    <x v="2"/>
    <x v="0"/>
    <x v="1"/>
    <x v="0"/>
    <n v="3.25"/>
    <x v="2"/>
    <s v="1–2"/>
    <n v="20631.599999999999"/>
    <n v="0"/>
    <x v="2"/>
    <x v="2"/>
  </r>
  <r>
    <n v="27"/>
    <x v="1"/>
    <s v="Travel_Rarely"/>
    <x v="1"/>
    <n v="6"/>
    <n v="3"/>
    <s v="Life Sciences"/>
    <n v="1162"/>
    <n v="4"/>
    <s v="Male"/>
    <n v="2"/>
    <n v="1"/>
    <x v="1"/>
    <n v="3"/>
    <s v="Married"/>
    <n v="2539"/>
    <n v="1"/>
    <x v="1"/>
    <n v="13"/>
    <n v="3"/>
    <n v="3"/>
    <n v="1"/>
    <n v="4"/>
    <n v="0"/>
    <n v="3"/>
    <n v="4"/>
    <n v="2"/>
    <n v="2"/>
    <n v="2"/>
    <n v="0"/>
    <n v="0"/>
    <x v="1"/>
    <x v="0"/>
    <x v="2"/>
    <x v="1"/>
    <x v="1"/>
    <x v="0"/>
    <x v="2"/>
    <n v="3.25"/>
    <x v="2"/>
    <s v="1–2"/>
    <n v="9140.4"/>
    <n v="0"/>
    <x v="1"/>
    <x v="1"/>
  </r>
  <r>
    <n v="34"/>
    <x v="1"/>
    <s v="Travel_Rarely"/>
    <x v="0"/>
    <n v="9"/>
    <n v="1"/>
    <s v="Life Sciences"/>
    <n v="1163"/>
    <n v="2"/>
    <s v="Female"/>
    <n v="3"/>
    <n v="2"/>
    <x v="0"/>
    <n v="3"/>
    <s v="Married"/>
    <n v="5714"/>
    <n v="1"/>
    <x v="1"/>
    <n v="20"/>
    <n v="4"/>
    <n v="1"/>
    <n v="0"/>
    <n v="6"/>
    <n v="3"/>
    <n v="2"/>
    <n v="6"/>
    <n v="5"/>
    <n v="1"/>
    <n v="3"/>
    <n v="0"/>
    <n v="0"/>
    <x v="0"/>
    <x v="0"/>
    <x v="2"/>
    <x v="1"/>
    <x v="0"/>
    <x v="0"/>
    <x v="0"/>
    <n v="2"/>
    <x v="0"/>
    <s v="1–2"/>
    <n v="20570.399999999998"/>
    <n v="0"/>
    <x v="2"/>
    <x v="2"/>
  </r>
  <r>
    <n v="35"/>
    <x v="1"/>
    <s v="Travel_Rarely"/>
    <x v="2"/>
    <n v="8"/>
    <n v="4"/>
    <s v="Technical Degree"/>
    <n v="1164"/>
    <n v="3"/>
    <s v="Male"/>
    <n v="3"/>
    <n v="1"/>
    <x v="8"/>
    <n v="3"/>
    <s v="Single"/>
    <n v="4323"/>
    <n v="1"/>
    <x v="1"/>
    <n v="17"/>
    <n v="3"/>
    <n v="2"/>
    <n v="0"/>
    <n v="6"/>
    <n v="2"/>
    <n v="1"/>
    <n v="5"/>
    <n v="4"/>
    <n v="1"/>
    <n v="4"/>
    <n v="0"/>
    <n v="0"/>
    <x v="0"/>
    <x v="0"/>
    <x v="0"/>
    <x v="1"/>
    <x v="1"/>
    <x v="0"/>
    <x v="2"/>
    <n v="2.25"/>
    <x v="3"/>
    <s v="1–2"/>
    <n v="15562.8"/>
    <n v="0"/>
    <x v="1"/>
    <x v="1"/>
  </r>
  <r>
    <n v="29"/>
    <x v="0"/>
    <s v="Travel_Rarely"/>
    <x v="0"/>
    <n v="23"/>
    <n v="1"/>
    <s v="Life Sciences"/>
    <n v="1165"/>
    <n v="4"/>
    <s v="Female"/>
    <n v="2"/>
    <n v="3"/>
    <x v="0"/>
    <n v="1"/>
    <s v="Married"/>
    <n v="7336"/>
    <n v="1"/>
    <x v="1"/>
    <n v="13"/>
    <n v="3"/>
    <n v="1"/>
    <n v="1"/>
    <n v="11"/>
    <n v="3"/>
    <n v="1"/>
    <n v="11"/>
    <n v="8"/>
    <n v="3"/>
    <n v="10"/>
    <n v="1"/>
    <n v="0"/>
    <x v="1"/>
    <x v="0"/>
    <x v="2"/>
    <x v="2"/>
    <x v="0"/>
    <x v="1"/>
    <x v="4"/>
    <n v="1.75"/>
    <x v="0"/>
    <s v="3–5"/>
    <n v="26409.599999999999"/>
    <n v="26409.599999999999"/>
    <x v="3"/>
    <x v="3"/>
  </r>
  <r>
    <n v="40"/>
    <x v="1"/>
    <s v="Travel_Frequently"/>
    <x v="1"/>
    <n v="9"/>
    <n v="4"/>
    <s v="Medical"/>
    <n v="1166"/>
    <n v="2"/>
    <s v="Female"/>
    <n v="3"/>
    <n v="3"/>
    <x v="7"/>
    <n v="3"/>
    <s v="Single"/>
    <n v="13499"/>
    <n v="9"/>
    <x v="1"/>
    <n v="17"/>
    <n v="3"/>
    <n v="3"/>
    <n v="0"/>
    <n v="20"/>
    <n v="3"/>
    <n v="2"/>
    <n v="18"/>
    <n v="7"/>
    <n v="2"/>
    <n v="13"/>
    <n v="0"/>
    <n v="0"/>
    <x v="1"/>
    <x v="0"/>
    <x v="0"/>
    <x v="1"/>
    <x v="3"/>
    <x v="3"/>
    <x v="4"/>
    <n v="2.5"/>
    <x v="3"/>
    <s v="1–2"/>
    <n v="48596.4"/>
    <n v="0"/>
    <x v="1"/>
    <x v="1"/>
  </r>
  <r>
    <n v="42"/>
    <x v="0"/>
    <s v="Travel_Frequently"/>
    <x v="0"/>
    <n v="12"/>
    <n v="3"/>
    <s v="Life Sciences"/>
    <n v="1167"/>
    <n v="3"/>
    <s v="Male"/>
    <n v="3"/>
    <n v="4"/>
    <x v="0"/>
    <n v="1"/>
    <s v="Single"/>
    <n v="13758"/>
    <n v="0"/>
    <x v="0"/>
    <n v="12"/>
    <n v="3"/>
    <n v="2"/>
    <n v="0"/>
    <n v="22"/>
    <n v="2"/>
    <n v="2"/>
    <n v="21"/>
    <n v="9"/>
    <n v="13"/>
    <n v="14"/>
    <n v="1"/>
    <n v="1"/>
    <x v="1"/>
    <x v="0"/>
    <x v="0"/>
    <x v="4"/>
    <x v="3"/>
    <x v="3"/>
    <x v="3"/>
    <n v="2"/>
    <x v="0"/>
    <s v="6+"/>
    <n v="49528.799999999996"/>
    <n v="49528.799999999996"/>
    <x v="3"/>
    <x v="3"/>
  </r>
  <r>
    <n v="42"/>
    <x v="1"/>
    <s v="Travel_Rarely"/>
    <x v="0"/>
    <n v="4"/>
    <n v="4"/>
    <s v="Marketing"/>
    <n v="1171"/>
    <n v="2"/>
    <s v="Male"/>
    <n v="3"/>
    <n v="2"/>
    <x v="0"/>
    <n v="1"/>
    <s v="Single"/>
    <n v="5155"/>
    <n v="7"/>
    <x v="1"/>
    <n v="13"/>
    <n v="3"/>
    <n v="4"/>
    <n v="0"/>
    <n v="9"/>
    <n v="3"/>
    <n v="4"/>
    <n v="6"/>
    <n v="4"/>
    <n v="1"/>
    <n v="5"/>
    <n v="0"/>
    <n v="0"/>
    <x v="0"/>
    <x v="0"/>
    <x v="0"/>
    <x v="0"/>
    <x v="0"/>
    <x v="1"/>
    <x v="0"/>
    <n v="2.75"/>
    <x v="1"/>
    <s v="1–2"/>
    <n v="18558"/>
    <n v="0"/>
    <x v="1"/>
    <x v="1"/>
  </r>
  <r>
    <n v="35"/>
    <x v="1"/>
    <s v="Travel_Rarely"/>
    <x v="1"/>
    <n v="1"/>
    <n v="4"/>
    <s v="Medical"/>
    <n v="1172"/>
    <n v="4"/>
    <s v="Male"/>
    <n v="2"/>
    <n v="1"/>
    <x v="2"/>
    <n v="3"/>
    <s v="Married"/>
    <n v="2258"/>
    <n v="6"/>
    <x v="1"/>
    <n v="12"/>
    <n v="3"/>
    <n v="2"/>
    <n v="1"/>
    <n v="10"/>
    <n v="2"/>
    <n v="3"/>
    <n v="8"/>
    <n v="0"/>
    <n v="1"/>
    <n v="7"/>
    <n v="0"/>
    <n v="0"/>
    <x v="0"/>
    <x v="0"/>
    <x v="0"/>
    <x v="0"/>
    <x v="1"/>
    <x v="1"/>
    <x v="0"/>
    <n v="3"/>
    <x v="1"/>
    <s v="1–2"/>
    <n v="8128.7999999999993"/>
    <n v="0"/>
    <x v="1"/>
    <x v="1"/>
  </r>
  <r>
    <n v="24"/>
    <x v="1"/>
    <s v="Travel_Rarely"/>
    <x v="1"/>
    <n v="24"/>
    <n v="3"/>
    <s v="Medical"/>
    <n v="1173"/>
    <n v="4"/>
    <s v="Male"/>
    <n v="3"/>
    <n v="1"/>
    <x v="2"/>
    <n v="2"/>
    <s v="Single"/>
    <n v="3597"/>
    <n v="8"/>
    <x v="1"/>
    <n v="22"/>
    <n v="4"/>
    <n v="4"/>
    <n v="0"/>
    <n v="6"/>
    <n v="2"/>
    <n v="3"/>
    <n v="4"/>
    <n v="3"/>
    <n v="1"/>
    <n v="2"/>
    <n v="0"/>
    <n v="0"/>
    <x v="0"/>
    <x v="0"/>
    <x v="4"/>
    <x v="2"/>
    <x v="1"/>
    <x v="0"/>
    <x v="2"/>
    <n v="3.25"/>
    <x v="2"/>
    <s v="1–2"/>
    <n v="12949.199999999999"/>
    <n v="0"/>
    <x v="2"/>
    <x v="2"/>
  </r>
  <r>
    <n v="28"/>
    <x v="0"/>
    <s v="Travel_Rarely"/>
    <x v="1"/>
    <n v="12"/>
    <n v="1"/>
    <s v="Life Sciences"/>
    <n v="1175"/>
    <n v="3"/>
    <s v="Female"/>
    <n v="3"/>
    <n v="1"/>
    <x v="2"/>
    <n v="4"/>
    <s v="Married"/>
    <n v="2515"/>
    <n v="1"/>
    <x v="0"/>
    <n v="11"/>
    <n v="3"/>
    <n v="4"/>
    <n v="0"/>
    <n v="1"/>
    <n v="4"/>
    <n v="2"/>
    <n v="1"/>
    <n v="1"/>
    <n v="0"/>
    <n v="0"/>
    <n v="1"/>
    <n v="1"/>
    <x v="0"/>
    <x v="1"/>
    <x v="2"/>
    <x v="4"/>
    <x v="1"/>
    <x v="2"/>
    <x v="1"/>
    <n v="3.25"/>
    <x v="2"/>
    <s v="0"/>
    <n v="9054"/>
    <n v="9054"/>
    <x v="0"/>
    <x v="0"/>
  </r>
  <r>
    <n v="26"/>
    <x v="1"/>
    <s v="Travel_Rarely"/>
    <x v="1"/>
    <n v="3"/>
    <n v="4"/>
    <s v="Medical"/>
    <n v="1177"/>
    <n v="1"/>
    <s v="Male"/>
    <n v="4"/>
    <n v="1"/>
    <x v="2"/>
    <n v="4"/>
    <s v="Married"/>
    <n v="4420"/>
    <n v="1"/>
    <x v="1"/>
    <n v="22"/>
    <n v="4"/>
    <n v="2"/>
    <n v="1"/>
    <n v="8"/>
    <n v="2"/>
    <n v="3"/>
    <n v="8"/>
    <n v="7"/>
    <n v="0"/>
    <n v="7"/>
    <n v="0"/>
    <n v="0"/>
    <x v="0"/>
    <x v="0"/>
    <x v="2"/>
    <x v="0"/>
    <x v="1"/>
    <x v="0"/>
    <x v="0"/>
    <n v="2.5"/>
    <x v="3"/>
    <s v="0"/>
    <n v="15912"/>
    <n v="0"/>
    <x v="1"/>
    <x v="1"/>
  </r>
  <r>
    <n v="30"/>
    <x v="1"/>
    <s v="Travel_Rarely"/>
    <x v="0"/>
    <n v="10"/>
    <n v="3"/>
    <s v="Marketing"/>
    <n v="1179"/>
    <n v="3"/>
    <s v="Male"/>
    <n v="2"/>
    <n v="2"/>
    <x v="0"/>
    <n v="3"/>
    <s v="Married"/>
    <n v="6578"/>
    <n v="1"/>
    <x v="1"/>
    <n v="18"/>
    <n v="3"/>
    <n v="1"/>
    <n v="1"/>
    <n v="10"/>
    <n v="3"/>
    <n v="3"/>
    <n v="10"/>
    <n v="3"/>
    <n v="1"/>
    <n v="4"/>
    <n v="0"/>
    <n v="0"/>
    <x v="0"/>
    <x v="0"/>
    <x v="2"/>
    <x v="1"/>
    <x v="0"/>
    <x v="1"/>
    <x v="0"/>
    <n v="2.5"/>
    <x v="3"/>
    <s v="1–2"/>
    <n v="23680.799999999999"/>
    <n v="0"/>
    <x v="1"/>
    <x v="1"/>
  </r>
  <r>
    <n v="40"/>
    <x v="1"/>
    <s v="Travel_Frequently"/>
    <x v="1"/>
    <n v="26"/>
    <n v="2"/>
    <s v="Medical"/>
    <n v="1180"/>
    <n v="3"/>
    <s v="Female"/>
    <n v="2"/>
    <n v="2"/>
    <x v="1"/>
    <n v="4"/>
    <s v="Married"/>
    <n v="4422"/>
    <n v="3"/>
    <x v="0"/>
    <n v="13"/>
    <n v="3"/>
    <n v="4"/>
    <n v="1"/>
    <n v="16"/>
    <n v="3"/>
    <n v="1"/>
    <n v="1"/>
    <n v="1"/>
    <n v="0"/>
    <n v="0"/>
    <n v="0"/>
    <n v="1"/>
    <x v="0"/>
    <x v="1"/>
    <x v="0"/>
    <x v="2"/>
    <x v="1"/>
    <x v="3"/>
    <x v="1"/>
    <n v="3"/>
    <x v="1"/>
    <s v="0"/>
    <n v="15919.199999999999"/>
    <n v="0"/>
    <x v="3"/>
    <x v="3"/>
  </r>
  <r>
    <n v="35"/>
    <x v="1"/>
    <s v="Travel_Rarely"/>
    <x v="1"/>
    <n v="2"/>
    <n v="3"/>
    <s v="Life Sciences"/>
    <n v="1182"/>
    <n v="3"/>
    <s v="Male"/>
    <n v="2"/>
    <n v="3"/>
    <x v="3"/>
    <n v="2"/>
    <s v="Divorced"/>
    <n v="10274"/>
    <n v="2"/>
    <x v="1"/>
    <n v="18"/>
    <n v="3"/>
    <n v="2"/>
    <n v="1"/>
    <n v="15"/>
    <n v="2"/>
    <n v="4"/>
    <n v="7"/>
    <n v="7"/>
    <n v="6"/>
    <n v="4"/>
    <n v="0"/>
    <n v="0"/>
    <x v="1"/>
    <x v="0"/>
    <x v="0"/>
    <x v="0"/>
    <x v="3"/>
    <x v="1"/>
    <x v="0"/>
    <n v="2.75"/>
    <x v="1"/>
    <s v="6+"/>
    <n v="36986.400000000001"/>
    <n v="0"/>
    <x v="2"/>
    <x v="2"/>
  </r>
  <r>
    <n v="34"/>
    <x v="1"/>
    <s v="Travel_Frequently"/>
    <x v="1"/>
    <n v="1"/>
    <n v="3"/>
    <s v="Medical"/>
    <n v="1184"/>
    <n v="4"/>
    <s v="Male"/>
    <n v="2"/>
    <n v="2"/>
    <x v="4"/>
    <n v="1"/>
    <s v="Single"/>
    <n v="5343"/>
    <n v="0"/>
    <x v="1"/>
    <n v="20"/>
    <n v="4"/>
    <n v="3"/>
    <n v="0"/>
    <n v="14"/>
    <n v="3"/>
    <n v="3"/>
    <n v="13"/>
    <n v="9"/>
    <n v="4"/>
    <n v="9"/>
    <n v="0"/>
    <n v="0"/>
    <x v="1"/>
    <x v="0"/>
    <x v="2"/>
    <x v="0"/>
    <x v="0"/>
    <x v="1"/>
    <x v="4"/>
    <n v="2.75"/>
    <x v="1"/>
    <s v="3–5"/>
    <n v="19234.8"/>
    <n v="0"/>
    <x v="2"/>
    <x v="2"/>
  </r>
  <r>
    <n v="35"/>
    <x v="1"/>
    <s v="Travel_Frequently"/>
    <x v="1"/>
    <n v="4"/>
    <n v="4"/>
    <s v="Other"/>
    <n v="1185"/>
    <n v="4"/>
    <s v="Male"/>
    <n v="2"/>
    <n v="1"/>
    <x v="2"/>
    <n v="4"/>
    <s v="Married"/>
    <n v="2376"/>
    <n v="1"/>
    <x v="1"/>
    <n v="13"/>
    <n v="3"/>
    <n v="2"/>
    <n v="1"/>
    <n v="2"/>
    <n v="2"/>
    <n v="4"/>
    <n v="2"/>
    <n v="2"/>
    <n v="2"/>
    <n v="2"/>
    <n v="0"/>
    <n v="0"/>
    <x v="1"/>
    <x v="0"/>
    <x v="0"/>
    <x v="0"/>
    <x v="1"/>
    <x v="2"/>
    <x v="2"/>
    <n v="3.5"/>
    <x v="2"/>
    <s v="1–2"/>
    <n v="8553.6"/>
    <n v="0"/>
    <x v="2"/>
    <x v="2"/>
  </r>
  <r>
    <n v="43"/>
    <x v="0"/>
    <s v="Travel_Rarely"/>
    <x v="0"/>
    <n v="9"/>
    <n v="3"/>
    <s v="Marketing"/>
    <n v="1188"/>
    <n v="1"/>
    <s v="Female"/>
    <n v="1"/>
    <n v="2"/>
    <x v="0"/>
    <n v="3"/>
    <s v="Single"/>
    <n v="5346"/>
    <n v="8"/>
    <x v="1"/>
    <n v="13"/>
    <n v="3"/>
    <n v="2"/>
    <n v="0"/>
    <n v="7"/>
    <n v="2"/>
    <n v="2"/>
    <n v="4"/>
    <n v="3"/>
    <n v="1"/>
    <n v="3"/>
    <n v="1"/>
    <n v="0"/>
    <x v="0"/>
    <x v="0"/>
    <x v="0"/>
    <x v="1"/>
    <x v="0"/>
    <x v="0"/>
    <x v="2"/>
    <n v="2"/>
    <x v="0"/>
    <s v="1–2"/>
    <n v="19245.599999999999"/>
    <n v="19245.599999999999"/>
    <x v="2"/>
    <x v="2"/>
  </r>
  <r>
    <n v="32"/>
    <x v="1"/>
    <s v="Non-Travel"/>
    <x v="0"/>
    <n v="2"/>
    <n v="1"/>
    <s v="Life Sciences"/>
    <n v="1190"/>
    <n v="3"/>
    <s v="Female"/>
    <n v="3"/>
    <n v="1"/>
    <x v="6"/>
    <n v="1"/>
    <s v="Divorced"/>
    <n v="2827"/>
    <n v="1"/>
    <x v="1"/>
    <n v="12"/>
    <n v="3"/>
    <n v="3"/>
    <n v="3"/>
    <n v="1"/>
    <n v="3"/>
    <n v="3"/>
    <n v="1"/>
    <n v="0"/>
    <n v="0"/>
    <n v="0"/>
    <n v="0"/>
    <n v="0"/>
    <x v="0"/>
    <x v="1"/>
    <x v="2"/>
    <x v="0"/>
    <x v="1"/>
    <x v="2"/>
    <x v="1"/>
    <n v="2.5"/>
    <x v="3"/>
    <s v="0"/>
    <n v="10177.199999999999"/>
    <n v="0"/>
    <x v="2"/>
    <x v="2"/>
  </r>
  <r>
    <n v="56"/>
    <x v="1"/>
    <s v="Travel_Rarely"/>
    <x v="1"/>
    <n v="4"/>
    <n v="4"/>
    <s v="Technical Degree"/>
    <n v="1191"/>
    <n v="4"/>
    <s v="Female"/>
    <n v="3"/>
    <n v="5"/>
    <x v="5"/>
    <n v="1"/>
    <s v="Divorced"/>
    <n v="19943"/>
    <n v="4"/>
    <x v="1"/>
    <n v="13"/>
    <n v="3"/>
    <n v="4"/>
    <n v="1"/>
    <n v="28"/>
    <n v="2"/>
    <n v="3"/>
    <n v="5"/>
    <n v="2"/>
    <n v="4"/>
    <n v="2"/>
    <n v="0"/>
    <n v="0"/>
    <x v="1"/>
    <x v="0"/>
    <x v="3"/>
    <x v="0"/>
    <x v="2"/>
    <x v="4"/>
    <x v="2"/>
    <n v="3"/>
    <x v="1"/>
    <s v="3–5"/>
    <n v="71794.8"/>
    <n v="0"/>
    <x v="2"/>
    <x v="2"/>
  </r>
  <r>
    <n v="29"/>
    <x v="1"/>
    <s v="Travel_Rarely"/>
    <x v="1"/>
    <n v="6"/>
    <n v="1"/>
    <s v="Medical"/>
    <n v="1192"/>
    <n v="2"/>
    <s v="Female"/>
    <n v="3"/>
    <n v="1"/>
    <x v="2"/>
    <n v="4"/>
    <s v="Married"/>
    <n v="3131"/>
    <n v="1"/>
    <x v="1"/>
    <n v="13"/>
    <n v="3"/>
    <n v="1"/>
    <n v="1"/>
    <n v="10"/>
    <n v="5"/>
    <n v="3"/>
    <n v="10"/>
    <n v="8"/>
    <n v="0"/>
    <n v="8"/>
    <n v="0"/>
    <n v="0"/>
    <x v="0"/>
    <x v="0"/>
    <x v="2"/>
    <x v="1"/>
    <x v="1"/>
    <x v="1"/>
    <x v="0"/>
    <n v="2.5"/>
    <x v="3"/>
    <s v="0"/>
    <n v="11271.6"/>
    <n v="0"/>
    <x v="1"/>
    <x v="1"/>
  </r>
  <r>
    <n v="19"/>
    <x v="1"/>
    <s v="Travel_Rarely"/>
    <x v="1"/>
    <n v="9"/>
    <n v="2"/>
    <s v="Life Sciences"/>
    <n v="1193"/>
    <n v="3"/>
    <s v="Male"/>
    <n v="3"/>
    <n v="1"/>
    <x v="1"/>
    <n v="1"/>
    <s v="Single"/>
    <n v="2552"/>
    <n v="1"/>
    <x v="1"/>
    <n v="25"/>
    <n v="4"/>
    <n v="3"/>
    <n v="0"/>
    <n v="1"/>
    <n v="4"/>
    <n v="3"/>
    <n v="1"/>
    <n v="1"/>
    <n v="0"/>
    <n v="0"/>
    <n v="0"/>
    <n v="0"/>
    <x v="0"/>
    <x v="1"/>
    <x v="4"/>
    <x v="1"/>
    <x v="1"/>
    <x v="2"/>
    <x v="1"/>
    <n v="2.5"/>
    <x v="3"/>
    <s v="0"/>
    <n v="9187.1999999999989"/>
    <n v="0"/>
    <x v="2"/>
    <x v="2"/>
  </r>
  <r>
    <n v="45"/>
    <x v="1"/>
    <s v="Travel_Rarely"/>
    <x v="1"/>
    <n v="7"/>
    <n v="3"/>
    <s v="Medical"/>
    <n v="1195"/>
    <n v="1"/>
    <s v="Female"/>
    <n v="3"/>
    <n v="1"/>
    <x v="1"/>
    <n v="3"/>
    <s v="Married"/>
    <n v="4477"/>
    <n v="4"/>
    <x v="0"/>
    <n v="19"/>
    <n v="3"/>
    <n v="3"/>
    <n v="1"/>
    <n v="7"/>
    <n v="2"/>
    <n v="2"/>
    <n v="3"/>
    <n v="2"/>
    <n v="0"/>
    <n v="2"/>
    <n v="0"/>
    <n v="1"/>
    <x v="0"/>
    <x v="0"/>
    <x v="1"/>
    <x v="1"/>
    <x v="1"/>
    <x v="0"/>
    <x v="2"/>
    <n v="2.25"/>
    <x v="3"/>
    <s v="0"/>
    <n v="16117.199999999999"/>
    <n v="0"/>
    <x v="2"/>
    <x v="2"/>
  </r>
  <r>
    <n v="37"/>
    <x v="1"/>
    <s v="Travel_Rarely"/>
    <x v="1"/>
    <n v="1"/>
    <n v="3"/>
    <s v="Life Sciences"/>
    <n v="1196"/>
    <n v="4"/>
    <s v="Female"/>
    <n v="2"/>
    <n v="2"/>
    <x v="3"/>
    <n v="4"/>
    <s v="Married"/>
    <n v="6474"/>
    <n v="1"/>
    <x v="1"/>
    <n v="13"/>
    <n v="3"/>
    <n v="2"/>
    <n v="1"/>
    <n v="14"/>
    <n v="2"/>
    <n v="2"/>
    <n v="14"/>
    <n v="8"/>
    <n v="3"/>
    <n v="11"/>
    <n v="0"/>
    <n v="0"/>
    <x v="1"/>
    <x v="0"/>
    <x v="0"/>
    <x v="0"/>
    <x v="0"/>
    <x v="1"/>
    <x v="4"/>
    <n v="3"/>
    <x v="1"/>
    <s v="3–5"/>
    <n v="23306.399999999998"/>
    <n v="0"/>
    <x v="2"/>
    <x v="2"/>
  </r>
  <r>
    <n v="20"/>
    <x v="1"/>
    <s v="Travel_Rarely"/>
    <x v="1"/>
    <n v="3"/>
    <n v="3"/>
    <s v="Life Sciences"/>
    <n v="1198"/>
    <n v="1"/>
    <s v="Male"/>
    <n v="2"/>
    <n v="1"/>
    <x v="2"/>
    <n v="3"/>
    <s v="Single"/>
    <n v="3033"/>
    <n v="1"/>
    <x v="1"/>
    <n v="12"/>
    <n v="3"/>
    <n v="1"/>
    <n v="0"/>
    <n v="2"/>
    <n v="2"/>
    <n v="2"/>
    <n v="2"/>
    <n v="2"/>
    <n v="1"/>
    <n v="2"/>
    <n v="0"/>
    <n v="0"/>
    <x v="0"/>
    <x v="0"/>
    <x v="4"/>
    <x v="0"/>
    <x v="1"/>
    <x v="2"/>
    <x v="2"/>
    <n v="1.75"/>
    <x v="0"/>
    <s v="1–2"/>
    <n v="10918.8"/>
    <n v="0"/>
    <x v="0"/>
    <x v="0"/>
  </r>
  <r>
    <n v="44"/>
    <x v="0"/>
    <s v="Travel_Rarely"/>
    <x v="1"/>
    <n v="10"/>
    <n v="4"/>
    <s v="Life Sciences"/>
    <n v="1200"/>
    <n v="3"/>
    <s v="Male"/>
    <n v="3"/>
    <n v="1"/>
    <x v="1"/>
    <n v="3"/>
    <s v="Single"/>
    <n v="2936"/>
    <n v="1"/>
    <x v="0"/>
    <n v="11"/>
    <n v="3"/>
    <n v="3"/>
    <n v="0"/>
    <n v="6"/>
    <n v="4"/>
    <n v="3"/>
    <n v="6"/>
    <n v="4"/>
    <n v="0"/>
    <n v="2"/>
    <n v="1"/>
    <n v="1"/>
    <x v="0"/>
    <x v="0"/>
    <x v="0"/>
    <x v="1"/>
    <x v="1"/>
    <x v="0"/>
    <x v="0"/>
    <n v="3"/>
    <x v="1"/>
    <s v="0"/>
    <n v="10569.6"/>
    <n v="10569.6"/>
    <x v="2"/>
    <x v="2"/>
  </r>
  <r>
    <n v="53"/>
    <x v="1"/>
    <s v="Travel_Rarely"/>
    <x v="1"/>
    <n v="7"/>
    <n v="2"/>
    <s v="Medical"/>
    <n v="1201"/>
    <n v="4"/>
    <s v="Female"/>
    <n v="3"/>
    <n v="5"/>
    <x v="5"/>
    <n v="3"/>
    <s v="Divorced"/>
    <n v="18606"/>
    <n v="3"/>
    <x v="1"/>
    <n v="18"/>
    <n v="3"/>
    <n v="2"/>
    <n v="1"/>
    <n v="26"/>
    <n v="6"/>
    <n v="3"/>
    <n v="7"/>
    <n v="7"/>
    <n v="4"/>
    <n v="7"/>
    <n v="0"/>
    <n v="0"/>
    <x v="1"/>
    <x v="0"/>
    <x v="1"/>
    <x v="1"/>
    <x v="2"/>
    <x v="4"/>
    <x v="0"/>
    <n v="3"/>
    <x v="1"/>
    <s v="3–5"/>
    <n v="66981.599999999991"/>
    <n v="0"/>
    <x v="2"/>
    <x v="2"/>
  </r>
  <r>
    <n v="29"/>
    <x v="1"/>
    <s v="Travel_Rarely"/>
    <x v="1"/>
    <n v="15"/>
    <n v="1"/>
    <s v="Life Sciences"/>
    <n v="1202"/>
    <n v="2"/>
    <s v="Female"/>
    <n v="1"/>
    <n v="1"/>
    <x v="1"/>
    <n v="4"/>
    <s v="Married"/>
    <n v="2168"/>
    <n v="0"/>
    <x v="0"/>
    <n v="18"/>
    <n v="3"/>
    <n v="1"/>
    <n v="1"/>
    <n v="6"/>
    <n v="2"/>
    <n v="2"/>
    <n v="5"/>
    <n v="4"/>
    <n v="1"/>
    <n v="3"/>
    <n v="0"/>
    <n v="1"/>
    <x v="0"/>
    <x v="0"/>
    <x v="2"/>
    <x v="4"/>
    <x v="1"/>
    <x v="0"/>
    <x v="2"/>
    <n v="2.25"/>
    <x v="3"/>
    <s v="1–2"/>
    <n v="7804.7999999999993"/>
    <n v="0"/>
    <x v="2"/>
    <x v="2"/>
  </r>
  <r>
    <n v="22"/>
    <x v="0"/>
    <s v="Travel_Frequently"/>
    <x v="1"/>
    <n v="3"/>
    <n v="4"/>
    <s v="Life Sciences"/>
    <n v="1203"/>
    <n v="3"/>
    <s v="Male"/>
    <n v="2"/>
    <n v="1"/>
    <x v="1"/>
    <n v="4"/>
    <s v="Married"/>
    <n v="2853"/>
    <n v="0"/>
    <x v="0"/>
    <n v="11"/>
    <n v="3"/>
    <n v="2"/>
    <n v="1"/>
    <n v="1"/>
    <n v="5"/>
    <n v="3"/>
    <n v="0"/>
    <n v="0"/>
    <n v="0"/>
    <n v="0"/>
    <n v="1"/>
    <n v="1"/>
    <x v="0"/>
    <x v="1"/>
    <x v="4"/>
    <x v="0"/>
    <x v="1"/>
    <x v="2"/>
    <x v="1"/>
    <n v="3"/>
    <x v="1"/>
    <s v="0"/>
    <n v="10270.799999999999"/>
    <n v="10270.799999999999"/>
    <x v="0"/>
    <x v="0"/>
  </r>
  <r>
    <n v="46"/>
    <x v="1"/>
    <s v="Travel_Rarely"/>
    <x v="0"/>
    <n v="2"/>
    <n v="3"/>
    <s v="Marketing"/>
    <n v="1204"/>
    <n v="3"/>
    <s v="Female"/>
    <n v="3"/>
    <n v="4"/>
    <x v="5"/>
    <n v="1"/>
    <s v="Married"/>
    <n v="17048"/>
    <n v="8"/>
    <x v="1"/>
    <n v="23"/>
    <n v="4"/>
    <n v="1"/>
    <n v="0"/>
    <n v="28"/>
    <n v="2"/>
    <n v="3"/>
    <n v="26"/>
    <n v="15"/>
    <n v="15"/>
    <n v="9"/>
    <n v="0"/>
    <n v="0"/>
    <x v="1"/>
    <x v="0"/>
    <x v="1"/>
    <x v="0"/>
    <x v="2"/>
    <x v="4"/>
    <x v="3"/>
    <n v="2"/>
    <x v="0"/>
    <s v="6+"/>
    <n v="61372.799999999996"/>
    <n v="0"/>
    <x v="0"/>
    <x v="0"/>
  </r>
  <r>
    <n v="44"/>
    <x v="1"/>
    <s v="Non-Travel"/>
    <x v="1"/>
    <n v="17"/>
    <n v="3"/>
    <s v="Life Sciences"/>
    <n v="1206"/>
    <n v="4"/>
    <s v="Male"/>
    <n v="1"/>
    <n v="1"/>
    <x v="1"/>
    <n v="3"/>
    <s v="Single"/>
    <n v="2290"/>
    <n v="2"/>
    <x v="1"/>
    <n v="13"/>
    <n v="3"/>
    <n v="4"/>
    <n v="0"/>
    <n v="6"/>
    <n v="3"/>
    <n v="3"/>
    <n v="0"/>
    <n v="0"/>
    <n v="0"/>
    <n v="0"/>
    <n v="0"/>
    <n v="0"/>
    <x v="0"/>
    <x v="1"/>
    <x v="0"/>
    <x v="3"/>
    <x v="1"/>
    <x v="0"/>
    <x v="1"/>
    <n v="3.5"/>
    <x v="2"/>
    <s v="0"/>
    <n v="8244"/>
    <n v="0"/>
    <x v="2"/>
    <x v="2"/>
  </r>
  <r>
    <n v="33"/>
    <x v="1"/>
    <s v="Travel_Rarely"/>
    <x v="2"/>
    <n v="2"/>
    <n v="3"/>
    <s v="Human Resources"/>
    <n v="1207"/>
    <n v="2"/>
    <s v="Male"/>
    <n v="3"/>
    <n v="1"/>
    <x v="8"/>
    <n v="3"/>
    <s v="Married"/>
    <n v="3600"/>
    <n v="1"/>
    <x v="1"/>
    <n v="13"/>
    <n v="3"/>
    <n v="4"/>
    <n v="1"/>
    <n v="5"/>
    <n v="2"/>
    <n v="3"/>
    <n v="5"/>
    <n v="4"/>
    <n v="1"/>
    <n v="4"/>
    <n v="0"/>
    <n v="0"/>
    <x v="0"/>
    <x v="0"/>
    <x v="2"/>
    <x v="0"/>
    <x v="1"/>
    <x v="0"/>
    <x v="2"/>
    <n v="3"/>
    <x v="1"/>
    <s v="1–2"/>
    <n v="12960"/>
    <n v="0"/>
    <x v="1"/>
    <x v="1"/>
  </r>
  <r>
    <n v="41"/>
    <x v="0"/>
    <s v="Non-Travel"/>
    <x v="1"/>
    <n v="5"/>
    <n v="2"/>
    <s v="Life Sciences"/>
    <n v="1210"/>
    <n v="1"/>
    <s v="Male"/>
    <n v="2"/>
    <n v="1"/>
    <x v="1"/>
    <n v="1"/>
    <s v="Divorced"/>
    <n v="2107"/>
    <n v="6"/>
    <x v="1"/>
    <n v="17"/>
    <n v="3"/>
    <n v="1"/>
    <n v="1"/>
    <n v="5"/>
    <n v="2"/>
    <n v="1"/>
    <n v="1"/>
    <n v="0"/>
    <n v="0"/>
    <n v="0"/>
    <n v="1"/>
    <n v="0"/>
    <x v="0"/>
    <x v="1"/>
    <x v="0"/>
    <x v="0"/>
    <x v="1"/>
    <x v="0"/>
    <x v="1"/>
    <n v="1"/>
    <x v="4"/>
    <s v="0"/>
    <n v="7585.2"/>
    <n v="7585.2"/>
    <x v="0"/>
    <x v="0"/>
  </r>
  <r>
    <n v="30"/>
    <x v="1"/>
    <s v="Travel_Rarely"/>
    <x v="0"/>
    <n v="29"/>
    <n v="4"/>
    <s v="Life Sciences"/>
    <n v="1211"/>
    <n v="3"/>
    <s v="Male"/>
    <n v="3"/>
    <n v="2"/>
    <x v="0"/>
    <n v="1"/>
    <s v="Divorced"/>
    <n v="4115"/>
    <n v="8"/>
    <x v="1"/>
    <n v="19"/>
    <n v="3"/>
    <n v="3"/>
    <n v="3"/>
    <n v="8"/>
    <n v="3"/>
    <n v="3"/>
    <n v="4"/>
    <n v="3"/>
    <n v="0"/>
    <n v="3"/>
    <n v="0"/>
    <n v="0"/>
    <x v="0"/>
    <x v="0"/>
    <x v="2"/>
    <x v="2"/>
    <x v="1"/>
    <x v="0"/>
    <x v="2"/>
    <n v="2.5"/>
    <x v="3"/>
    <s v="0"/>
    <n v="14814"/>
    <n v="0"/>
    <x v="2"/>
    <x v="2"/>
  </r>
  <r>
    <n v="40"/>
    <x v="1"/>
    <s v="Travel_Frequently"/>
    <x v="0"/>
    <n v="2"/>
    <n v="4"/>
    <s v="Medical"/>
    <n v="1212"/>
    <n v="2"/>
    <s v="Male"/>
    <n v="3"/>
    <n v="2"/>
    <x v="0"/>
    <n v="2"/>
    <s v="Married"/>
    <n v="4327"/>
    <n v="5"/>
    <x v="1"/>
    <n v="12"/>
    <n v="3"/>
    <n v="4"/>
    <n v="3"/>
    <n v="5"/>
    <n v="2"/>
    <n v="3"/>
    <n v="0"/>
    <n v="0"/>
    <n v="0"/>
    <n v="0"/>
    <n v="0"/>
    <n v="0"/>
    <x v="0"/>
    <x v="1"/>
    <x v="0"/>
    <x v="0"/>
    <x v="1"/>
    <x v="0"/>
    <x v="1"/>
    <n v="2.75"/>
    <x v="1"/>
    <s v="0"/>
    <n v="15577.199999999999"/>
    <n v="0"/>
    <x v="2"/>
    <x v="2"/>
  </r>
  <r>
    <n v="50"/>
    <x v="1"/>
    <s v="Travel_Frequently"/>
    <x v="1"/>
    <n v="2"/>
    <n v="3"/>
    <s v="Medical"/>
    <n v="1215"/>
    <n v="4"/>
    <s v="Female"/>
    <n v="3"/>
    <n v="4"/>
    <x v="5"/>
    <n v="1"/>
    <s v="Married"/>
    <n v="17856"/>
    <n v="2"/>
    <x v="1"/>
    <n v="22"/>
    <n v="4"/>
    <n v="3"/>
    <n v="1"/>
    <n v="32"/>
    <n v="3"/>
    <n v="3"/>
    <n v="2"/>
    <n v="2"/>
    <n v="2"/>
    <n v="2"/>
    <n v="0"/>
    <n v="0"/>
    <x v="1"/>
    <x v="0"/>
    <x v="1"/>
    <x v="0"/>
    <x v="2"/>
    <x v="4"/>
    <x v="2"/>
    <n v="2.75"/>
    <x v="1"/>
    <s v="1–2"/>
    <n v="64281.599999999999"/>
    <n v="0"/>
    <x v="2"/>
    <x v="2"/>
  </r>
  <r>
    <n v="28"/>
    <x v="1"/>
    <s v="Travel_Rarely"/>
    <x v="1"/>
    <n v="19"/>
    <n v="4"/>
    <s v="Medical"/>
    <n v="1216"/>
    <n v="4"/>
    <s v="Male"/>
    <n v="2"/>
    <n v="1"/>
    <x v="2"/>
    <n v="1"/>
    <s v="Married"/>
    <n v="3196"/>
    <n v="1"/>
    <x v="1"/>
    <n v="12"/>
    <n v="3"/>
    <n v="3"/>
    <n v="3"/>
    <n v="6"/>
    <n v="2"/>
    <n v="3"/>
    <n v="6"/>
    <n v="5"/>
    <n v="3"/>
    <n v="3"/>
    <n v="0"/>
    <n v="0"/>
    <x v="1"/>
    <x v="0"/>
    <x v="2"/>
    <x v="3"/>
    <x v="1"/>
    <x v="0"/>
    <x v="0"/>
    <n v="2.75"/>
    <x v="1"/>
    <s v="3–5"/>
    <n v="11505.6"/>
    <n v="0"/>
    <x v="2"/>
    <x v="2"/>
  </r>
  <r>
    <n v="46"/>
    <x v="1"/>
    <s v="Travel_Rarely"/>
    <x v="1"/>
    <n v="15"/>
    <n v="2"/>
    <s v="Life Sciences"/>
    <n v="1217"/>
    <n v="4"/>
    <s v="Male"/>
    <n v="3"/>
    <n v="5"/>
    <x v="7"/>
    <n v="2"/>
    <s v="Married"/>
    <n v="19081"/>
    <n v="5"/>
    <x v="1"/>
    <n v="11"/>
    <n v="3"/>
    <n v="1"/>
    <n v="1"/>
    <n v="25"/>
    <n v="2"/>
    <n v="3"/>
    <n v="4"/>
    <n v="2"/>
    <n v="0"/>
    <n v="3"/>
    <n v="0"/>
    <n v="0"/>
    <x v="0"/>
    <x v="0"/>
    <x v="1"/>
    <x v="4"/>
    <x v="2"/>
    <x v="3"/>
    <x v="2"/>
    <n v="2.5"/>
    <x v="3"/>
    <s v="0"/>
    <n v="68691.599999999991"/>
    <n v="0"/>
    <x v="1"/>
    <x v="1"/>
  </r>
  <r>
    <n v="35"/>
    <x v="1"/>
    <s v="Travel_Rarely"/>
    <x v="0"/>
    <n v="17"/>
    <n v="4"/>
    <s v="Life Sciences"/>
    <n v="1218"/>
    <n v="3"/>
    <s v="Male"/>
    <n v="3"/>
    <n v="2"/>
    <x v="0"/>
    <n v="1"/>
    <s v="Married"/>
    <n v="8966"/>
    <n v="3"/>
    <x v="0"/>
    <n v="15"/>
    <n v="3"/>
    <n v="4"/>
    <n v="3"/>
    <n v="15"/>
    <n v="2"/>
    <n v="3"/>
    <n v="7"/>
    <n v="7"/>
    <n v="1"/>
    <n v="7"/>
    <n v="0"/>
    <n v="1"/>
    <x v="0"/>
    <x v="0"/>
    <x v="0"/>
    <x v="3"/>
    <x v="0"/>
    <x v="1"/>
    <x v="0"/>
    <n v="2.75"/>
    <x v="1"/>
    <s v="1–2"/>
    <n v="32277.599999999999"/>
    <n v="0"/>
    <x v="2"/>
    <x v="2"/>
  </r>
  <r>
    <n v="24"/>
    <x v="0"/>
    <s v="Travel_Rarely"/>
    <x v="1"/>
    <n v="17"/>
    <n v="2"/>
    <s v="Life Sciences"/>
    <n v="1219"/>
    <n v="4"/>
    <s v="Female"/>
    <n v="3"/>
    <n v="1"/>
    <x v="2"/>
    <n v="2"/>
    <s v="Married"/>
    <n v="2210"/>
    <n v="1"/>
    <x v="1"/>
    <n v="13"/>
    <n v="3"/>
    <n v="1"/>
    <n v="1"/>
    <n v="1"/>
    <n v="3"/>
    <n v="1"/>
    <n v="1"/>
    <n v="0"/>
    <n v="0"/>
    <n v="0"/>
    <n v="1"/>
    <n v="0"/>
    <x v="0"/>
    <x v="1"/>
    <x v="4"/>
    <x v="3"/>
    <x v="1"/>
    <x v="2"/>
    <x v="1"/>
    <n v="2"/>
    <x v="0"/>
    <s v="0"/>
    <n v="7956"/>
    <n v="7956"/>
    <x v="0"/>
    <x v="0"/>
  </r>
  <r>
    <n v="33"/>
    <x v="1"/>
    <s v="Travel_Frequently"/>
    <x v="0"/>
    <n v="25"/>
    <n v="3"/>
    <s v="Medical"/>
    <n v="1220"/>
    <n v="2"/>
    <s v="Female"/>
    <n v="3"/>
    <n v="2"/>
    <x v="0"/>
    <n v="3"/>
    <s v="Married"/>
    <n v="4539"/>
    <n v="1"/>
    <x v="1"/>
    <n v="12"/>
    <n v="3"/>
    <n v="1"/>
    <n v="1"/>
    <n v="10"/>
    <n v="3"/>
    <n v="2"/>
    <n v="10"/>
    <n v="7"/>
    <n v="0"/>
    <n v="1"/>
    <n v="0"/>
    <n v="0"/>
    <x v="0"/>
    <x v="0"/>
    <x v="2"/>
    <x v="2"/>
    <x v="1"/>
    <x v="1"/>
    <x v="0"/>
    <n v="2"/>
    <x v="0"/>
    <s v="0"/>
    <n v="16340.4"/>
    <n v="0"/>
    <x v="0"/>
    <x v="0"/>
  </r>
  <r>
    <n v="36"/>
    <x v="1"/>
    <s v="Travel_Rarely"/>
    <x v="1"/>
    <n v="6"/>
    <n v="4"/>
    <s v="Life Sciences"/>
    <n v="1221"/>
    <n v="3"/>
    <s v="Male"/>
    <n v="1"/>
    <n v="1"/>
    <x v="2"/>
    <n v="3"/>
    <s v="Divorced"/>
    <n v="2741"/>
    <n v="1"/>
    <x v="1"/>
    <n v="14"/>
    <n v="3"/>
    <n v="3"/>
    <n v="1"/>
    <n v="7"/>
    <n v="4"/>
    <n v="3"/>
    <n v="7"/>
    <n v="7"/>
    <n v="1"/>
    <n v="7"/>
    <n v="0"/>
    <n v="0"/>
    <x v="0"/>
    <x v="0"/>
    <x v="0"/>
    <x v="1"/>
    <x v="1"/>
    <x v="0"/>
    <x v="0"/>
    <n v="3"/>
    <x v="1"/>
    <s v="1–2"/>
    <n v="9867.6"/>
    <n v="0"/>
    <x v="1"/>
    <x v="1"/>
  </r>
  <r>
    <n v="30"/>
    <x v="1"/>
    <s v="Travel_Rarely"/>
    <x v="1"/>
    <n v="7"/>
    <n v="4"/>
    <s v="Life Sciences"/>
    <n v="1224"/>
    <n v="3"/>
    <s v="Male"/>
    <n v="3"/>
    <n v="2"/>
    <x v="2"/>
    <n v="3"/>
    <s v="Divorced"/>
    <n v="3491"/>
    <n v="1"/>
    <x v="1"/>
    <n v="13"/>
    <n v="3"/>
    <n v="1"/>
    <n v="3"/>
    <n v="10"/>
    <n v="4"/>
    <n v="2"/>
    <n v="10"/>
    <n v="7"/>
    <n v="8"/>
    <n v="9"/>
    <n v="0"/>
    <n v="0"/>
    <x v="1"/>
    <x v="0"/>
    <x v="2"/>
    <x v="1"/>
    <x v="1"/>
    <x v="1"/>
    <x v="0"/>
    <n v="2.25"/>
    <x v="3"/>
    <s v="6+"/>
    <n v="12567.6"/>
    <n v="0"/>
    <x v="2"/>
    <x v="2"/>
  </r>
  <r>
    <n v="44"/>
    <x v="1"/>
    <s v="Travel_Rarely"/>
    <x v="1"/>
    <n v="29"/>
    <n v="4"/>
    <s v="Other"/>
    <n v="1225"/>
    <n v="4"/>
    <s v="Male"/>
    <n v="3"/>
    <n v="2"/>
    <x v="1"/>
    <n v="4"/>
    <s v="Single"/>
    <n v="4541"/>
    <n v="1"/>
    <x v="1"/>
    <n v="25"/>
    <n v="4"/>
    <n v="2"/>
    <n v="0"/>
    <n v="20"/>
    <n v="3"/>
    <n v="3"/>
    <n v="20"/>
    <n v="11"/>
    <n v="13"/>
    <n v="17"/>
    <n v="0"/>
    <n v="0"/>
    <x v="1"/>
    <x v="0"/>
    <x v="0"/>
    <x v="2"/>
    <x v="1"/>
    <x v="3"/>
    <x v="4"/>
    <n v="3.25"/>
    <x v="2"/>
    <s v="6+"/>
    <n v="16347.599999999999"/>
    <n v="0"/>
    <x v="0"/>
    <x v="0"/>
  </r>
  <r>
    <n v="20"/>
    <x v="1"/>
    <s v="Travel_Rarely"/>
    <x v="0"/>
    <n v="21"/>
    <n v="3"/>
    <s v="Marketing"/>
    <n v="1226"/>
    <n v="3"/>
    <s v="Male"/>
    <n v="4"/>
    <n v="1"/>
    <x v="6"/>
    <n v="4"/>
    <s v="Single"/>
    <n v="2678"/>
    <n v="1"/>
    <x v="1"/>
    <n v="17"/>
    <n v="3"/>
    <n v="4"/>
    <n v="0"/>
    <n v="2"/>
    <n v="2"/>
    <n v="3"/>
    <n v="2"/>
    <n v="1"/>
    <n v="2"/>
    <n v="2"/>
    <n v="0"/>
    <n v="0"/>
    <x v="1"/>
    <x v="0"/>
    <x v="4"/>
    <x v="2"/>
    <x v="1"/>
    <x v="2"/>
    <x v="2"/>
    <n v="3.5"/>
    <x v="2"/>
    <s v="1–2"/>
    <n v="9640.7999999999993"/>
    <n v="0"/>
    <x v="0"/>
    <x v="0"/>
  </r>
  <r>
    <n v="46"/>
    <x v="1"/>
    <s v="Travel_Rarely"/>
    <x v="1"/>
    <n v="2"/>
    <n v="4"/>
    <s v="Technical Degree"/>
    <n v="1228"/>
    <n v="4"/>
    <s v="Male"/>
    <n v="3"/>
    <n v="2"/>
    <x v="3"/>
    <n v="4"/>
    <s v="Divorced"/>
    <n v="7379"/>
    <n v="2"/>
    <x v="1"/>
    <n v="11"/>
    <n v="3"/>
    <n v="3"/>
    <n v="1"/>
    <n v="12"/>
    <n v="3"/>
    <n v="2"/>
    <n v="6"/>
    <n v="3"/>
    <n v="1"/>
    <n v="4"/>
    <n v="0"/>
    <n v="0"/>
    <x v="0"/>
    <x v="0"/>
    <x v="1"/>
    <x v="0"/>
    <x v="0"/>
    <x v="1"/>
    <x v="0"/>
    <n v="3.25"/>
    <x v="2"/>
    <s v="1–2"/>
    <n v="26564.399999999998"/>
    <n v="0"/>
    <x v="1"/>
    <x v="1"/>
  </r>
  <r>
    <n v="42"/>
    <x v="1"/>
    <s v="Non-Travel"/>
    <x v="2"/>
    <n v="2"/>
    <n v="5"/>
    <s v="Medical"/>
    <n v="1231"/>
    <n v="4"/>
    <s v="Male"/>
    <n v="4"/>
    <n v="2"/>
    <x v="8"/>
    <n v="1"/>
    <s v="Married"/>
    <n v="6272"/>
    <n v="7"/>
    <x v="1"/>
    <n v="16"/>
    <n v="3"/>
    <n v="1"/>
    <n v="1"/>
    <n v="10"/>
    <n v="3"/>
    <n v="4"/>
    <n v="4"/>
    <n v="3"/>
    <n v="0"/>
    <n v="3"/>
    <n v="0"/>
    <n v="0"/>
    <x v="0"/>
    <x v="0"/>
    <x v="0"/>
    <x v="0"/>
    <x v="0"/>
    <x v="1"/>
    <x v="2"/>
    <n v="2.5"/>
    <x v="3"/>
    <s v="0"/>
    <n v="22579.200000000001"/>
    <n v="0"/>
    <x v="1"/>
    <x v="1"/>
  </r>
  <r>
    <n v="60"/>
    <x v="1"/>
    <s v="Travel_Rarely"/>
    <x v="0"/>
    <n v="7"/>
    <n v="4"/>
    <s v="Marketing"/>
    <n v="1233"/>
    <n v="2"/>
    <s v="Male"/>
    <n v="4"/>
    <n v="2"/>
    <x v="0"/>
    <n v="4"/>
    <s v="Divorced"/>
    <n v="5220"/>
    <n v="0"/>
    <x v="0"/>
    <n v="18"/>
    <n v="3"/>
    <n v="2"/>
    <n v="1"/>
    <n v="12"/>
    <n v="3"/>
    <n v="3"/>
    <n v="11"/>
    <n v="7"/>
    <n v="1"/>
    <n v="9"/>
    <n v="0"/>
    <n v="1"/>
    <x v="0"/>
    <x v="0"/>
    <x v="3"/>
    <x v="1"/>
    <x v="0"/>
    <x v="1"/>
    <x v="4"/>
    <n v="2.75"/>
    <x v="1"/>
    <s v="1–2"/>
    <n v="18792"/>
    <n v="0"/>
    <x v="2"/>
    <x v="2"/>
  </r>
  <r>
    <n v="32"/>
    <x v="1"/>
    <s v="Travel_Frequently"/>
    <x v="1"/>
    <n v="13"/>
    <n v="3"/>
    <s v="Other"/>
    <n v="1234"/>
    <n v="3"/>
    <s v="Female"/>
    <n v="2"/>
    <n v="1"/>
    <x v="2"/>
    <n v="2"/>
    <s v="Married"/>
    <n v="2743"/>
    <n v="1"/>
    <x v="1"/>
    <n v="20"/>
    <n v="4"/>
    <n v="3"/>
    <n v="1"/>
    <n v="2"/>
    <n v="2"/>
    <n v="3"/>
    <n v="2"/>
    <n v="2"/>
    <n v="2"/>
    <n v="2"/>
    <n v="0"/>
    <n v="0"/>
    <x v="1"/>
    <x v="0"/>
    <x v="2"/>
    <x v="4"/>
    <x v="1"/>
    <x v="2"/>
    <x v="2"/>
    <n v="2.75"/>
    <x v="1"/>
    <s v="1–2"/>
    <n v="9874.7999999999993"/>
    <n v="0"/>
    <x v="2"/>
    <x v="2"/>
  </r>
  <r>
    <n v="32"/>
    <x v="1"/>
    <s v="Travel_Frequently"/>
    <x v="1"/>
    <n v="2"/>
    <n v="2"/>
    <s v="Life Sciences"/>
    <n v="1235"/>
    <n v="4"/>
    <s v="Female"/>
    <n v="3"/>
    <n v="2"/>
    <x v="1"/>
    <n v="3"/>
    <s v="Single"/>
    <n v="4998"/>
    <n v="4"/>
    <x v="0"/>
    <n v="14"/>
    <n v="3"/>
    <n v="4"/>
    <n v="0"/>
    <n v="10"/>
    <n v="2"/>
    <n v="3"/>
    <n v="8"/>
    <n v="7"/>
    <n v="0"/>
    <n v="7"/>
    <n v="0"/>
    <n v="1"/>
    <x v="0"/>
    <x v="0"/>
    <x v="2"/>
    <x v="0"/>
    <x v="1"/>
    <x v="1"/>
    <x v="0"/>
    <n v="3.5"/>
    <x v="2"/>
    <s v="0"/>
    <n v="17992.8"/>
    <n v="0"/>
    <x v="2"/>
    <x v="2"/>
  </r>
  <r>
    <n v="36"/>
    <x v="1"/>
    <s v="Travel_Rarely"/>
    <x v="1"/>
    <n v="1"/>
    <n v="3"/>
    <s v="Technical Degree"/>
    <n v="1237"/>
    <n v="3"/>
    <s v="Female"/>
    <n v="1"/>
    <n v="3"/>
    <x v="3"/>
    <n v="1"/>
    <s v="Divorced"/>
    <n v="10252"/>
    <n v="2"/>
    <x v="0"/>
    <n v="21"/>
    <n v="4"/>
    <n v="3"/>
    <n v="1"/>
    <n v="17"/>
    <n v="2"/>
    <n v="3"/>
    <n v="7"/>
    <n v="7"/>
    <n v="7"/>
    <n v="7"/>
    <n v="0"/>
    <n v="1"/>
    <x v="1"/>
    <x v="0"/>
    <x v="0"/>
    <x v="0"/>
    <x v="3"/>
    <x v="3"/>
    <x v="0"/>
    <n v="2.5"/>
    <x v="3"/>
    <s v="6+"/>
    <n v="36907.199999999997"/>
    <n v="0"/>
    <x v="0"/>
    <x v="0"/>
  </r>
  <r>
    <n v="33"/>
    <x v="1"/>
    <s v="Travel_Rarely"/>
    <x v="1"/>
    <n v="9"/>
    <n v="3"/>
    <s v="Medical"/>
    <n v="1238"/>
    <n v="1"/>
    <s v="Male"/>
    <n v="3"/>
    <n v="1"/>
    <x v="1"/>
    <n v="4"/>
    <s v="Married"/>
    <n v="2781"/>
    <n v="0"/>
    <x v="1"/>
    <n v="13"/>
    <n v="3"/>
    <n v="2"/>
    <n v="1"/>
    <n v="15"/>
    <n v="5"/>
    <n v="3"/>
    <n v="14"/>
    <n v="10"/>
    <n v="4"/>
    <n v="10"/>
    <n v="0"/>
    <n v="0"/>
    <x v="1"/>
    <x v="0"/>
    <x v="2"/>
    <x v="1"/>
    <x v="1"/>
    <x v="1"/>
    <x v="4"/>
    <n v="2.5"/>
    <x v="3"/>
    <s v="3–5"/>
    <n v="10011.6"/>
    <n v="0"/>
    <x v="2"/>
    <x v="2"/>
  </r>
  <r>
    <n v="40"/>
    <x v="1"/>
    <s v="Travel_Rarely"/>
    <x v="0"/>
    <n v="10"/>
    <n v="3"/>
    <s v="Technical Degree"/>
    <n v="1239"/>
    <n v="2"/>
    <s v="Female"/>
    <n v="2"/>
    <n v="2"/>
    <x v="0"/>
    <n v="2"/>
    <s v="Divorced"/>
    <n v="6852"/>
    <n v="7"/>
    <x v="1"/>
    <n v="12"/>
    <n v="3"/>
    <n v="2"/>
    <n v="1"/>
    <n v="7"/>
    <n v="2"/>
    <n v="4"/>
    <n v="5"/>
    <n v="1"/>
    <n v="1"/>
    <n v="3"/>
    <n v="0"/>
    <n v="0"/>
    <x v="0"/>
    <x v="0"/>
    <x v="0"/>
    <x v="1"/>
    <x v="0"/>
    <x v="0"/>
    <x v="2"/>
    <n v="2.5"/>
    <x v="3"/>
    <s v="1–2"/>
    <n v="24667.200000000001"/>
    <n v="0"/>
    <x v="1"/>
    <x v="1"/>
  </r>
  <r>
    <n v="25"/>
    <x v="1"/>
    <s v="Travel_Rarely"/>
    <x v="0"/>
    <n v="10"/>
    <n v="4"/>
    <s v="Life Sciences"/>
    <n v="1240"/>
    <n v="3"/>
    <s v="Male"/>
    <n v="3"/>
    <n v="2"/>
    <x v="0"/>
    <n v="4"/>
    <s v="Single"/>
    <n v="4950"/>
    <n v="0"/>
    <x v="1"/>
    <n v="14"/>
    <n v="3"/>
    <n v="2"/>
    <n v="0"/>
    <n v="5"/>
    <n v="4"/>
    <n v="3"/>
    <n v="4"/>
    <n v="3"/>
    <n v="1"/>
    <n v="1"/>
    <n v="0"/>
    <n v="0"/>
    <x v="0"/>
    <x v="0"/>
    <x v="2"/>
    <x v="1"/>
    <x v="1"/>
    <x v="0"/>
    <x v="2"/>
    <n v="3"/>
    <x v="1"/>
    <s v="1–2"/>
    <n v="17820"/>
    <n v="0"/>
    <x v="1"/>
    <x v="1"/>
  </r>
  <r>
    <n v="30"/>
    <x v="1"/>
    <s v="Travel_Rarely"/>
    <x v="1"/>
    <n v="1"/>
    <n v="3"/>
    <s v="Medical"/>
    <n v="1241"/>
    <n v="4"/>
    <s v="Male"/>
    <n v="3"/>
    <n v="1"/>
    <x v="1"/>
    <n v="2"/>
    <s v="Married"/>
    <n v="3579"/>
    <n v="0"/>
    <x v="0"/>
    <n v="21"/>
    <n v="4"/>
    <n v="1"/>
    <n v="1"/>
    <n v="12"/>
    <n v="2"/>
    <n v="3"/>
    <n v="11"/>
    <n v="9"/>
    <n v="5"/>
    <n v="7"/>
    <n v="0"/>
    <n v="1"/>
    <x v="1"/>
    <x v="0"/>
    <x v="2"/>
    <x v="0"/>
    <x v="1"/>
    <x v="1"/>
    <x v="4"/>
    <n v="2.5"/>
    <x v="3"/>
    <s v="3–5"/>
    <n v="12884.4"/>
    <n v="0"/>
    <x v="0"/>
    <x v="0"/>
  </r>
  <r>
    <n v="42"/>
    <x v="1"/>
    <s v="Travel_Frequently"/>
    <x v="1"/>
    <n v="26"/>
    <n v="5"/>
    <s v="Medical"/>
    <n v="1242"/>
    <n v="1"/>
    <s v="Female"/>
    <n v="3"/>
    <n v="3"/>
    <x v="7"/>
    <n v="1"/>
    <s v="Married"/>
    <n v="13191"/>
    <n v="3"/>
    <x v="0"/>
    <n v="17"/>
    <n v="3"/>
    <n v="3"/>
    <n v="0"/>
    <n v="20"/>
    <n v="6"/>
    <n v="3"/>
    <n v="1"/>
    <n v="0"/>
    <n v="0"/>
    <n v="0"/>
    <n v="0"/>
    <n v="1"/>
    <x v="0"/>
    <x v="1"/>
    <x v="0"/>
    <x v="2"/>
    <x v="3"/>
    <x v="3"/>
    <x v="1"/>
    <n v="2"/>
    <x v="0"/>
    <s v="0"/>
    <n v="47487.6"/>
    <n v="0"/>
    <x v="4"/>
    <x v="3"/>
  </r>
  <r>
    <n v="35"/>
    <x v="1"/>
    <s v="Non-Travel"/>
    <x v="0"/>
    <n v="8"/>
    <n v="2"/>
    <s v="Marketing"/>
    <n v="1243"/>
    <n v="3"/>
    <s v="Female"/>
    <n v="2"/>
    <n v="3"/>
    <x v="0"/>
    <n v="4"/>
    <s v="Married"/>
    <n v="10377"/>
    <n v="4"/>
    <x v="0"/>
    <n v="11"/>
    <n v="3"/>
    <n v="2"/>
    <n v="1"/>
    <n v="16"/>
    <n v="6"/>
    <n v="2"/>
    <n v="13"/>
    <n v="2"/>
    <n v="4"/>
    <n v="12"/>
    <n v="0"/>
    <n v="1"/>
    <x v="1"/>
    <x v="0"/>
    <x v="0"/>
    <x v="1"/>
    <x v="3"/>
    <x v="3"/>
    <x v="4"/>
    <n v="2.75"/>
    <x v="1"/>
    <s v="3–5"/>
    <n v="37357.199999999997"/>
    <n v="0"/>
    <x v="0"/>
    <x v="0"/>
  </r>
  <r>
    <n v="27"/>
    <x v="1"/>
    <s v="Travel_Rarely"/>
    <x v="1"/>
    <n v="14"/>
    <n v="3"/>
    <s v="Life Sciences"/>
    <n v="1244"/>
    <n v="1"/>
    <s v="Male"/>
    <n v="3"/>
    <n v="1"/>
    <x v="1"/>
    <n v="1"/>
    <s v="Married"/>
    <n v="2235"/>
    <n v="1"/>
    <x v="0"/>
    <n v="14"/>
    <n v="3"/>
    <n v="4"/>
    <n v="2"/>
    <n v="9"/>
    <n v="3"/>
    <n v="2"/>
    <n v="9"/>
    <n v="7"/>
    <n v="6"/>
    <n v="8"/>
    <n v="0"/>
    <n v="1"/>
    <x v="1"/>
    <x v="0"/>
    <x v="2"/>
    <x v="4"/>
    <x v="1"/>
    <x v="1"/>
    <x v="0"/>
    <n v="2"/>
    <x v="0"/>
    <s v="6+"/>
    <n v="8046"/>
    <n v="0"/>
    <x v="3"/>
    <x v="3"/>
  </r>
  <r>
    <n v="54"/>
    <x v="1"/>
    <s v="Travel_Frequently"/>
    <x v="1"/>
    <n v="1"/>
    <n v="4"/>
    <s v="Life Sciences"/>
    <n v="1245"/>
    <n v="4"/>
    <s v="Female"/>
    <n v="3"/>
    <n v="3"/>
    <x v="3"/>
    <n v="3"/>
    <s v="Divorced"/>
    <n v="10502"/>
    <n v="7"/>
    <x v="1"/>
    <n v="17"/>
    <n v="3"/>
    <n v="1"/>
    <n v="1"/>
    <n v="33"/>
    <n v="2"/>
    <n v="1"/>
    <n v="5"/>
    <n v="4"/>
    <n v="1"/>
    <n v="4"/>
    <n v="0"/>
    <n v="0"/>
    <x v="0"/>
    <x v="0"/>
    <x v="1"/>
    <x v="0"/>
    <x v="3"/>
    <x v="4"/>
    <x v="2"/>
    <n v="2.25"/>
    <x v="3"/>
    <s v="1–2"/>
    <n v="37807.199999999997"/>
    <n v="0"/>
    <x v="1"/>
    <x v="1"/>
  </r>
  <r>
    <n v="44"/>
    <x v="1"/>
    <s v="Travel_Rarely"/>
    <x v="1"/>
    <n v="2"/>
    <n v="1"/>
    <s v="Life Sciences"/>
    <n v="1246"/>
    <n v="1"/>
    <s v="Female"/>
    <n v="4"/>
    <n v="1"/>
    <x v="1"/>
    <n v="4"/>
    <s v="Married"/>
    <n v="2011"/>
    <n v="1"/>
    <x v="1"/>
    <n v="13"/>
    <n v="3"/>
    <n v="4"/>
    <n v="1"/>
    <n v="10"/>
    <n v="5"/>
    <n v="3"/>
    <n v="10"/>
    <n v="5"/>
    <n v="7"/>
    <n v="7"/>
    <n v="0"/>
    <n v="0"/>
    <x v="1"/>
    <x v="0"/>
    <x v="0"/>
    <x v="0"/>
    <x v="1"/>
    <x v="1"/>
    <x v="0"/>
    <n v="3"/>
    <x v="1"/>
    <s v="6+"/>
    <n v="7239.5999999999995"/>
    <n v="0"/>
    <x v="2"/>
    <x v="2"/>
  </r>
  <r>
    <n v="19"/>
    <x v="0"/>
    <s v="Non-Travel"/>
    <x v="1"/>
    <n v="10"/>
    <n v="3"/>
    <s v="Medical"/>
    <n v="1248"/>
    <n v="1"/>
    <s v="Female"/>
    <n v="2"/>
    <n v="1"/>
    <x v="1"/>
    <n v="2"/>
    <s v="Single"/>
    <n v="1859"/>
    <n v="1"/>
    <x v="0"/>
    <n v="25"/>
    <n v="4"/>
    <n v="2"/>
    <n v="0"/>
    <n v="1"/>
    <n v="2"/>
    <n v="4"/>
    <n v="1"/>
    <n v="1"/>
    <n v="0"/>
    <n v="0"/>
    <n v="1"/>
    <n v="1"/>
    <x v="0"/>
    <x v="1"/>
    <x v="4"/>
    <x v="1"/>
    <x v="1"/>
    <x v="2"/>
    <x v="1"/>
    <n v="2.25"/>
    <x v="3"/>
    <s v="0"/>
    <n v="6692.4"/>
    <n v="6692.4"/>
    <x v="0"/>
    <x v="0"/>
  </r>
  <r>
    <n v="29"/>
    <x v="1"/>
    <s v="Travel_Rarely"/>
    <x v="1"/>
    <n v="1"/>
    <n v="3"/>
    <s v="Life Sciences"/>
    <n v="1249"/>
    <n v="1"/>
    <s v="Female"/>
    <n v="3"/>
    <n v="1"/>
    <x v="1"/>
    <n v="4"/>
    <s v="Divorced"/>
    <n v="3760"/>
    <n v="1"/>
    <x v="1"/>
    <n v="15"/>
    <n v="3"/>
    <n v="1"/>
    <n v="3"/>
    <n v="3"/>
    <n v="5"/>
    <n v="3"/>
    <n v="3"/>
    <n v="2"/>
    <n v="1"/>
    <n v="2"/>
    <n v="0"/>
    <n v="0"/>
    <x v="0"/>
    <x v="0"/>
    <x v="2"/>
    <x v="0"/>
    <x v="1"/>
    <x v="2"/>
    <x v="2"/>
    <n v="2.25"/>
    <x v="3"/>
    <s v="1–2"/>
    <n v="13536"/>
    <n v="0"/>
    <x v="1"/>
    <x v="1"/>
  </r>
  <r>
    <n v="54"/>
    <x v="1"/>
    <s v="Travel_Rarely"/>
    <x v="1"/>
    <n v="3"/>
    <n v="3"/>
    <s v="Life Sciences"/>
    <n v="1250"/>
    <n v="4"/>
    <s v="Male"/>
    <n v="3"/>
    <n v="4"/>
    <x v="7"/>
    <n v="4"/>
    <s v="Married"/>
    <n v="17779"/>
    <n v="3"/>
    <x v="1"/>
    <n v="14"/>
    <n v="3"/>
    <n v="1"/>
    <n v="0"/>
    <n v="36"/>
    <n v="2"/>
    <n v="3"/>
    <n v="10"/>
    <n v="9"/>
    <n v="0"/>
    <n v="9"/>
    <n v="0"/>
    <n v="0"/>
    <x v="0"/>
    <x v="0"/>
    <x v="1"/>
    <x v="0"/>
    <x v="2"/>
    <x v="4"/>
    <x v="0"/>
    <n v="3"/>
    <x v="1"/>
    <s v="0"/>
    <n v="64004.399999999994"/>
    <n v="0"/>
    <x v="1"/>
    <x v="1"/>
  </r>
  <r>
    <n v="31"/>
    <x v="1"/>
    <s v="Travel_Rarely"/>
    <x v="1"/>
    <n v="11"/>
    <n v="2"/>
    <s v="Medical"/>
    <n v="1251"/>
    <n v="3"/>
    <s v="Male"/>
    <n v="3"/>
    <n v="2"/>
    <x v="4"/>
    <n v="1"/>
    <s v="Married"/>
    <n v="6833"/>
    <n v="1"/>
    <x v="0"/>
    <n v="12"/>
    <n v="3"/>
    <n v="4"/>
    <n v="0"/>
    <n v="6"/>
    <n v="2"/>
    <n v="2"/>
    <n v="6"/>
    <n v="5"/>
    <n v="0"/>
    <n v="1"/>
    <n v="0"/>
    <n v="1"/>
    <x v="0"/>
    <x v="0"/>
    <x v="2"/>
    <x v="4"/>
    <x v="0"/>
    <x v="0"/>
    <x v="0"/>
    <n v="2.5"/>
    <x v="3"/>
    <s v="0"/>
    <n v="24598.799999999999"/>
    <n v="0"/>
    <x v="2"/>
    <x v="2"/>
  </r>
  <r>
    <n v="31"/>
    <x v="1"/>
    <s v="Travel_Rarely"/>
    <x v="1"/>
    <n v="24"/>
    <n v="3"/>
    <s v="Medical"/>
    <n v="1252"/>
    <n v="3"/>
    <s v="Female"/>
    <n v="2"/>
    <n v="2"/>
    <x v="4"/>
    <n v="1"/>
    <s v="Single"/>
    <n v="6812"/>
    <n v="1"/>
    <x v="1"/>
    <n v="19"/>
    <n v="3"/>
    <n v="2"/>
    <n v="0"/>
    <n v="10"/>
    <n v="2"/>
    <n v="3"/>
    <n v="10"/>
    <n v="9"/>
    <n v="1"/>
    <n v="8"/>
    <n v="0"/>
    <n v="0"/>
    <x v="0"/>
    <x v="0"/>
    <x v="2"/>
    <x v="2"/>
    <x v="0"/>
    <x v="1"/>
    <x v="0"/>
    <n v="2.25"/>
    <x v="3"/>
    <s v="1–2"/>
    <n v="24523.200000000001"/>
    <n v="0"/>
    <x v="2"/>
    <x v="2"/>
  </r>
  <r>
    <n v="59"/>
    <x v="1"/>
    <s v="Travel_Rarely"/>
    <x v="0"/>
    <n v="3"/>
    <n v="3"/>
    <s v="Life Sciences"/>
    <n v="1254"/>
    <n v="3"/>
    <s v="Female"/>
    <n v="2"/>
    <n v="2"/>
    <x v="0"/>
    <n v="4"/>
    <s v="Single"/>
    <n v="5171"/>
    <n v="5"/>
    <x v="1"/>
    <n v="17"/>
    <n v="3"/>
    <n v="4"/>
    <n v="0"/>
    <n v="13"/>
    <n v="2"/>
    <n v="3"/>
    <n v="6"/>
    <n v="1"/>
    <n v="0"/>
    <n v="5"/>
    <n v="0"/>
    <n v="0"/>
    <x v="0"/>
    <x v="0"/>
    <x v="3"/>
    <x v="0"/>
    <x v="0"/>
    <x v="1"/>
    <x v="0"/>
    <n v="3.5"/>
    <x v="2"/>
    <s v="0"/>
    <n v="18615.599999999999"/>
    <n v="0"/>
    <x v="1"/>
    <x v="1"/>
  </r>
  <r>
    <n v="43"/>
    <x v="1"/>
    <s v="Travel_Rarely"/>
    <x v="1"/>
    <n v="3"/>
    <n v="3"/>
    <s v="Life Sciences"/>
    <n v="1255"/>
    <n v="3"/>
    <s v="Male"/>
    <n v="1"/>
    <n v="5"/>
    <x v="7"/>
    <n v="4"/>
    <s v="Married"/>
    <n v="19740"/>
    <n v="3"/>
    <x v="1"/>
    <n v="14"/>
    <n v="3"/>
    <n v="2"/>
    <n v="1"/>
    <n v="25"/>
    <n v="2"/>
    <n v="3"/>
    <n v="8"/>
    <n v="7"/>
    <n v="0"/>
    <n v="7"/>
    <n v="0"/>
    <n v="0"/>
    <x v="0"/>
    <x v="0"/>
    <x v="0"/>
    <x v="0"/>
    <x v="2"/>
    <x v="3"/>
    <x v="0"/>
    <n v="3"/>
    <x v="1"/>
    <s v="0"/>
    <n v="71064"/>
    <n v="0"/>
    <x v="1"/>
    <x v="1"/>
  </r>
  <r>
    <n v="49"/>
    <x v="1"/>
    <s v="Travel_Rarely"/>
    <x v="1"/>
    <n v="4"/>
    <n v="2"/>
    <s v="Medical"/>
    <n v="1256"/>
    <n v="1"/>
    <s v="Male"/>
    <n v="2"/>
    <n v="5"/>
    <x v="5"/>
    <n v="3"/>
    <s v="Married"/>
    <n v="18711"/>
    <n v="2"/>
    <x v="1"/>
    <n v="13"/>
    <n v="3"/>
    <n v="3"/>
    <n v="1"/>
    <n v="23"/>
    <n v="2"/>
    <n v="4"/>
    <n v="1"/>
    <n v="0"/>
    <n v="0"/>
    <n v="0"/>
    <n v="0"/>
    <n v="0"/>
    <x v="0"/>
    <x v="1"/>
    <x v="1"/>
    <x v="0"/>
    <x v="2"/>
    <x v="3"/>
    <x v="1"/>
    <n v="2.75"/>
    <x v="1"/>
    <s v="0"/>
    <n v="67359.599999999991"/>
    <n v="0"/>
    <x v="2"/>
    <x v="2"/>
  </r>
  <r>
    <n v="36"/>
    <x v="1"/>
    <s v="Travel_Frequently"/>
    <x v="1"/>
    <n v="3"/>
    <n v="3"/>
    <s v="Technical Degree"/>
    <n v="1257"/>
    <n v="3"/>
    <s v="Male"/>
    <n v="3"/>
    <n v="1"/>
    <x v="1"/>
    <n v="2"/>
    <s v="Married"/>
    <n v="3692"/>
    <n v="1"/>
    <x v="1"/>
    <n v="12"/>
    <n v="3"/>
    <n v="3"/>
    <n v="0"/>
    <n v="12"/>
    <n v="2"/>
    <n v="2"/>
    <n v="11"/>
    <n v="10"/>
    <n v="0"/>
    <n v="7"/>
    <n v="0"/>
    <n v="0"/>
    <x v="0"/>
    <x v="0"/>
    <x v="0"/>
    <x v="0"/>
    <x v="1"/>
    <x v="1"/>
    <x v="4"/>
    <n v="2.5"/>
    <x v="3"/>
    <s v="0"/>
    <n v="13291.199999999999"/>
    <n v="0"/>
    <x v="1"/>
    <x v="1"/>
  </r>
  <r>
    <n v="48"/>
    <x v="1"/>
    <s v="Travel_Rarely"/>
    <x v="1"/>
    <n v="2"/>
    <n v="2"/>
    <s v="Technical Degree"/>
    <n v="1258"/>
    <n v="4"/>
    <s v="Male"/>
    <n v="4"/>
    <n v="1"/>
    <x v="2"/>
    <n v="2"/>
    <s v="Single"/>
    <n v="2559"/>
    <n v="5"/>
    <x v="1"/>
    <n v="11"/>
    <n v="3"/>
    <n v="3"/>
    <n v="0"/>
    <n v="7"/>
    <n v="4"/>
    <n v="2"/>
    <n v="1"/>
    <n v="0"/>
    <n v="0"/>
    <n v="0"/>
    <n v="0"/>
    <n v="0"/>
    <x v="0"/>
    <x v="1"/>
    <x v="1"/>
    <x v="0"/>
    <x v="1"/>
    <x v="0"/>
    <x v="1"/>
    <n v="2.75"/>
    <x v="1"/>
    <s v="0"/>
    <n v="9212.4"/>
    <n v="0"/>
    <x v="2"/>
    <x v="2"/>
  </r>
  <r>
    <n v="27"/>
    <x v="1"/>
    <s v="Travel_Rarely"/>
    <x v="1"/>
    <n v="4"/>
    <n v="2"/>
    <s v="Life Sciences"/>
    <n v="1259"/>
    <n v="1"/>
    <s v="Male"/>
    <n v="3"/>
    <n v="1"/>
    <x v="1"/>
    <n v="3"/>
    <s v="Divorced"/>
    <n v="2517"/>
    <n v="1"/>
    <x v="1"/>
    <n v="11"/>
    <n v="3"/>
    <n v="2"/>
    <n v="3"/>
    <n v="5"/>
    <n v="2"/>
    <n v="3"/>
    <n v="5"/>
    <n v="3"/>
    <n v="0"/>
    <n v="3"/>
    <n v="0"/>
    <n v="0"/>
    <x v="0"/>
    <x v="0"/>
    <x v="2"/>
    <x v="0"/>
    <x v="1"/>
    <x v="0"/>
    <x v="2"/>
    <n v="2.25"/>
    <x v="3"/>
    <s v="0"/>
    <n v="9061.1999999999989"/>
    <n v="0"/>
    <x v="1"/>
    <x v="1"/>
  </r>
  <r>
    <n v="29"/>
    <x v="1"/>
    <s v="Travel_Rarely"/>
    <x v="1"/>
    <n v="7"/>
    <n v="3"/>
    <s v="Life Sciences"/>
    <n v="1260"/>
    <n v="3"/>
    <s v="Male"/>
    <n v="3"/>
    <n v="2"/>
    <x v="4"/>
    <n v="4"/>
    <s v="Divorced"/>
    <n v="6623"/>
    <n v="1"/>
    <x v="0"/>
    <n v="11"/>
    <n v="3"/>
    <n v="2"/>
    <n v="2"/>
    <n v="6"/>
    <n v="2"/>
    <n v="3"/>
    <n v="6"/>
    <n v="0"/>
    <n v="1"/>
    <n v="0"/>
    <n v="0"/>
    <n v="1"/>
    <x v="0"/>
    <x v="1"/>
    <x v="2"/>
    <x v="1"/>
    <x v="0"/>
    <x v="0"/>
    <x v="0"/>
    <n v="3"/>
    <x v="1"/>
    <s v="1–2"/>
    <n v="23842.799999999999"/>
    <n v="0"/>
    <x v="2"/>
    <x v="2"/>
  </r>
  <r>
    <n v="48"/>
    <x v="1"/>
    <s v="Travel_Rarely"/>
    <x v="1"/>
    <n v="1"/>
    <n v="3"/>
    <s v="Life Sciences"/>
    <n v="1263"/>
    <n v="4"/>
    <s v="Male"/>
    <n v="2"/>
    <n v="5"/>
    <x v="7"/>
    <n v="4"/>
    <s v="Single"/>
    <n v="18265"/>
    <n v="6"/>
    <x v="1"/>
    <n v="12"/>
    <n v="3"/>
    <n v="3"/>
    <n v="0"/>
    <n v="25"/>
    <n v="3"/>
    <n v="4"/>
    <n v="1"/>
    <n v="0"/>
    <n v="0"/>
    <n v="0"/>
    <n v="0"/>
    <n v="0"/>
    <x v="0"/>
    <x v="1"/>
    <x v="1"/>
    <x v="0"/>
    <x v="2"/>
    <x v="3"/>
    <x v="1"/>
    <n v="3.75"/>
    <x v="2"/>
    <s v="0"/>
    <n v="65754"/>
    <n v="0"/>
    <x v="2"/>
    <x v="2"/>
  </r>
  <r>
    <n v="29"/>
    <x v="1"/>
    <s v="Travel_Rarely"/>
    <x v="1"/>
    <n v="1"/>
    <n v="3"/>
    <s v="Life Sciences"/>
    <n v="1264"/>
    <n v="4"/>
    <s v="Female"/>
    <n v="2"/>
    <n v="4"/>
    <x v="7"/>
    <n v="4"/>
    <s v="Divorced"/>
    <n v="16124"/>
    <n v="3"/>
    <x v="1"/>
    <n v="14"/>
    <n v="3"/>
    <n v="2"/>
    <n v="2"/>
    <n v="9"/>
    <n v="2"/>
    <n v="2"/>
    <n v="7"/>
    <n v="7"/>
    <n v="1"/>
    <n v="7"/>
    <n v="0"/>
    <n v="0"/>
    <x v="0"/>
    <x v="0"/>
    <x v="2"/>
    <x v="0"/>
    <x v="2"/>
    <x v="1"/>
    <x v="0"/>
    <n v="3"/>
    <x v="1"/>
    <s v="1–2"/>
    <n v="58046.400000000001"/>
    <n v="0"/>
    <x v="1"/>
    <x v="1"/>
  </r>
  <r>
    <n v="34"/>
    <x v="1"/>
    <s v="Travel_Rarely"/>
    <x v="1"/>
    <n v="20"/>
    <n v="3"/>
    <s v="Technical Degree"/>
    <n v="1265"/>
    <n v="3"/>
    <s v="Female"/>
    <n v="4"/>
    <n v="1"/>
    <x v="1"/>
    <n v="3"/>
    <s v="Married"/>
    <n v="2585"/>
    <n v="0"/>
    <x v="1"/>
    <n v="17"/>
    <n v="3"/>
    <n v="4"/>
    <n v="0"/>
    <n v="2"/>
    <n v="5"/>
    <n v="2"/>
    <n v="1"/>
    <n v="0"/>
    <n v="0"/>
    <n v="0"/>
    <n v="0"/>
    <n v="0"/>
    <x v="0"/>
    <x v="1"/>
    <x v="2"/>
    <x v="3"/>
    <x v="1"/>
    <x v="2"/>
    <x v="1"/>
    <n v="3"/>
    <x v="1"/>
    <s v="0"/>
    <n v="9306"/>
    <n v="0"/>
    <x v="0"/>
    <x v="0"/>
  </r>
  <r>
    <n v="44"/>
    <x v="1"/>
    <s v="Travel_Rarely"/>
    <x v="0"/>
    <n v="5"/>
    <n v="3"/>
    <s v="Marketing"/>
    <n v="1267"/>
    <n v="2"/>
    <s v="Male"/>
    <n v="3"/>
    <n v="5"/>
    <x v="5"/>
    <n v="2"/>
    <s v="Married"/>
    <n v="18213"/>
    <n v="7"/>
    <x v="1"/>
    <n v="11"/>
    <n v="3"/>
    <n v="3"/>
    <n v="1"/>
    <n v="26"/>
    <n v="5"/>
    <n v="3"/>
    <n v="22"/>
    <n v="9"/>
    <n v="3"/>
    <n v="10"/>
    <n v="0"/>
    <n v="0"/>
    <x v="1"/>
    <x v="0"/>
    <x v="0"/>
    <x v="0"/>
    <x v="2"/>
    <x v="4"/>
    <x v="3"/>
    <n v="2.5"/>
    <x v="3"/>
    <s v="3–5"/>
    <n v="65566.8"/>
    <n v="0"/>
    <x v="2"/>
    <x v="2"/>
  </r>
  <r>
    <n v="33"/>
    <x v="1"/>
    <s v="Travel_Rarely"/>
    <x v="0"/>
    <n v="10"/>
    <n v="5"/>
    <s v="Marketing"/>
    <n v="1268"/>
    <n v="4"/>
    <s v="Male"/>
    <n v="4"/>
    <n v="3"/>
    <x v="0"/>
    <n v="3"/>
    <s v="Divorced"/>
    <n v="8380"/>
    <n v="0"/>
    <x v="0"/>
    <n v="14"/>
    <n v="3"/>
    <n v="4"/>
    <n v="2"/>
    <n v="10"/>
    <n v="3"/>
    <n v="3"/>
    <n v="9"/>
    <n v="8"/>
    <n v="0"/>
    <n v="8"/>
    <n v="0"/>
    <n v="1"/>
    <x v="0"/>
    <x v="0"/>
    <x v="2"/>
    <x v="1"/>
    <x v="0"/>
    <x v="1"/>
    <x v="0"/>
    <n v="3.5"/>
    <x v="2"/>
    <s v="0"/>
    <n v="30168"/>
    <n v="0"/>
    <x v="2"/>
    <x v="2"/>
  </r>
  <r>
    <n v="19"/>
    <x v="1"/>
    <s v="Travel_Rarely"/>
    <x v="1"/>
    <n v="25"/>
    <n v="3"/>
    <s v="Life Sciences"/>
    <n v="1269"/>
    <n v="2"/>
    <s v="Female"/>
    <n v="4"/>
    <n v="1"/>
    <x v="1"/>
    <n v="4"/>
    <s v="Single"/>
    <n v="2994"/>
    <n v="1"/>
    <x v="0"/>
    <n v="12"/>
    <n v="3"/>
    <n v="4"/>
    <n v="0"/>
    <n v="1"/>
    <n v="2"/>
    <n v="3"/>
    <n v="1"/>
    <n v="0"/>
    <n v="0"/>
    <n v="1"/>
    <n v="0"/>
    <n v="1"/>
    <x v="0"/>
    <x v="0"/>
    <x v="4"/>
    <x v="2"/>
    <x v="1"/>
    <x v="2"/>
    <x v="1"/>
    <n v="3.25"/>
    <x v="2"/>
    <s v="0"/>
    <n v="10778.4"/>
    <n v="0"/>
    <x v="3"/>
    <x v="3"/>
  </r>
  <r>
    <n v="23"/>
    <x v="1"/>
    <s v="Travel_Rarely"/>
    <x v="1"/>
    <n v="1"/>
    <n v="2"/>
    <s v="Life Sciences"/>
    <n v="1270"/>
    <n v="4"/>
    <s v="Male"/>
    <n v="3"/>
    <n v="1"/>
    <x v="1"/>
    <n v="3"/>
    <s v="Married"/>
    <n v="1223"/>
    <n v="1"/>
    <x v="1"/>
    <n v="22"/>
    <n v="4"/>
    <n v="4"/>
    <n v="1"/>
    <n v="1"/>
    <n v="2"/>
    <n v="3"/>
    <n v="1"/>
    <n v="0"/>
    <n v="0"/>
    <n v="1"/>
    <n v="0"/>
    <n v="0"/>
    <x v="0"/>
    <x v="0"/>
    <x v="4"/>
    <x v="0"/>
    <x v="1"/>
    <x v="2"/>
    <x v="1"/>
    <n v="3.5"/>
    <x v="2"/>
    <s v="0"/>
    <n v="4402.8"/>
    <n v="0"/>
    <x v="2"/>
    <x v="2"/>
  </r>
  <r>
    <n v="25"/>
    <x v="0"/>
    <s v="Travel_Frequently"/>
    <x v="0"/>
    <n v="24"/>
    <n v="1"/>
    <s v="Life Sciences"/>
    <n v="1273"/>
    <n v="3"/>
    <s v="Male"/>
    <n v="1"/>
    <n v="1"/>
    <x v="6"/>
    <n v="4"/>
    <s v="Single"/>
    <n v="1118"/>
    <n v="1"/>
    <x v="0"/>
    <n v="14"/>
    <n v="3"/>
    <n v="4"/>
    <n v="0"/>
    <n v="1"/>
    <n v="4"/>
    <n v="3"/>
    <n v="1"/>
    <n v="0"/>
    <n v="1"/>
    <n v="0"/>
    <n v="1"/>
    <n v="1"/>
    <x v="0"/>
    <x v="1"/>
    <x v="2"/>
    <x v="2"/>
    <x v="1"/>
    <x v="2"/>
    <x v="1"/>
    <n v="3.5"/>
    <x v="2"/>
    <s v="1–2"/>
    <n v="4024.7999999999997"/>
    <n v="4024.7999999999997"/>
    <x v="3"/>
    <x v="3"/>
  </r>
  <r>
    <n v="26"/>
    <x v="1"/>
    <s v="Travel_Rarely"/>
    <x v="1"/>
    <n v="4"/>
    <n v="2"/>
    <s v="Life Sciences"/>
    <n v="1275"/>
    <n v="3"/>
    <s v="Male"/>
    <n v="3"/>
    <n v="1"/>
    <x v="1"/>
    <n v="4"/>
    <s v="Single"/>
    <n v="2875"/>
    <n v="1"/>
    <x v="0"/>
    <n v="20"/>
    <n v="4"/>
    <n v="2"/>
    <n v="0"/>
    <n v="8"/>
    <n v="2"/>
    <n v="2"/>
    <n v="8"/>
    <n v="5"/>
    <n v="2"/>
    <n v="2"/>
    <n v="0"/>
    <n v="1"/>
    <x v="1"/>
    <x v="0"/>
    <x v="2"/>
    <x v="0"/>
    <x v="1"/>
    <x v="0"/>
    <x v="0"/>
    <n v="2.75"/>
    <x v="1"/>
    <s v="1–2"/>
    <n v="10350"/>
    <n v="0"/>
    <x v="2"/>
    <x v="2"/>
  </r>
  <r>
    <n v="45"/>
    <x v="0"/>
    <s v="Travel_Rarely"/>
    <x v="0"/>
    <n v="2"/>
    <n v="3"/>
    <s v="Marketing"/>
    <n v="1277"/>
    <n v="1"/>
    <s v="Female"/>
    <n v="1"/>
    <n v="5"/>
    <x v="5"/>
    <n v="2"/>
    <s v="Single"/>
    <n v="18824"/>
    <n v="2"/>
    <x v="0"/>
    <n v="16"/>
    <n v="3"/>
    <n v="1"/>
    <n v="0"/>
    <n v="26"/>
    <n v="2"/>
    <n v="3"/>
    <n v="24"/>
    <n v="10"/>
    <n v="1"/>
    <n v="11"/>
    <n v="1"/>
    <n v="1"/>
    <x v="0"/>
    <x v="0"/>
    <x v="1"/>
    <x v="0"/>
    <x v="2"/>
    <x v="4"/>
    <x v="3"/>
    <n v="1.75"/>
    <x v="0"/>
    <s v="1–2"/>
    <n v="67766.399999999994"/>
    <n v="67766.399999999994"/>
    <x v="0"/>
    <x v="0"/>
  </r>
  <r>
    <n v="55"/>
    <x v="1"/>
    <s v="Non-Travel"/>
    <x v="1"/>
    <n v="8"/>
    <n v="1"/>
    <s v="Medical"/>
    <n v="1278"/>
    <n v="4"/>
    <s v="Male"/>
    <n v="2"/>
    <n v="4"/>
    <x v="4"/>
    <n v="2"/>
    <s v="Divorced"/>
    <n v="13577"/>
    <n v="1"/>
    <x v="0"/>
    <n v="15"/>
    <n v="3"/>
    <n v="4"/>
    <n v="1"/>
    <n v="34"/>
    <n v="3"/>
    <n v="3"/>
    <n v="33"/>
    <n v="9"/>
    <n v="15"/>
    <n v="0"/>
    <n v="0"/>
    <n v="1"/>
    <x v="1"/>
    <x v="1"/>
    <x v="3"/>
    <x v="1"/>
    <x v="3"/>
    <x v="4"/>
    <x v="3"/>
    <n v="3.25"/>
    <x v="2"/>
    <s v="6+"/>
    <n v="48877.2"/>
    <n v="0"/>
    <x v="0"/>
    <x v="0"/>
  </r>
  <r>
    <n v="21"/>
    <x v="0"/>
    <s v="Travel_Frequently"/>
    <x v="1"/>
    <n v="10"/>
    <n v="2"/>
    <s v="Life Sciences"/>
    <n v="1279"/>
    <n v="1"/>
    <s v="Female"/>
    <n v="2"/>
    <n v="1"/>
    <x v="2"/>
    <n v="3"/>
    <s v="Single"/>
    <n v="2625"/>
    <n v="1"/>
    <x v="1"/>
    <n v="20"/>
    <n v="4"/>
    <n v="3"/>
    <n v="0"/>
    <n v="2"/>
    <n v="2"/>
    <n v="1"/>
    <n v="2"/>
    <n v="2"/>
    <n v="2"/>
    <n v="2"/>
    <n v="1"/>
    <n v="0"/>
    <x v="1"/>
    <x v="0"/>
    <x v="4"/>
    <x v="1"/>
    <x v="1"/>
    <x v="2"/>
    <x v="2"/>
    <n v="2"/>
    <x v="0"/>
    <s v="1–2"/>
    <n v="9450"/>
    <n v="9450"/>
    <x v="0"/>
    <x v="0"/>
  </r>
  <r>
    <n v="46"/>
    <x v="1"/>
    <s v="Travel_Rarely"/>
    <x v="0"/>
    <n v="4"/>
    <n v="2"/>
    <s v="Marketing"/>
    <n v="1280"/>
    <n v="4"/>
    <s v="Female"/>
    <n v="2"/>
    <n v="5"/>
    <x v="5"/>
    <n v="2"/>
    <s v="Married"/>
    <n v="18789"/>
    <n v="2"/>
    <x v="1"/>
    <n v="14"/>
    <n v="3"/>
    <n v="3"/>
    <n v="1"/>
    <n v="26"/>
    <n v="2"/>
    <n v="3"/>
    <n v="11"/>
    <n v="4"/>
    <n v="0"/>
    <n v="8"/>
    <n v="0"/>
    <n v="0"/>
    <x v="0"/>
    <x v="0"/>
    <x v="1"/>
    <x v="0"/>
    <x v="2"/>
    <x v="4"/>
    <x v="4"/>
    <n v="3"/>
    <x v="1"/>
    <s v="0"/>
    <n v="67640.399999999994"/>
    <n v="0"/>
    <x v="1"/>
    <x v="1"/>
  </r>
  <r>
    <n v="34"/>
    <x v="1"/>
    <s v="Travel_Rarely"/>
    <x v="0"/>
    <n v="2"/>
    <n v="3"/>
    <s v="Marketing"/>
    <n v="1281"/>
    <n v="3"/>
    <s v="Female"/>
    <n v="3"/>
    <n v="2"/>
    <x v="0"/>
    <n v="1"/>
    <s v="Single"/>
    <n v="4538"/>
    <n v="0"/>
    <x v="0"/>
    <n v="12"/>
    <n v="3"/>
    <n v="4"/>
    <n v="0"/>
    <n v="4"/>
    <n v="3"/>
    <n v="3"/>
    <n v="3"/>
    <n v="2"/>
    <n v="0"/>
    <n v="2"/>
    <n v="0"/>
    <n v="1"/>
    <x v="0"/>
    <x v="0"/>
    <x v="2"/>
    <x v="0"/>
    <x v="1"/>
    <x v="0"/>
    <x v="2"/>
    <n v="2.75"/>
    <x v="1"/>
    <s v="0"/>
    <n v="16336.8"/>
    <n v="0"/>
    <x v="2"/>
    <x v="2"/>
  </r>
  <r>
    <n v="51"/>
    <x v="1"/>
    <s v="Travel_Frequently"/>
    <x v="0"/>
    <n v="9"/>
    <n v="3"/>
    <s v="Life Sciences"/>
    <n v="1282"/>
    <n v="4"/>
    <s v="Male"/>
    <n v="3"/>
    <n v="5"/>
    <x v="5"/>
    <n v="2"/>
    <s v="Divorced"/>
    <n v="19847"/>
    <n v="4"/>
    <x v="0"/>
    <n v="24"/>
    <n v="4"/>
    <n v="1"/>
    <n v="1"/>
    <n v="31"/>
    <n v="5"/>
    <n v="2"/>
    <n v="29"/>
    <n v="10"/>
    <n v="11"/>
    <n v="10"/>
    <n v="0"/>
    <n v="1"/>
    <x v="1"/>
    <x v="0"/>
    <x v="1"/>
    <x v="1"/>
    <x v="2"/>
    <x v="4"/>
    <x v="3"/>
    <n v="2.25"/>
    <x v="3"/>
    <s v="6+"/>
    <n v="71449.2"/>
    <n v="0"/>
    <x v="0"/>
    <x v="0"/>
  </r>
  <r>
    <n v="59"/>
    <x v="1"/>
    <s v="Travel_Rarely"/>
    <x v="1"/>
    <n v="18"/>
    <n v="4"/>
    <s v="Medical"/>
    <n v="1283"/>
    <n v="4"/>
    <s v="Male"/>
    <n v="3"/>
    <n v="3"/>
    <x v="3"/>
    <n v="4"/>
    <s v="Single"/>
    <n v="10512"/>
    <n v="6"/>
    <x v="1"/>
    <n v="12"/>
    <n v="3"/>
    <n v="4"/>
    <n v="0"/>
    <n v="25"/>
    <n v="6"/>
    <n v="2"/>
    <n v="9"/>
    <n v="7"/>
    <n v="5"/>
    <n v="4"/>
    <n v="0"/>
    <n v="0"/>
    <x v="1"/>
    <x v="0"/>
    <x v="3"/>
    <x v="3"/>
    <x v="3"/>
    <x v="3"/>
    <x v="0"/>
    <n v="3.5"/>
    <x v="2"/>
    <s v="3–5"/>
    <n v="37843.199999999997"/>
    <n v="0"/>
    <x v="2"/>
    <x v="2"/>
  </r>
  <r>
    <n v="34"/>
    <x v="1"/>
    <s v="Travel_Frequently"/>
    <x v="1"/>
    <n v="19"/>
    <n v="3"/>
    <s v="Medical"/>
    <n v="1285"/>
    <n v="3"/>
    <s v="Female"/>
    <n v="3"/>
    <n v="2"/>
    <x v="2"/>
    <n v="2"/>
    <s v="Divorced"/>
    <n v="4444"/>
    <n v="4"/>
    <x v="1"/>
    <n v="13"/>
    <n v="3"/>
    <n v="3"/>
    <n v="2"/>
    <n v="15"/>
    <n v="2"/>
    <n v="4"/>
    <n v="11"/>
    <n v="8"/>
    <n v="5"/>
    <n v="10"/>
    <n v="0"/>
    <n v="0"/>
    <x v="1"/>
    <x v="0"/>
    <x v="2"/>
    <x v="3"/>
    <x v="1"/>
    <x v="1"/>
    <x v="4"/>
    <n v="3"/>
    <x v="1"/>
    <s v="3–5"/>
    <n v="15998.4"/>
    <n v="0"/>
    <x v="2"/>
    <x v="2"/>
  </r>
  <r>
    <n v="28"/>
    <x v="1"/>
    <s v="Travel_Frequently"/>
    <x v="1"/>
    <n v="1"/>
    <n v="4"/>
    <s v="Medical"/>
    <n v="1286"/>
    <n v="4"/>
    <s v="Male"/>
    <n v="3"/>
    <n v="1"/>
    <x v="2"/>
    <n v="3"/>
    <s v="Single"/>
    <n v="2154"/>
    <n v="0"/>
    <x v="0"/>
    <n v="11"/>
    <n v="3"/>
    <n v="3"/>
    <n v="0"/>
    <n v="5"/>
    <n v="2"/>
    <n v="2"/>
    <n v="4"/>
    <n v="2"/>
    <n v="0"/>
    <n v="2"/>
    <n v="0"/>
    <n v="1"/>
    <x v="0"/>
    <x v="0"/>
    <x v="2"/>
    <x v="0"/>
    <x v="1"/>
    <x v="0"/>
    <x v="2"/>
    <n v="3"/>
    <x v="1"/>
    <s v="0"/>
    <n v="7754.4"/>
    <n v="0"/>
    <x v="2"/>
    <x v="2"/>
  </r>
  <r>
    <n v="44"/>
    <x v="1"/>
    <s v="Travel_Rarely"/>
    <x v="1"/>
    <n v="4"/>
    <n v="2"/>
    <s v="Life Sciences"/>
    <n v="1288"/>
    <n v="3"/>
    <s v="Male"/>
    <n v="4"/>
    <n v="5"/>
    <x v="5"/>
    <n v="1"/>
    <s v="Divorced"/>
    <n v="19190"/>
    <n v="1"/>
    <x v="1"/>
    <n v="14"/>
    <n v="3"/>
    <n v="4"/>
    <n v="2"/>
    <n v="26"/>
    <n v="4"/>
    <n v="2"/>
    <n v="25"/>
    <n v="9"/>
    <n v="14"/>
    <n v="13"/>
    <n v="0"/>
    <n v="0"/>
    <x v="1"/>
    <x v="0"/>
    <x v="0"/>
    <x v="0"/>
    <x v="2"/>
    <x v="4"/>
    <x v="3"/>
    <n v="2.5"/>
    <x v="3"/>
    <s v="6+"/>
    <n v="69084"/>
    <n v="0"/>
    <x v="2"/>
    <x v="2"/>
  </r>
  <r>
    <n v="34"/>
    <x v="1"/>
    <s v="Travel_Frequently"/>
    <x v="2"/>
    <n v="11"/>
    <n v="3"/>
    <s v="Life Sciences"/>
    <n v="1289"/>
    <n v="3"/>
    <s v="Male"/>
    <n v="2"/>
    <n v="2"/>
    <x v="8"/>
    <n v="2"/>
    <s v="Married"/>
    <n v="4490"/>
    <n v="4"/>
    <x v="1"/>
    <n v="11"/>
    <n v="3"/>
    <n v="4"/>
    <n v="2"/>
    <n v="14"/>
    <n v="5"/>
    <n v="4"/>
    <n v="10"/>
    <n v="9"/>
    <n v="1"/>
    <n v="8"/>
    <n v="0"/>
    <n v="0"/>
    <x v="0"/>
    <x v="0"/>
    <x v="2"/>
    <x v="4"/>
    <x v="1"/>
    <x v="1"/>
    <x v="0"/>
    <n v="3.25"/>
    <x v="2"/>
    <s v="1–2"/>
    <n v="16164"/>
    <n v="0"/>
    <x v="1"/>
    <x v="1"/>
  </r>
  <r>
    <n v="35"/>
    <x v="1"/>
    <s v="Travel_Rarely"/>
    <x v="1"/>
    <n v="6"/>
    <n v="1"/>
    <s v="Life Sciences"/>
    <n v="1291"/>
    <n v="3"/>
    <s v="Male"/>
    <n v="3"/>
    <n v="1"/>
    <x v="1"/>
    <n v="3"/>
    <s v="Married"/>
    <n v="3506"/>
    <n v="0"/>
    <x v="0"/>
    <n v="14"/>
    <n v="3"/>
    <n v="4"/>
    <n v="0"/>
    <n v="4"/>
    <n v="3"/>
    <n v="3"/>
    <n v="3"/>
    <n v="2"/>
    <n v="2"/>
    <n v="2"/>
    <n v="0"/>
    <n v="1"/>
    <x v="1"/>
    <x v="0"/>
    <x v="0"/>
    <x v="1"/>
    <x v="1"/>
    <x v="0"/>
    <x v="2"/>
    <n v="3.25"/>
    <x v="2"/>
    <s v="1–2"/>
    <n v="12621.6"/>
    <n v="0"/>
    <x v="2"/>
    <x v="2"/>
  </r>
  <r>
    <n v="42"/>
    <x v="1"/>
    <s v="Travel_Rarely"/>
    <x v="1"/>
    <n v="7"/>
    <n v="4"/>
    <s v="Medical"/>
    <n v="1292"/>
    <n v="2"/>
    <s v="Female"/>
    <n v="4"/>
    <n v="2"/>
    <x v="1"/>
    <n v="2"/>
    <s v="Married"/>
    <n v="2372"/>
    <n v="6"/>
    <x v="0"/>
    <n v="16"/>
    <n v="3"/>
    <n v="4"/>
    <n v="0"/>
    <n v="18"/>
    <n v="2"/>
    <n v="3"/>
    <n v="1"/>
    <n v="0"/>
    <n v="0"/>
    <n v="0"/>
    <n v="0"/>
    <n v="1"/>
    <x v="0"/>
    <x v="1"/>
    <x v="0"/>
    <x v="1"/>
    <x v="1"/>
    <x v="3"/>
    <x v="1"/>
    <n v="2.75"/>
    <x v="1"/>
    <s v="0"/>
    <n v="8539.1999999999989"/>
    <n v="0"/>
    <x v="0"/>
    <x v="0"/>
  </r>
  <r>
    <n v="43"/>
    <x v="1"/>
    <s v="Travel_Rarely"/>
    <x v="0"/>
    <n v="4"/>
    <n v="4"/>
    <s v="Marketing"/>
    <n v="1293"/>
    <n v="4"/>
    <s v="Female"/>
    <n v="2"/>
    <n v="3"/>
    <x v="0"/>
    <n v="4"/>
    <s v="Single"/>
    <n v="10231"/>
    <n v="3"/>
    <x v="1"/>
    <n v="14"/>
    <n v="3"/>
    <n v="4"/>
    <n v="0"/>
    <n v="23"/>
    <n v="3"/>
    <n v="4"/>
    <n v="21"/>
    <n v="7"/>
    <n v="15"/>
    <n v="17"/>
    <n v="0"/>
    <n v="0"/>
    <x v="1"/>
    <x v="0"/>
    <x v="0"/>
    <x v="0"/>
    <x v="3"/>
    <x v="3"/>
    <x v="3"/>
    <n v="4"/>
    <x v="2"/>
    <s v="6+"/>
    <n v="36831.599999999999"/>
    <n v="0"/>
    <x v="2"/>
    <x v="2"/>
  </r>
  <r>
    <n v="36"/>
    <x v="1"/>
    <s v="Travel_Rarely"/>
    <x v="1"/>
    <n v="2"/>
    <n v="4"/>
    <s v="Life Sciences"/>
    <n v="1294"/>
    <n v="3"/>
    <s v="Female"/>
    <n v="3"/>
    <n v="2"/>
    <x v="3"/>
    <n v="2"/>
    <s v="Single"/>
    <n v="5410"/>
    <n v="9"/>
    <x v="0"/>
    <n v="11"/>
    <n v="3"/>
    <n v="4"/>
    <n v="0"/>
    <n v="18"/>
    <n v="2"/>
    <n v="3"/>
    <n v="16"/>
    <n v="14"/>
    <n v="5"/>
    <n v="12"/>
    <n v="0"/>
    <n v="1"/>
    <x v="1"/>
    <x v="0"/>
    <x v="0"/>
    <x v="0"/>
    <x v="0"/>
    <x v="3"/>
    <x v="4"/>
    <n v="3"/>
    <x v="1"/>
    <s v="3–5"/>
    <n v="19476"/>
    <n v="0"/>
    <x v="0"/>
    <x v="0"/>
  </r>
  <r>
    <n v="44"/>
    <x v="0"/>
    <s v="Travel_Rarely"/>
    <x v="1"/>
    <n v="15"/>
    <n v="3"/>
    <s v="Medical"/>
    <n v="1295"/>
    <n v="1"/>
    <s v="Female"/>
    <n v="3"/>
    <n v="3"/>
    <x v="4"/>
    <n v="4"/>
    <s v="Married"/>
    <n v="7978"/>
    <n v="1"/>
    <x v="1"/>
    <n v="11"/>
    <n v="3"/>
    <n v="4"/>
    <n v="1"/>
    <n v="10"/>
    <n v="2"/>
    <n v="3"/>
    <n v="10"/>
    <n v="7"/>
    <n v="0"/>
    <n v="5"/>
    <n v="1"/>
    <n v="0"/>
    <x v="0"/>
    <x v="0"/>
    <x v="0"/>
    <x v="4"/>
    <x v="0"/>
    <x v="1"/>
    <x v="0"/>
    <n v="3"/>
    <x v="1"/>
    <s v="0"/>
    <n v="28720.799999999999"/>
    <n v="28720.799999999999"/>
    <x v="1"/>
    <x v="1"/>
  </r>
  <r>
    <n v="28"/>
    <x v="1"/>
    <s v="Travel_Frequently"/>
    <x v="1"/>
    <n v="2"/>
    <n v="3"/>
    <s v="Life Sciences"/>
    <n v="1296"/>
    <n v="4"/>
    <s v="Male"/>
    <n v="2"/>
    <n v="1"/>
    <x v="2"/>
    <n v="4"/>
    <s v="Married"/>
    <n v="3867"/>
    <n v="1"/>
    <x v="0"/>
    <n v="12"/>
    <n v="3"/>
    <n v="2"/>
    <n v="1"/>
    <n v="2"/>
    <n v="2"/>
    <n v="3"/>
    <n v="2"/>
    <n v="2"/>
    <n v="2"/>
    <n v="2"/>
    <n v="0"/>
    <n v="1"/>
    <x v="1"/>
    <x v="0"/>
    <x v="2"/>
    <x v="0"/>
    <x v="1"/>
    <x v="2"/>
    <x v="2"/>
    <n v="3.25"/>
    <x v="2"/>
    <s v="1–2"/>
    <n v="13921.199999999999"/>
    <n v="0"/>
    <x v="0"/>
    <x v="0"/>
  </r>
  <r>
    <n v="51"/>
    <x v="1"/>
    <s v="Travel_Frequently"/>
    <x v="1"/>
    <n v="6"/>
    <n v="2"/>
    <s v="Medical"/>
    <n v="1297"/>
    <n v="2"/>
    <s v="Female"/>
    <n v="2"/>
    <n v="1"/>
    <x v="2"/>
    <n v="3"/>
    <s v="Single"/>
    <n v="2838"/>
    <n v="0"/>
    <x v="1"/>
    <n v="14"/>
    <n v="3"/>
    <n v="2"/>
    <n v="0"/>
    <n v="8"/>
    <n v="6"/>
    <n v="2"/>
    <n v="7"/>
    <n v="0"/>
    <n v="7"/>
    <n v="7"/>
    <n v="0"/>
    <n v="0"/>
    <x v="1"/>
    <x v="0"/>
    <x v="1"/>
    <x v="1"/>
    <x v="1"/>
    <x v="0"/>
    <x v="0"/>
    <n v="2.25"/>
    <x v="3"/>
    <s v="6+"/>
    <n v="10216.799999999999"/>
    <n v="0"/>
    <x v="2"/>
    <x v="2"/>
  </r>
  <r>
    <n v="30"/>
    <x v="1"/>
    <s v="Non-Travel"/>
    <x v="1"/>
    <n v="9"/>
    <n v="2"/>
    <s v="Medical"/>
    <n v="1298"/>
    <n v="3"/>
    <s v="Female"/>
    <n v="3"/>
    <n v="2"/>
    <x v="3"/>
    <n v="3"/>
    <s v="Single"/>
    <n v="4695"/>
    <n v="7"/>
    <x v="0"/>
    <n v="18"/>
    <n v="3"/>
    <n v="3"/>
    <n v="0"/>
    <n v="10"/>
    <n v="3"/>
    <n v="3"/>
    <n v="8"/>
    <n v="4"/>
    <n v="1"/>
    <n v="7"/>
    <n v="0"/>
    <n v="1"/>
    <x v="0"/>
    <x v="0"/>
    <x v="2"/>
    <x v="1"/>
    <x v="1"/>
    <x v="1"/>
    <x v="0"/>
    <n v="3"/>
    <x v="1"/>
    <s v="1–2"/>
    <n v="16902"/>
    <n v="0"/>
    <x v="2"/>
    <x v="2"/>
  </r>
  <r>
    <n v="29"/>
    <x v="0"/>
    <s v="Travel_Rarely"/>
    <x v="1"/>
    <n v="7"/>
    <n v="3"/>
    <s v="Technical Degree"/>
    <n v="1299"/>
    <n v="2"/>
    <s v="Female"/>
    <n v="3"/>
    <n v="1"/>
    <x v="2"/>
    <n v="3"/>
    <s v="Divorced"/>
    <n v="3339"/>
    <n v="3"/>
    <x v="0"/>
    <n v="13"/>
    <n v="3"/>
    <n v="1"/>
    <n v="2"/>
    <n v="10"/>
    <n v="2"/>
    <n v="3"/>
    <n v="7"/>
    <n v="7"/>
    <n v="7"/>
    <n v="7"/>
    <n v="1"/>
    <n v="1"/>
    <x v="1"/>
    <x v="0"/>
    <x v="2"/>
    <x v="1"/>
    <x v="1"/>
    <x v="1"/>
    <x v="0"/>
    <n v="2.25"/>
    <x v="3"/>
    <s v="6+"/>
    <n v="12020.4"/>
    <n v="12020.4"/>
    <x v="0"/>
    <x v="0"/>
  </r>
  <r>
    <n v="28"/>
    <x v="1"/>
    <s v="Travel_Rarely"/>
    <x v="1"/>
    <n v="1"/>
    <n v="3"/>
    <s v="Technical Degree"/>
    <n v="1301"/>
    <n v="4"/>
    <s v="Male"/>
    <n v="3"/>
    <n v="1"/>
    <x v="1"/>
    <n v="1"/>
    <s v="Single"/>
    <n v="2080"/>
    <n v="2"/>
    <x v="1"/>
    <n v="11"/>
    <n v="3"/>
    <n v="2"/>
    <n v="0"/>
    <n v="5"/>
    <n v="2"/>
    <n v="2"/>
    <n v="3"/>
    <n v="2"/>
    <n v="1"/>
    <n v="2"/>
    <n v="0"/>
    <n v="0"/>
    <x v="0"/>
    <x v="0"/>
    <x v="2"/>
    <x v="0"/>
    <x v="1"/>
    <x v="0"/>
    <x v="2"/>
    <n v="2.25"/>
    <x v="3"/>
    <s v="1–2"/>
    <n v="7488"/>
    <n v="0"/>
    <x v="1"/>
    <x v="1"/>
  </r>
  <r>
    <n v="25"/>
    <x v="1"/>
    <s v="Travel_Rarely"/>
    <x v="1"/>
    <n v="1"/>
    <n v="3"/>
    <s v="Medical"/>
    <n v="1303"/>
    <n v="4"/>
    <s v="Female"/>
    <n v="3"/>
    <n v="1"/>
    <x v="1"/>
    <n v="2"/>
    <s v="Single"/>
    <n v="2096"/>
    <n v="1"/>
    <x v="1"/>
    <n v="18"/>
    <n v="3"/>
    <n v="4"/>
    <n v="0"/>
    <n v="2"/>
    <n v="3"/>
    <n v="2"/>
    <n v="2"/>
    <n v="2"/>
    <n v="2"/>
    <n v="1"/>
    <n v="0"/>
    <n v="0"/>
    <x v="1"/>
    <x v="0"/>
    <x v="2"/>
    <x v="0"/>
    <x v="1"/>
    <x v="2"/>
    <x v="2"/>
    <n v="3"/>
    <x v="1"/>
    <s v="1–2"/>
    <n v="7545.5999999999995"/>
    <n v="0"/>
    <x v="2"/>
    <x v="2"/>
  </r>
  <r>
    <n v="32"/>
    <x v="1"/>
    <s v="Travel_Rarely"/>
    <x v="0"/>
    <n v="8"/>
    <n v="3"/>
    <s v="Medical"/>
    <n v="1304"/>
    <n v="3"/>
    <s v="Male"/>
    <n v="4"/>
    <n v="2"/>
    <x v="0"/>
    <n v="4"/>
    <s v="Married"/>
    <n v="6209"/>
    <n v="1"/>
    <x v="1"/>
    <n v="15"/>
    <n v="3"/>
    <n v="3"/>
    <n v="2"/>
    <n v="10"/>
    <n v="4"/>
    <n v="4"/>
    <n v="10"/>
    <n v="7"/>
    <n v="0"/>
    <n v="8"/>
    <n v="0"/>
    <n v="0"/>
    <x v="0"/>
    <x v="0"/>
    <x v="2"/>
    <x v="1"/>
    <x v="0"/>
    <x v="1"/>
    <x v="0"/>
    <n v="3.5"/>
    <x v="2"/>
    <s v="0"/>
    <n v="22352.399999999998"/>
    <n v="0"/>
    <x v="1"/>
    <x v="1"/>
  </r>
  <r>
    <n v="45"/>
    <x v="1"/>
    <s v="Travel_Frequently"/>
    <x v="1"/>
    <n v="25"/>
    <n v="3"/>
    <s v="Medical"/>
    <n v="1306"/>
    <n v="2"/>
    <s v="Female"/>
    <n v="3"/>
    <n v="5"/>
    <x v="5"/>
    <n v="2"/>
    <s v="Single"/>
    <n v="18061"/>
    <n v="3"/>
    <x v="1"/>
    <n v="22"/>
    <n v="4"/>
    <n v="3"/>
    <n v="0"/>
    <n v="22"/>
    <n v="4"/>
    <n v="3"/>
    <n v="0"/>
    <n v="0"/>
    <n v="0"/>
    <n v="0"/>
    <n v="0"/>
    <n v="0"/>
    <x v="0"/>
    <x v="1"/>
    <x v="1"/>
    <x v="2"/>
    <x v="2"/>
    <x v="3"/>
    <x v="1"/>
    <n v="2.5"/>
    <x v="3"/>
    <s v="0"/>
    <n v="65019.6"/>
    <n v="0"/>
    <x v="0"/>
    <x v="0"/>
  </r>
  <r>
    <n v="39"/>
    <x v="1"/>
    <s v="Travel_Rarely"/>
    <x v="1"/>
    <n v="13"/>
    <n v="4"/>
    <s v="Medical"/>
    <n v="1307"/>
    <n v="3"/>
    <s v="Female"/>
    <n v="2"/>
    <n v="4"/>
    <x v="5"/>
    <n v="2"/>
    <s v="Divorced"/>
    <n v="17123"/>
    <n v="6"/>
    <x v="0"/>
    <n v="13"/>
    <n v="3"/>
    <n v="4"/>
    <n v="2"/>
    <n v="21"/>
    <n v="4"/>
    <n v="3"/>
    <n v="19"/>
    <n v="9"/>
    <n v="15"/>
    <n v="2"/>
    <n v="0"/>
    <n v="1"/>
    <x v="1"/>
    <x v="0"/>
    <x v="0"/>
    <x v="4"/>
    <x v="2"/>
    <x v="3"/>
    <x v="4"/>
    <n v="3"/>
    <x v="1"/>
    <s v="6+"/>
    <n v="61642.799999999996"/>
    <n v="0"/>
    <x v="0"/>
    <x v="0"/>
  </r>
  <r>
    <n v="58"/>
    <x v="1"/>
    <s v="Travel_Rarely"/>
    <x v="1"/>
    <n v="23"/>
    <n v="4"/>
    <s v="Life Sciences"/>
    <n v="1308"/>
    <n v="1"/>
    <s v="Male"/>
    <n v="3"/>
    <n v="1"/>
    <x v="1"/>
    <n v="3"/>
    <s v="Divorced"/>
    <n v="2372"/>
    <n v="1"/>
    <x v="1"/>
    <n v="12"/>
    <n v="3"/>
    <n v="4"/>
    <n v="2"/>
    <n v="2"/>
    <n v="3"/>
    <n v="3"/>
    <n v="2"/>
    <n v="2"/>
    <n v="2"/>
    <n v="2"/>
    <n v="0"/>
    <n v="0"/>
    <x v="1"/>
    <x v="0"/>
    <x v="3"/>
    <x v="2"/>
    <x v="1"/>
    <x v="2"/>
    <x v="2"/>
    <n v="2.75"/>
    <x v="1"/>
    <s v="1–2"/>
    <n v="8539.1999999999989"/>
    <n v="0"/>
    <x v="0"/>
    <x v="0"/>
  </r>
  <r>
    <n v="32"/>
    <x v="0"/>
    <s v="Travel_Rarely"/>
    <x v="1"/>
    <n v="7"/>
    <n v="2"/>
    <s v="Life Sciences"/>
    <n v="1309"/>
    <n v="4"/>
    <s v="Male"/>
    <n v="3"/>
    <n v="2"/>
    <x v="2"/>
    <n v="3"/>
    <s v="Married"/>
    <n v="4883"/>
    <n v="1"/>
    <x v="1"/>
    <n v="18"/>
    <n v="3"/>
    <n v="1"/>
    <n v="1"/>
    <n v="10"/>
    <n v="3"/>
    <n v="3"/>
    <n v="10"/>
    <n v="4"/>
    <n v="1"/>
    <n v="1"/>
    <n v="1"/>
    <n v="0"/>
    <x v="0"/>
    <x v="0"/>
    <x v="2"/>
    <x v="1"/>
    <x v="1"/>
    <x v="1"/>
    <x v="0"/>
    <n v="2.75"/>
    <x v="1"/>
    <s v="1–2"/>
    <n v="17578.8"/>
    <n v="17578.8"/>
    <x v="1"/>
    <x v="1"/>
  </r>
  <r>
    <n v="39"/>
    <x v="0"/>
    <s v="Travel_Rarely"/>
    <x v="1"/>
    <n v="23"/>
    <n v="3"/>
    <s v="Medical"/>
    <n v="1310"/>
    <n v="3"/>
    <s v="Male"/>
    <n v="3"/>
    <n v="1"/>
    <x v="1"/>
    <n v="1"/>
    <s v="Single"/>
    <n v="3904"/>
    <n v="0"/>
    <x v="1"/>
    <n v="13"/>
    <n v="3"/>
    <n v="1"/>
    <n v="0"/>
    <n v="6"/>
    <n v="2"/>
    <n v="3"/>
    <n v="5"/>
    <n v="2"/>
    <n v="0"/>
    <n v="3"/>
    <n v="1"/>
    <n v="0"/>
    <x v="0"/>
    <x v="0"/>
    <x v="0"/>
    <x v="2"/>
    <x v="1"/>
    <x v="0"/>
    <x v="2"/>
    <n v="2"/>
    <x v="0"/>
    <s v="0"/>
    <n v="14054.4"/>
    <n v="14054.4"/>
    <x v="0"/>
    <x v="0"/>
  </r>
  <r>
    <n v="30"/>
    <x v="1"/>
    <s v="Travel_Rarely"/>
    <x v="1"/>
    <n v="6"/>
    <n v="3"/>
    <s v="Technical Degree"/>
    <n v="1311"/>
    <n v="1"/>
    <s v="Female"/>
    <n v="2"/>
    <n v="2"/>
    <x v="2"/>
    <n v="4"/>
    <s v="Married"/>
    <n v="4627"/>
    <n v="0"/>
    <x v="1"/>
    <n v="12"/>
    <n v="3"/>
    <n v="1"/>
    <n v="1"/>
    <n v="10"/>
    <n v="6"/>
    <n v="3"/>
    <n v="9"/>
    <n v="2"/>
    <n v="6"/>
    <n v="7"/>
    <n v="0"/>
    <n v="0"/>
    <x v="1"/>
    <x v="0"/>
    <x v="2"/>
    <x v="1"/>
    <x v="1"/>
    <x v="1"/>
    <x v="0"/>
    <n v="2.25"/>
    <x v="3"/>
    <s v="6+"/>
    <n v="16657.2"/>
    <n v="0"/>
    <x v="2"/>
    <x v="2"/>
  </r>
  <r>
    <n v="36"/>
    <x v="1"/>
    <s v="Travel_Rarely"/>
    <x v="1"/>
    <n v="10"/>
    <n v="4"/>
    <s v="Technical Degree"/>
    <n v="1312"/>
    <n v="4"/>
    <s v="Female"/>
    <n v="3"/>
    <n v="3"/>
    <x v="4"/>
    <n v="3"/>
    <s v="Married"/>
    <n v="7094"/>
    <n v="3"/>
    <x v="1"/>
    <n v="12"/>
    <n v="3"/>
    <n v="1"/>
    <n v="0"/>
    <n v="10"/>
    <n v="0"/>
    <n v="3"/>
    <n v="7"/>
    <n v="7"/>
    <n v="1"/>
    <n v="7"/>
    <n v="0"/>
    <n v="0"/>
    <x v="0"/>
    <x v="0"/>
    <x v="0"/>
    <x v="1"/>
    <x v="0"/>
    <x v="1"/>
    <x v="0"/>
    <n v="2.75"/>
    <x v="1"/>
    <s v="1–2"/>
    <n v="25538.399999999998"/>
    <n v="0"/>
    <x v="1"/>
    <x v="1"/>
  </r>
  <r>
    <n v="46"/>
    <x v="1"/>
    <s v="Travel_Rarely"/>
    <x v="2"/>
    <n v="1"/>
    <n v="2"/>
    <s v="Life Sciences"/>
    <n v="1314"/>
    <n v="4"/>
    <s v="Female"/>
    <n v="3"/>
    <n v="1"/>
    <x v="8"/>
    <n v="1"/>
    <s v="Single"/>
    <n v="3423"/>
    <n v="6"/>
    <x v="1"/>
    <n v="12"/>
    <n v="3"/>
    <n v="3"/>
    <n v="0"/>
    <n v="10"/>
    <n v="3"/>
    <n v="4"/>
    <n v="7"/>
    <n v="6"/>
    <n v="5"/>
    <n v="7"/>
    <n v="0"/>
    <n v="0"/>
    <x v="1"/>
    <x v="0"/>
    <x v="1"/>
    <x v="0"/>
    <x v="1"/>
    <x v="1"/>
    <x v="0"/>
    <n v="3"/>
    <x v="1"/>
    <s v="3–5"/>
    <n v="12322.8"/>
    <n v="0"/>
    <x v="2"/>
    <x v="2"/>
  </r>
  <r>
    <n v="28"/>
    <x v="1"/>
    <s v="Non-Travel"/>
    <x v="1"/>
    <n v="1"/>
    <n v="3"/>
    <s v="Life Sciences"/>
    <n v="1315"/>
    <n v="3"/>
    <s v="Female"/>
    <n v="1"/>
    <n v="2"/>
    <x v="2"/>
    <n v="4"/>
    <s v="Married"/>
    <n v="6674"/>
    <n v="0"/>
    <x v="1"/>
    <n v="11"/>
    <n v="3"/>
    <n v="1"/>
    <n v="3"/>
    <n v="10"/>
    <n v="6"/>
    <n v="3"/>
    <n v="9"/>
    <n v="8"/>
    <n v="7"/>
    <n v="5"/>
    <n v="0"/>
    <n v="0"/>
    <x v="1"/>
    <x v="0"/>
    <x v="2"/>
    <x v="0"/>
    <x v="0"/>
    <x v="1"/>
    <x v="0"/>
    <n v="2.75"/>
    <x v="1"/>
    <s v="6+"/>
    <n v="24026.399999999998"/>
    <n v="0"/>
    <x v="2"/>
    <x v="2"/>
  </r>
  <r>
    <n v="50"/>
    <x v="1"/>
    <s v="Travel_Rarely"/>
    <x v="1"/>
    <n v="28"/>
    <n v="3"/>
    <s v="Life Sciences"/>
    <n v="1317"/>
    <n v="4"/>
    <s v="Female"/>
    <n v="3"/>
    <n v="4"/>
    <x v="7"/>
    <n v="1"/>
    <s v="Married"/>
    <n v="16880"/>
    <n v="4"/>
    <x v="0"/>
    <n v="11"/>
    <n v="3"/>
    <n v="2"/>
    <n v="0"/>
    <n v="25"/>
    <n v="2"/>
    <n v="3"/>
    <n v="3"/>
    <n v="2"/>
    <n v="1"/>
    <n v="2"/>
    <n v="0"/>
    <n v="1"/>
    <x v="0"/>
    <x v="0"/>
    <x v="1"/>
    <x v="2"/>
    <x v="2"/>
    <x v="3"/>
    <x v="2"/>
    <n v="2.5"/>
    <x v="3"/>
    <s v="1–2"/>
    <n v="60768"/>
    <n v="0"/>
    <x v="0"/>
    <x v="0"/>
  </r>
  <r>
    <n v="40"/>
    <x v="0"/>
    <s v="Travel_Rarely"/>
    <x v="0"/>
    <n v="25"/>
    <n v="4"/>
    <s v="Marketing"/>
    <n v="1318"/>
    <n v="4"/>
    <s v="Male"/>
    <n v="2"/>
    <n v="3"/>
    <x v="0"/>
    <n v="2"/>
    <s v="Single"/>
    <n v="9094"/>
    <n v="2"/>
    <x v="0"/>
    <n v="12"/>
    <n v="3"/>
    <n v="3"/>
    <n v="0"/>
    <n v="9"/>
    <n v="2"/>
    <n v="3"/>
    <n v="5"/>
    <n v="4"/>
    <n v="1"/>
    <n v="0"/>
    <n v="1"/>
    <n v="1"/>
    <x v="0"/>
    <x v="1"/>
    <x v="0"/>
    <x v="2"/>
    <x v="0"/>
    <x v="1"/>
    <x v="2"/>
    <n v="3"/>
    <x v="1"/>
    <s v="1–2"/>
    <n v="32738.399999999998"/>
    <n v="32738.399999999998"/>
    <x v="0"/>
    <x v="0"/>
  </r>
  <r>
    <n v="52"/>
    <x v="0"/>
    <s v="Travel_Rarely"/>
    <x v="0"/>
    <n v="5"/>
    <n v="3"/>
    <s v="Life Sciences"/>
    <n v="1319"/>
    <n v="2"/>
    <s v="Male"/>
    <n v="3"/>
    <n v="3"/>
    <x v="0"/>
    <n v="2"/>
    <s v="Single"/>
    <n v="8446"/>
    <n v="9"/>
    <x v="0"/>
    <n v="19"/>
    <n v="3"/>
    <n v="3"/>
    <n v="0"/>
    <n v="10"/>
    <n v="2"/>
    <n v="2"/>
    <n v="8"/>
    <n v="7"/>
    <n v="7"/>
    <n v="7"/>
    <n v="1"/>
    <n v="1"/>
    <x v="1"/>
    <x v="0"/>
    <x v="1"/>
    <x v="0"/>
    <x v="0"/>
    <x v="1"/>
    <x v="0"/>
    <n v="2.25"/>
    <x v="3"/>
    <s v="6+"/>
    <n v="30405.599999999999"/>
    <n v="30405.599999999999"/>
    <x v="0"/>
    <x v="0"/>
  </r>
  <r>
    <n v="30"/>
    <x v="1"/>
    <s v="Travel_Rarely"/>
    <x v="1"/>
    <n v="17"/>
    <n v="4"/>
    <s v="Medical"/>
    <n v="1321"/>
    <n v="2"/>
    <s v="Female"/>
    <n v="3"/>
    <n v="3"/>
    <x v="5"/>
    <n v="1"/>
    <s v="Married"/>
    <n v="11916"/>
    <n v="1"/>
    <x v="0"/>
    <n v="23"/>
    <n v="4"/>
    <n v="4"/>
    <n v="2"/>
    <n v="9"/>
    <n v="2"/>
    <n v="3"/>
    <n v="9"/>
    <n v="1"/>
    <n v="0"/>
    <n v="8"/>
    <n v="0"/>
    <n v="1"/>
    <x v="0"/>
    <x v="0"/>
    <x v="2"/>
    <x v="3"/>
    <x v="3"/>
    <x v="1"/>
    <x v="0"/>
    <n v="2.5"/>
    <x v="3"/>
    <s v="0"/>
    <n v="42897.599999999999"/>
    <n v="0"/>
    <x v="2"/>
    <x v="2"/>
  </r>
  <r>
    <n v="39"/>
    <x v="1"/>
    <s v="Travel_Rarely"/>
    <x v="1"/>
    <n v="18"/>
    <n v="2"/>
    <s v="Life Sciences"/>
    <n v="1322"/>
    <n v="1"/>
    <s v="Male"/>
    <n v="3"/>
    <n v="2"/>
    <x v="3"/>
    <n v="3"/>
    <s v="Single"/>
    <n v="4534"/>
    <n v="0"/>
    <x v="1"/>
    <n v="11"/>
    <n v="3"/>
    <n v="1"/>
    <n v="0"/>
    <n v="9"/>
    <n v="6"/>
    <n v="3"/>
    <n v="8"/>
    <n v="7"/>
    <n v="1"/>
    <n v="7"/>
    <n v="0"/>
    <n v="0"/>
    <x v="0"/>
    <x v="0"/>
    <x v="0"/>
    <x v="3"/>
    <x v="1"/>
    <x v="1"/>
    <x v="0"/>
    <n v="2"/>
    <x v="0"/>
    <s v="1–2"/>
    <n v="16322.4"/>
    <n v="0"/>
    <x v="2"/>
    <x v="2"/>
  </r>
  <r>
    <n v="31"/>
    <x v="1"/>
    <s v="Non-Travel"/>
    <x v="0"/>
    <n v="2"/>
    <n v="4"/>
    <s v="Life Sciences"/>
    <n v="1324"/>
    <n v="4"/>
    <s v="Female"/>
    <n v="3"/>
    <n v="3"/>
    <x v="0"/>
    <n v="3"/>
    <s v="Divorced"/>
    <n v="9852"/>
    <n v="1"/>
    <x v="0"/>
    <n v="19"/>
    <n v="3"/>
    <n v="1"/>
    <n v="1"/>
    <n v="10"/>
    <n v="5"/>
    <n v="2"/>
    <n v="10"/>
    <n v="8"/>
    <n v="9"/>
    <n v="6"/>
    <n v="0"/>
    <n v="1"/>
    <x v="1"/>
    <x v="0"/>
    <x v="2"/>
    <x v="0"/>
    <x v="0"/>
    <x v="1"/>
    <x v="0"/>
    <n v="2.5"/>
    <x v="3"/>
    <s v="6+"/>
    <n v="35467.199999999997"/>
    <n v="0"/>
    <x v="0"/>
    <x v="0"/>
  </r>
  <r>
    <n v="41"/>
    <x v="1"/>
    <s v="Non-Travel"/>
    <x v="0"/>
    <n v="10"/>
    <n v="2"/>
    <s v="Medical"/>
    <n v="1329"/>
    <n v="3"/>
    <s v="Male"/>
    <n v="1"/>
    <n v="2"/>
    <x v="0"/>
    <n v="2"/>
    <s v="Single"/>
    <n v="6151"/>
    <n v="1"/>
    <x v="1"/>
    <n v="13"/>
    <n v="3"/>
    <n v="1"/>
    <n v="0"/>
    <n v="19"/>
    <n v="4"/>
    <n v="3"/>
    <n v="19"/>
    <n v="2"/>
    <n v="11"/>
    <n v="9"/>
    <n v="0"/>
    <n v="0"/>
    <x v="1"/>
    <x v="0"/>
    <x v="0"/>
    <x v="1"/>
    <x v="0"/>
    <x v="3"/>
    <x v="4"/>
    <n v="2.25"/>
    <x v="3"/>
    <s v="6+"/>
    <n v="22143.599999999999"/>
    <n v="0"/>
    <x v="2"/>
    <x v="2"/>
  </r>
  <r>
    <n v="31"/>
    <x v="0"/>
    <s v="Travel_Frequently"/>
    <x v="0"/>
    <n v="1"/>
    <n v="3"/>
    <s v="Life Sciences"/>
    <n v="1331"/>
    <n v="4"/>
    <s v="Female"/>
    <n v="3"/>
    <n v="1"/>
    <x v="6"/>
    <n v="2"/>
    <s v="Single"/>
    <n v="2302"/>
    <n v="1"/>
    <x v="0"/>
    <n v="11"/>
    <n v="3"/>
    <n v="1"/>
    <n v="0"/>
    <n v="3"/>
    <n v="2"/>
    <n v="4"/>
    <n v="3"/>
    <n v="2"/>
    <n v="2"/>
    <n v="2"/>
    <n v="1"/>
    <n v="1"/>
    <x v="1"/>
    <x v="0"/>
    <x v="2"/>
    <x v="0"/>
    <x v="1"/>
    <x v="2"/>
    <x v="2"/>
    <n v="2.75"/>
    <x v="1"/>
    <s v="1–2"/>
    <n v="8287.1999999999989"/>
    <n v="8287.1999999999989"/>
    <x v="2"/>
    <x v="2"/>
  </r>
  <r>
    <n v="44"/>
    <x v="0"/>
    <s v="Travel_Rarely"/>
    <x v="1"/>
    <n v="3"/>
    <n v="3"/>
    <s v="Life Sciences"/>
    <n v="1333"/>
    <n v="1"/>
    <s v="Male"/>
    <n v="3"/>
    <n v="1"/>
    <x v="2"/>
    <n v="1"/>
    <s v="Married"/>
    <n v="2362"/>
    <n v="4"/>
    <x v="1"/>
    <n v="12"/>
    <n v="3"/>
    <n v="3"/>
    <n v="0"/>
    <n v="10"/>
    <n v="4"/>
    <n v="4"/>
    <n v="3"/>
    <n v="2"/>
    <n v="1"/>
    <n v="2"/>
    <n v="1"/>
    <n v="0"/>
    <x v="0"/>
    <x v="0"/>
    <x v="0"/>
    <x v="0"/>
    <x v="1"/>
    <x v="1"/>
    <x v="2"/>
    <n v="2.25"/>
    <x v="3"/>
    <s v="1–2"/>
    <n v="8503.1999999999989"/>
    <n v="8503.1999999999989"/>
    <x v="1"/>
    <x v="1"/>
  </r>
  <r>
    <n v="42"/>
    <x v="1"/>
    <s v="Non-Travel"/>
    <x v="1"/>
    <n v="2"/>
    <n v="1"/>
    <s v="Life Sciences"/>
    <n v="1334"/>
    <n v="3"/>
    <s v="Male"/>
    <n v="3"/>
    <n v="4"/>
    <x v="5"/>
    <n v="3"/>
    <s v="Married"/>
    <n v="17861"/>
    <n v="0"/>
    <x v="0"/>
    <n v="13"/>
    <n v="3"/>
    <n v="4"/>
    <n v="0"/>
    <n v="21"/>
    <n v="3"/>
    <n v="2"/>
    <n v="20"/>
    <n v="8"/>
    <n v="2"/>
    <n v="10"/>
    <n v="0"/>
    <n v="1"/>
    <x v="1"/>
    <x v="0"/>
    <x v="0"/>
    <x v="0"/>
    <x v="2"/>
    <x v="3"/>
    <x v="4"/>
    <n v="3"/>
    <x v="1"/>
    <s v="1–2"/>
    <n v="64299.6"/>
    <n v="0"/>
    <x v="2"/>
    <x v="2"/>
  </r>
  <r>
    <n v="55"/>
    <x v="1"/>
    <s v="Travel_Rarely"/>
    <x v="1"/>
    <n v="2"/>
    <n v="2"/>
    <s v="Medical"/>
    <n v="1336"/>
    <n v="4"/>
    <s v="Female"/>
    <n v="1"/>
    <n v="5"/>
    <x v="5"/>
    <n v="3"/>
    <s v="Married"/>
    <n v="19187"/>
    <n v="4"/>
    <x v="1"/>
    <n v="14"/>
    <n v="3"/>
    <n v="4"/>
    <n v="1"/>
    <n v="23"/>
    <n v="5"/>
    <n v="3"/>
    <n v="19"/>
    <n v="9"/>
    <n v="9"/>
    <n v="11"/>
    <n v="0"/>
    <n v="0"/>
    <x v="1"/>
    <x v="0"/>
    <x v="3"/>
    <x v="0"/>
    <x v="2"/>
    <x v="3"/>
    <x v="4"/>
    <n v="3.5"/>
    <x v="2"/>
    <s v="6+"/>
    <n v="69073.2"/>
    <n v="0"/>
    <x v="2"/>
    <x v="2"/>
  </r>
  <r>
    <n v="56"/>
    <x v="1"/>
    <s v="Travel_Rarely"/>
    <x v="2"/>
    <n v="8"/>
    <n v="4"/>
    <s v="Life Sciences"/>
    <n v="1338"/>
    <n v="4"/>
    <s v="Male"/>
    <n v="3"/>
    <n v="5"/>
    <x v="5"/>
    <n v="2"/>
    <s v="Single"/>
    <n v="19717"/>
    <n v="6"/>
    <x v="1"/>
    <n v="14"/>
    <n v="3"/>
    <n v="1"/>
    <n v="0"/>
    <n v="36"/>
    <n v="4"/>
    <n v="3"/>
    <n v="7"/>
    <n v="3"/>
    <n v="7"/>
    <n v="7"/>
    <n v="0"/>
    <n v="0"/>
    <x v="1"/>
    <x v="0"/>
    <x v="3"/>
    <x v="1"/>
    <x v="2"/>
    <x v="4"/>
    <x v="0"/>
    <n v="2.5"/>
    <x v="3"/>
    <s v="6+"/>
    <n v="70981.2"/>
    <n v="0"/>
    <x v="2"/>
    <x v="2"/>
  </r>
  <r>
    <n v="40"/>
    <x v="1"/>
    <s v="Non-Travel"/>
    <x v="1"/>
    <n v="16"/>
    <n v="2"/>
    <s v="Life Sciences"/>
    <n v="1340"/>
    <n v="3"/>
    <s v="Male"/>
    <n v="3"/>
    <n v="1"/>
    <x v="1"/>
    <n v="3"/>
    <s v="Divorced"/>
    <n v="3544"/>
    <n v="9"/>
    <x v="1"/>
    <n v="16"/>
    <n v="3"/>
    <n v="2"/>
    <n v="1"/>
    <n v="6"/>
    <n v="0"/>
    <n v="3"/>
    <n v="4"/>
    <n v="2"/>
    <n v="0"/>
    <n v="0"/>
    <n v="0"/>
    <n v="0"/>
    <x v="0"/>
    <x v="1"/>
    <x v="0"/>
    <x v="3"/>
    <x v="1"/>
    <x v="0"/>
    <x v="2"/>
    <n v="2.75"/>
    <x v="1"/>
    <s v="0"/>
    <n v="12758.4"/>
    <n v="0"/>
    <x v="1"/>
    <x v="1"/>
  </r>
  <r>
    <n v="34"/>
    <x v="1"/>
    <s v="Travel_Rarely"/>
    <x v="1"/>
    <n v="9"/>
    <n v="3"/>
    <s v="Life Sciences"/>
    <n v="1344"/>
    <n v="4"/>
    <s v="Male"/>
    <n v="3"/>
    <n v="3"/>
    <x v="4"/>
    <n v="4"/>
    <s v="Divorced"/>
    <n v="8500"/>
    <n v="0"/>
    <x v="1"/>
    <n v="11"/>
    <n v="3"/>
    <n v="4"/>
    <n v="1"/>
    <n v="10"/>
    <n v="0"/>
    <n v="2"/>
    <n v="9"/>
    <n v="7"/>
    <n v="1"/>
    <n v="6"/>
    <n v="0"/>
    <n v="0"/>
    <x v="0"/>
    <x v="0"/>
    <x v="2"/>
    <x v="1"/>
    <x v="0"/>
    <x v="1"/>
    <x v="0"/>
    <n v="3.5"/>
    <x v="2"/>
    <s v="1–2"/>
    <n v="30600"/>
    <n v="0"/>
    <x v="1"/>
    <x v="1"/>
  </r>
  <r>
    <n v="40"/>
    <x v="1"/>
    <s v="Travel_Rarely"/>
    <x v="1"/>
    <n v="2"/>
    <n v="3"/>
    <s v="Life Sciences"/>
    <n v="1346"/>
    <n v="3"/>
    <s v="Male"/>
    <n v="3"/>
    <n v="2"/>
    <x v="1"/>
    <n v="4"/>
    <s v="Single"/>
    <n v="4661"/>
    <n v="1"/>
    <x v="1"/>
    <n v="13"/>
    <n v="3"/>
    <n v="3"/>
    <n v="0"/>
    <n v="9"/>
    <n v="4"/>
    <n v="3"/>
    <n v="9"/>
    <n v="8"/>
    <n v="8"/>
    <n v="8"/>
    <n v="0"/>
    <n v="0"/>
    <x v="1"/>
    <x v="0"/>
    <x v="0"/>
    <x v="0"/>
    <x v="1"/>
    <x v="1"/>
    <x v="0"/>
    <n v="3.25"/>
    <x v="2"/>
    <s v="6+"/>
    <n v="16779.599999999999"/>
    <n v="0"/>
    <x v="2"/>
    <x v="2"/>
  </r>
  <r>
    <n v="41"/>
    <x v="1"/>
    <s v="Travel_Frequently"/>
    <x v="0"/>
    <n v="1"/>
    <n v="3"/>
    <s v="Marketing"/>
    <n v="1349"/>
    <n v="3"/>
    <s v="Female"/>
    <n v="3"/>
    <n v="2"/>
    <x v="0"/>
    <n v="1"/>
    <s v="Divorced"/>
    <n v="4103"/>
    <n v="0"/>
    <x v="1"/>
    <n v="17"/>
    <n v="3"/>
    <n v="4"/>
    <n v="1"/>
    <n v="10"/>
    <n v="2"/>
    <n v="3"/>
    <n v="9"/>
    <n v="3"/>
    <n v="1"/>
    <n v="7"/>
    <n v="0"/>
    <n v="0"/>
    <x v="0"/>
    <x v="0"/>
    <x v="0"/>
    <x v="0"/>
    <x v="1"/>
    <x v="1"/>
    <x v="0"/>
    <n v="2.75"/>
    <x v="1"/>
    <s v="1–2"/>
    <n v="14770.8"/>
    <n v="0"/>
    <x v="1"/>
    <x v="1"/>
  </r>
  <r>
    <n v="35"/>
    <x v="1"/>
    <s v="Travel_Frequently"/>
    <x v="1"/>
    <n v="4"/>
    <n v="4"/>
    <s v="Life Sciences"/>
    <n v="1350"/>
    <n v="3"/>
    <s v="Male"/>
    <n v="3"/>
    <n v="2"/>
    <x v="1"/>
    <n v="3"/>
    <s v="Single"/>
    <n v="4249"/>
    <n v="1"/>
    <x v="0"/>
    <n v="11"/>
    <n v="3"/>
    <n v="2"/>
    <n v="0"/>
    <n v="9"/>
    <n v="3"/>
    <n v="3"/>
    <n v="9"/>
    <n v="6"/>
    <n v="1"/>
    <n v="1"/>
    <n v="0"/>
    <n v="1"/>
    <x v="0"/>
    <x v="0"/>
    <x v="0"/>
    <x v="0"/>
    <x v="1"/>
    <x v="1"/>
    <x v="0"/>
    <n v="2.75"/>
    <x v="1"/>
    <s v="1–2"/>
    <n v="15296.4"/>
    <n v="0"/>
    <x v="2"/>
    <x v="2"/>
  </r>
  <r>
    <n v="51"/>
    <x v="1"/>
    <s v="Travel_Rarely"/>
    <x v="2"/>
    <n v="5"/>
    <n v="3"/>
    <s v="Life Sciences"/>
    <n v="1352"/>
    <n v="3"/>
    <s v="Male"/>
    <n v="3"/>
    <n v="4"/>
    <x v="5"/>
    <n v="2"/>
    <s v="Divorced"/>
    <n v="14026"/>
    <n v="1"/>
    <x v="0"/>
    <n v="11"/>
    <n v="3"/>
    <n v="2"/>
    <n v="1"/>
    <n v="33"/>
    <n v="2"/>
    <n v="3"/>
    <n v="33"/>
    <n v="9"/>
    <n v="0"/>
    <n v="10"/>
    <n v="0"/>
    <n v="1"/>
    <x v="0"/>
    <x v="0"/>
    <x v="1"/>
    <x v="0"/>
    <x v="3"/>
    <x v="4"/>
    <x v="3"/>
    <n v="2.5"/>
    <x v="3"/>
    <s v="0"/>
    <n v="50493.599999999999"/>
    <n v="0"/>
    <x v="2"/>
    <x v="2"/>
  </r>
  <r>
    <n v="38"/>
    <x v="1"/>
    <s v="Travel_Rarely"/>
    <x v="0"/>
    <n v="2"/>
    <n v="2"/>
    <s v="Life Sciences"/>
    <n v="1355"/>
    <n v="2"/>
    <s v="Female"/>
    <n v="3"/>
    <n v="2"/>
    <x v="0"/>
    <n v="1"/>
    <s v="Divorced"/>
    <n v="6893"/>
    <n v="3"/>
    <x v="1"/>
    <n v="15"/>
    <n v="3"/>
    <n v="4"/>
    <n v="1"/>
    <n v="11"/>
    <n v="3"/>
    <n v="3"/>
    <n v="7"/>
    <n v="7"/>
    <n v="1"/>
    <n v="7"/>
    <n v="0"/>
    <n v="0"/>
    <x v="0"/>
    <x v="0"/>
    <x v="0"/>
    <x v="0"/>
    <x v="0"/>
    <x v="1"/>
    <x v="0"/>
    <n v="2.5"/>
    <x v="3"/>
    <s v="1–2"/>
    <n v="24814.799999999999"/>
    <n v="0"/>
    <x v="1"/>
    <x v="1"/>
  </r>
  <r>
    <n v="34"/>
    <x v="1"/>
    <s v="Travel_Rarely"/>
    <x v="0"/>
    <n v="15"/>
    <n v="2"/>
    <s v="Medical"/>
    <n v="1356"/>
    <n v="3"/>
    <s v="Female"/>
    <n v="3"/>
    <n v="2"/>
    <x v="0"/>
    <n v="1"/>
    <s v="Single"/>
    <n v="6125"/>
    <n v="1"/>
    <x v="1"/>
    <n v="12"/>
    <n v="3"/>
    <n v="4"/>
    <n v="0"/>
    <n v="10"/>
    <n v="6"/>
    <n v="4"/>
    <n v="10"/>
    <n v="8"/>
    <n v="9"/>
    <n v="6"/>
    <n v="0"/>
    <n v="0"/>
    <x v="1"/>
    <x v="0"/>
    <x v="2"/>
    <x v="4"/>
    <x v="0"/>
    <x v="1"/>
    <x v="0"/>
    <n v="3"/>
    <x v="1"/>
    <s v="6+"/>
    <n v="22050"/>
    <n v="0"/>
    <x v="2"/>
    <x v="2"/>
  </r>
  <r>
    <n v="25"/>
    <x v="1"/>
    <s v="Travel_Rarely"/>
    <x v="1"/>
    <n v="19"/>
    <n v="1"/>
    <s v="Medical"/>
    <n v="1358"/>
    <n v="4"/>
    <s v="Male"/>
    <n v="3"/>
    <n v="1"/>
    <x v="2"/>
    <n v="4"/>
    <s v="Married"/>
    <n v="3669"/>
    <n v="3"/>
    <x v="1"/>
    <n v="11"/>
    <n v="3"/>
    <n v="3"/>
    <n v="3"/>
    <n v="7"/>
    <n v="6"/>
    <n v="2"/>
    <n v="3"/>
    <n v="2"/>
    <n v="1"/>
    <n v="2"/>
    <n v="0"/>
    <n v="0"/>
    <x v="0"/>
    <x v="0"/>
    <x v="2"/>
    <x v="3"/>
    <x v="1"/>
    <x v="0"/>
    <x v="2"/>
    <n v="3.25"/>
    <x v="2"/>
    <s v="1–2"/>
    <n v="13208.4"/>
    <n v="0"/>
    <x v="1"/>
    <x v="1"/>
  </r>
  <r>
    <n v="58"/>
    <x v="0"/>
    <s v="Travel_Rarely"/>
    <x v="1"/>
    <n v="7"/>
    <n v="4"/>
    <s v="Medical"/>
    <n v="1360"/>
    <n v="3"/>
    <s v="Female"/>
    <n v="2"/>
    <n v="3"/>
    <x v="3"/>
    <n v="1"/>
    <s v="Married"/>
    <n v="10008"/>
    <n v="7"/>
    <x v="0"/>
    <n v="14"/>
    <n v="3"/>
    <n v="4"/>
    <n v="0"/>
    <n v="31"/>
    <n v="0"/>
    <n v="2"/>
    <n v="10"/>
    <n v="9"/>
    <n v="5"/>
    <n v="9"/>
    <n v="1"/>
    <n v="1"/>
    <x v="1"/>
    <x v="0"/>
    <x v="3"/>
    <x v="1"/>
    <x v="3"/>
    <x v="4"/>
    <x v="0"/>
    <n v="2.5"/>
    <x v="3"/>
    <s v="3–5"/>
    <n v="36028.799999999996"/>
    <n v="36028.799999999996"/>
    <x v="0"/>
    <x v="0"/>
  </r>
  <r>
    <n v="40"/>
    <x v="1"/>
    <s v="Travel_Rarely"/>
    <x v="1"/>
    <n v="1"/>
    <n v="4"/>
    <s v="Life Sciences"/>
    <n v="1361"/>
    <n v="2"/>
    <s v="Male"/>
    <n v="3"/>
    <n v="1"/>
    <x v="2"/>
    <n v="2"/>
    <s v="Married"/>
    <n v="2387"/>
    <n v="3"/>
    <x v="1"/>
    <n v="22"/>
    <n v="4"/>
    <n v="3"/>
    <n v="1"/>
    <n v="7"/>
    <n v="3"/>
    <n v="3"/>
    <n v="4"/>
    <n v="2"/>
    <n v="0"/>
    <n v="3"/>
    <n v="0"/>
    <n v="0"/>
    <x v="0"/>
    <x v="0"/>
    <x v="0"/>
    <x v="0"/>
    <x v="1"/>
    <x v="0"/>
    <x v="2"/>
    <n v="2.5"/>
    <x v="3"/>
    <s v="0"/>
    <n v="8593.1999999999989"/>
    <n v="0"/>
    <x v="1"/>
    <x v="1"/>
  </r>
  <r>
    <n v="36"/>
    <x v="1"/>
    <s v="Travel_Frequently"/>
    <x v="0"/>
    <n v="7"/>
    <n v="3"/>
    <s v="Marketing"/>
    <n v="1362"/>
    <n v="1"/>
    <s v="Female"/>
    <n v="4"/>
    <n v="2"/>
    <x v="0"/>
    <n v="1"/>
    <s v="Married"/>
    <n v="4639"/>
    <n v="2"/>
    <x v="1"/>
    <n v="16"/>
    <n v="3"/>
    <n v="4"/>
    <n v="1"/>
    <n v="17"/>
    <n v="2"/>
    <n v="2"/>
    <n v="15"/>
    <n v="7"/>
    <n v="6"/>
    <n v="13"/>
    <n v="0"/>
    <n v="0"/>
    <x v="1"/>
    <x v="0"/>
    <x v="0"/>
    <x v="1"/>
    <x v="1"/>
    <x v="3"/>
    <x v="4"/>
    <n v="2"/>
    <x v="0"/>
    <s v="6+"/>
    <n v="16700.399999999998"/>
    <n v="0"/>
    <x v="0"/>
    <x v="0"/>
  </r>
  <r>
    <n v="48"/>
    <x v="1"/>
    <s v="Travel_Rarely"/>
    <x v="1"/>
    <n v="4"/>
    <n v="3"/>
    <s v="Life Sciences"/>
    <n v="1363"/>
    <n v="4"/>
    <s v="Male"/>
    <n v="3"/>
    <n v="3"/>
    <x v="3"/>
    <n v="4"/>
    <s v="Single"/>
    <n v="7898"/>
    <n v="1"/>
    <x v="1"/>
    <n v="11"/>
    <n v="3"/>
    <n v="3"/>
    <n v="0"/>
    <n v="11"/>
    <n v="2"/>
    <n v="3"/>
    <n v="10"/>
    <n v="9"/>
    <n v="0"/>
    <n v="8"/>
    <n v="0"/>
    <n v="0"/>
    <x v="0"/>
    <x v="0"/>
    <x v="1"/>
    <x v="0"/>
    <x v="0"/>
    <x v="1"/>
    <x v="0"/>
    <n v="3.5"/>
    <x v="2"/>
    <s v="0"/>
    <n v="28432.799999999999"/>
    <n v="0"/>
    <x v="1"/>
    <x v="1"/>
  </r>
  <r>
    <n v="27"/>
    <x v="1"/>
    <s v="Travel_Rarely"/>
    <x v="0"/>
    <n v="11"/>
    <n v="3"/>
    <s v="Medical"/>
    <n v="1364"/>
    <n v="3"/>
    <s v="Female"/>
    <n v="4"/>
    <n v="1"/>
    <x v="6"/>
    <n v="4"/>
    <s v="Married"/>
    <n v="2534"/>
    <n v="8"/>
    <x v="1"/>
    <n v="14"/>
    <n v="3"/>
    <n v="2"/>
    <n v="1"/>
    <n v="5"/>
    <n v="4"/>
    <n v="3"/>
    <n v="1"/>
    <n v="0"/>
    <n v="0"/>
    <n v="0"/>
    <n v="0"/>
    <n v="0"/>
    <x v="0"/>
    <x v="1"/>
    <x v="2"/>
    <x v="4"/>
    <x v="1"/>
    <x v="0"/>
    <x v="1"/>
    <n v="3"/>
    <x v="1"/>
    <s v="0"/>
    <n v="9122.4"/>
    <n v="0"/>
    <x v="2"/>
    <x v="2"/>
  </r>
  <r>
    <n v="51"/>
    <x v="1"/>
    <s v="Travel_Rarely"/>
    <x v="1"/>
    <n v="11"/>
    <n v="2"/>
    <s v="Technical Degree"/>
    <n v="1367"/>
    <n v="4"/>
    <s v="Female"/>
    <n v="2"/>
    <n v="4"/>
    <x v="3"/>
    <n v="2"/>
    <s v="Single"/>
    <n v="13142"/>
    <n v="3"/>
    <x v="1"/>
    <n v="16"/>
    <n v="3"/>
    <n v="2"/>
    <n v="0"/>
    <n v="29"/>
    <n v="1"/>
    <n v="2"/>
    <n v="5"/>
    <n v="2"/>
    <n v="0"/>
    <n v="3"/>
    <n v="0"/>
    <n v="0"/>
    <x v="0"/>
    <x v="0"/>
    <x v="1"/>
    <x v="4"/>
    <x v="3"/>
    <x v="4"/>
    <x v="2"/>
    <n v="2.5"/>
    <x v="3"/>
    <s v="0"/>
    <n v="47311.199999999997"/>
    <n v="0"/>
    <x v="1"/>
    <x v="1"/>
  </r>
  <r>
    <n v="18"/>
    <x v="1"/>
    <s v="Non-Travel"/>
    <x v="1"/>
    <n v="1"/>
    <n v="3"/>
    <s v="Life Sciences"/>
    <n v="1368"/>
    <n v="4"/>
    <s v="Female"/>
    <n v="3"/>
    <n v="1"/>
    <x v="2"/>
    <n v="4"/>
    <s v="Single"/>
    <n v="1611"/>
    <n v="1"/>
    <x v="1"/>
    <n v="15"/>
    <n v="3"/>
    <n v="3"/>
    <n v="0"/>
    <n v="0"/>
    <n v="5"/>
    <n v="4"/>
    <n v="0"/>
    <n v="0"/>
    <n v="0"/>
    <n v="0"/>
    <n v="0"/>
    <n v="0"/>
    <x v="0"/>
    <x v="1"/>
    <x v="4"/>
    <x v="0"/>
    <x v="1"/>
    <x v="2"/>
    <x v="1"/>
    <n v="3.75"/>
    <x v="2"/>
    <s v="0"/>
    <n v="5799.5999999999995"/>
    <n v="0"/>
    <x v="2"/>
    <x v="2"/>
  </r>
  <r>
    <n v="35"/>
    <x v="1"/>
    <s v="Travel_Rarely"/>
    <x v="1"/>
    <n v="1"/>
    <n v="3"/>
    <s v="Medical"/>
    <n v="1369"/>
    <n v="4"/>
    <s v="Female"/>
    <n v="2"/>
    <n v="2"/>
    <x v="2"/>
    <n v="4"/>
    <s v="Married"/>
    <n v="5363"/>
    <n v="0"/>
    <x v="1"/>
    <n v="12"/>
    <n v="3"/>
    <n v="2"/>
    <n v="1"/>
    <n v="10"/>
    <n v="0"/>
    <n v="3"/>
    <n v="9"/>
    <n v="7"/>
    <n v="0"/>
    <n v="0"/>
    <n v="0"/>
    <n v="0"/>
    <x v="0"/>
    <x v="1"/>
    <x v="0"/>
    <x v="0"/>
    <x v="0"/>
    <x v="1"/>
    <x v="0"/>
    <n v="3.25"/>
    <x v="2"/>
    <s v="0"/>
    <n v="19306.8"/>
    <n v="0"/>
    <x v="1"/>
    <x v="1"/>
  </r>
  <r>
    <n v="27"/>
    <x v="1"/>
    <s v="Travel_Frequently"/>
    <x v="0"/>
    <n v="2"/>
    <n v="1"/>
    <s v="Life Sciences"/>
    <n v="1371"/>
    <n v="4"/>
    <s v="Male"/>
    <n v="1"/>
    <n v="2"/>
    <x v="0"/>
    <n v="4"/>
    <s v="Single"/>
    <n v="5071"/>
    <n v="3"/>
    <x v="1"/>
    <n v="20"/>
    <n v="4"/>
    <n v="2"/>
    <n v="0"/>
    <n v="8"/>
    <n v="3"/>
    <n v="3"/>
    <n v="6"/>
    <n v="2"/>
    <n v="0"/>
    <n v="0"/>
    <n v="0"/>
    <n v="0"/>
    <x v="0"/>
    <x v="1"/>
    <x v="2"/>
    <x v="0"/>
    <x v="0"/>
    <x v="0"/>
    <x v="0"/>
    <n v="3.25"/>
    <x v="2"/>
    <s v="0"/>
    <n v="18255.599999999999"/>
    <n v="0"/>
    <x v="1"/>
    <x v="1"/>
  </r>
  <r>
    <n v="55"/>
    <x v="0"/>
    <s v="Travel_Rarely"/>
    <x v="0"/>
    <n v="13"/>
    <n v="4"/>
    <s v="Marketing"/>
    <n v="1372"/>
    <n v="1"/>
    <s v="Male"/>
    <n v="4"/>
    <n v="4"/>
    <x v="0"/>
    <n v="3"/>
    <s v="Single"/>
    <n v="13695"/>
    <n v="6"/>
    <x v="0"/>
    <n v="17"/>
    <n v="3"/>
    <n v="3"/>
    <n v="0"/>
    <n v="24"/>
    <n v="2"/>
    <n v="2"/>
    <n v="19"/>
    <n v="7"/>
    <n v="3"/>
    <n v="8"/>
    <n v="1"/>
    <n v="1"/>
    <x v="1"/>
    <x v="0"/>
    <x v="3"/>
    <x v="4"/>
    <x v="3"/>
    <x v="3"/>
    <x v="4"/>
    <n v="2.25"/>
    <x v="3"/>
    <s v="3–5"/>
    <n v="49302"/>
    <n v="49302"/>
    <x v="0"/>
    <x v="0"/>
  </r>
  <r>
    <n v="56"/>
    <x v="1"/>
    <s v="Travel_Rarely"/>
    <x v="1"/>
    <n v="23"/>
    <n v="3"/>
    <s v="Life Sciences"/>
    <n v="1373"/>
    <n v="4"/>
    <s v="Male"/>
    <n v="3"/>
    <n v="4"/>
    <x v="3"/>
    <n v="2"/>
    <s v="Married"/>
    <n v="13402"/>
    <n v="4"/>
    <x v="0"/>
    <n v="12"/>
    <n v="3"/>
    <n v="1"/>
    <n v="1"/>
    <n v="33"/>
    <n v="0"/>
    <n v="3"/>
    <n v="19"/>
    <n v="16"/>
    <n v="15"/>
    <n v="9"/>
    <n v="0"/>
    <n v="1"/>
    <x v="1"/>
    <x v="0"/>
    <x v="3"/>
    <x v="2"/>
    <x v="3"/>
    <x v="4"/>
    <x v="4"/>
    <n v="2.5"/>
    <x v="3"/>
    <s v="6+"/>
    <n v="48247.199999999997"/>
    <n v="0"/>
    <x v="3"/>
    <x v="3"/>
  </r>
  <r>
    <n v="34"/>
    <x v="1"/>
    <s v="Non-Travel"/>
    <x v="1"/>
    <n v="26"/>
    <n v="1"/>
    <s v="Technical Degree"/>
    <n v="1374"/>
    <n v="1"/>
    <s v="Female"/>
    <n v="2"/>
    <n v="1"/>
    <x v="1"/>
    <n v="3"/>
    <s v="Divorced"/>
    <n v="2029"/>
    <n v="1"/>
    <x v="1"/>
    <n v="20"/>
    <n v="4"/>
    <n v="3"/>
    <n v="3"/>
    <n v="5"/>
    <n v="2"/>
    <n v="3"/>
    <n v="5"/>
    <n v="4"/>
    <n v="0"/>
    <n v="0"/>
    <n v="0"/>
    <n v="0"/>
    <x v="0"/>
    <x v="1"/>
    <x v="2"/>
    <x v="2"/>
    <x v="1"/>
    <x v="0"/>
    <x v="2"/>
    <n v="2.5"/>
    <x v="3"/>
    <s v="0"/>
    <n v="7304.4"/>
    <n v="0"/>
    <x v="2"/>
    <x v="2"/>
  </r>
  <r>
    <n v="40"/>
    <x v="1"/>
    <s v="Travel_Rarely"/>
    <x v="1"/>
    <n v="2"/>
    <n v="1"/>
    <s v="Medical"/>
    <n v="1375"/>
    <n v="2"/>
    <s v="Female"/>
    <n v="4"/>
    <n v="2"/>
    <x v="4"/>
    <n v="3"/>
    <s v="Divorced"/>
    <n v="6377"/>
    <n v="5"/>
    <x v="1"/>
    <n v="20"/>
    <n v="4"/>
    <n v="2"/>
    <n v="3"/>
    <n v="15"/>
    <n v="0"/>
    <n v="3"/>
    <n v="12"/>
    <n v="11"/>
    <n v="11"/>
    <n v="8"/>
    <n v="0"/>
    <n v="0"/>
    <x v="1"/>
    <x v="0"/>
    <x v="0"/>
    <x v="0"/>
    <x v="0"/>
    <x v="1"/>
    <x v="4"/>
    <n v="2.5"/>
    <x v="3"/>
    <s v="6+"/>
    <n v="22957.200000000001"/>
    <n v="0"/>
    <x v="2"/>
    <x v="2"/>
  </r>
  <r>
    <n v="34"/>
    <x v="1"/>
    <s v="Travel_Rarely"/>
    <x v="1"/>
    <n v="29"/>
    <n v="3"/>
    <s v="Medical"/>
    <n v="1377"/>
    <n v="2"/>
    <s v="Male"/>
    <n v="3"/>
    <n v="2"/>
    <x v="2"/>
    <n v="3"/>
    <s v="Married"/>
    <n v="5429"/>
    <n v="4"/>
    <x v="1"/>
    <n v="13"/>
    <n v="3"/>
    <n v="1"/>
    <n v="2"/>
    <n v="10"/>
    <n v="1"/>
    <n v="3"/>
    <n v="8"/>
    <n v="7"/>
    <n v="7"/>
    <n v="7"/>
    <n v="0"/>
    <n v="0"/>
    <x v="1"/>
    <x v="0"/>
    <x v="2"/>
    <x v="2"/>
    <x v="0"/>
    <x v="1"/>
    <x v="0"/>
    <n v="2.25"/>
    <x v="3"/>
    <s v="6+"/>
    <n v="19544.399999999998"/>
    <n v="0"/>
    <x v="0"/>
    <x v="0"/>
  </r>
  <r>
    <n v="31"/>
    <x v="0"/>
    <s v="Travel_Frequently"/>
    <x v="0"/>
    <n v="2"/>
    <n v="3"/>
    <s v="Life Sciences"/>
    <n v="1379"/>
    <n v="3"/>
    <s v="Female"/>
    <n v="2"/>
    <n v="1"/>
    <x v="6"/>
    <n v="4"/>
    <s v="Single"/>
    <n v="2785"/>
    <n v="7"/>
    <x v="1"/>
    <n v="14"/>
    <n v="3"/>
    <n v="3"/>
    <n v="0"/>
    <n v="3"/>
    <n v="3"/>
    <n v="4"/>
    <n v="1"/>
    <n v="0"/>
    <n v="0"/>
    <n v="0"/>
    <n v="1"/>
    <n v="0"/>
    <x v="0"/>
    <x v="1"/>
    <x v="2"/>
    <x v="0"/>
    <x v="1"/>
    <x v="2"/>
    <x v="1"/>
    <n v="3.5"/>
    <x v="2"/>
    <s v="0"/>
    <n v="10026"/>
    <n v="10026"/>
    <x v="2"/>
    <x v="2"/>
  </r>
  <r>
    <n v="35"/>
    <x v="0"/>
    <s v="Travel_Frequently"/>
    <x v="0"/>
    <n v="18"/>
    <n v="4"/>
    <s v="Marketing"/>
    <n v="1380"/>
    <n v="4"/>
    <s v="Female"/>
    <n v="3"/>
    <n v="2"/>
    <x v="0"/>
    <n v="3"/>
    <s v="Married"/>
    <n v="4614"/>
    <n v="0"/>
    <x v="0"/>
    <n v="18"/>
    <n v="3"/>
    <n v="3"/>
    <n v="1"/>
    <n v="5"/>
    <n v="0"/>
    <n v="2"/>
    <n v="4"/>
    <n v="2"/>
    <n v="3"/>
    <n v="2"/>
    <n v="1"/>
    <n v="1"/>
    <x v="1"/>
    <x v="0"/>
    <x v="0"/>
    <x v="3"/>
    <x v="1"/>
    <x v="0"/>
    <x v="2"/>
    <n v="3"/>
    <x v="1"/>
    <s v="3–5"/>
    <n v="16610.399999999998"/>
    <n v="16610.399999999998"/>
    <x v="0"/>
    <x v="0"/>
  </r>
  <r>
    <n v="38"/>
    <x v="1"/>
    <s v="Travel_Frequently"/>
    <x v="1"/>
    <n v="7"/>
    <n v="3"/>
    <s v="Life Sciences"/>
    <n v="1382"/>
    <n v="4"/>
    <s v="Male"/>
    <n v="4"/>
    <n v="1"/>
    <x v="1"/>
    <n v="3"/>
    <s v="Divorced"/>
    <n v="2610"/>
    <n v="1"/>
    <x v="1"/>
    <n v="11"/>
    <n v="3"/>
    <n v="4"/>
    <n v="3"/>
    <n v="4"/>
    <n v="2"/>
    <n v="3"/>
    <n v="4"/>
    <n v="2"/>
    <n v="0"/>
    <n v="3"/>
    <n v="0"/>
    <n v="0"/>
    <x v="0"/>
    <x v="0"/>
    <x v="0"/>
    <x v="1"/>
    <x v="1"/>
    <x v="0"/>
    <x v="2"/>
    <n v="3.5"/>
    <x v="2"/>
    <s v="0"/>
    <n v="9396"/>
    <n v="0"/>
    <x v="1"/>
    <x v="1"/>
  </r>
  <r>
    <n v="34"/>
    <x v="1"/>
    <s v="Travel_Rarely"/>
    <x v="1"/>
    <n v="2"/>
    <n v="4"/>
    <s v="Technical Degree"/>
    <n v="1383"/>
    <n v="3"/>
    <s v="Female"/>
    <n v="3"/>
    <n v="2"/>
    <x v="4"/>
    <n v="4"/>
    <s v="Single"/>
    <n v="6687"/>
    <n v="1"/>
    <x v="1"/>
    <n v="11"/>
    <n v="3"/>
    <n v="4"/>
    <n v="0"/>
    <n v="14"/>
    <n v="2"/>
    <n v="4"/>
    <n v="14"/>
    <n v="11"/>
    <n v="4"/>
    <n v="11"/>
    <n v="0"/>
    <n v="0"/>
    <x v="1"/>
    <x v="0"/>
    <x v="2"/>
    <x v="0"/>
    <x v="0"/>
    <x v="1"/>
    <x v="4"/>
    <n v="3.75"/>
    <x v="2"/>
    <s v="3–5"/>
    <n v="24073.200000000001"/>
    <n v="0"/>
    <x v="2"/>
    <x v="2"/>
  </r>
  <r>
    <n v="28"/>
    <x v="1"/>
    <s v="Travel_Rarely"/>
    <x v="0"/>
    <n v="26"/>
    <n v="3"/>
    <s v="Life Sciences"/>
    <n v="1387"/>
    <n v="3"/>
    <s v="Male"/>
    <n v="2"/>
    <n v="2"/>
    <x v="0"/>
    <n v="1"/>
    <s v="Married"/>
    <n v="4724"/>
    <n v="1"/>
    <x v="1"/>
    <n v="11"/>
    <n v="3"/>
    <n v="3"/>
    <n v="1"/>
    <n v="5"/>
    <n v="0"/>
    <n v="3"/>
    <n v="5"/>
    <n v="3"/>
    <n v="0"/>
    <n v="4"/>
    <n v="0"/>
    <n v="0"/>
    <x v="0"/>
    <x v="0"/>
    <x v="2"/>
    <x v="2"/>
    <x v="1"/>
    <x v="0"/>
    <x v="2"/>
    <n v="2.5"/>
    <x v="3"/>
    <s v="0"/>
    <n v="17006.399999999998"/>
    <n v="0"/>
    <x v="2"/>
    <x v="2"/>
  </r>
  <r>
    <n v="31"/>
    <x v="0"/>
    <s v="Travel_Rarely"/>
    <x v="1"/>
    <n v="22"/>
    <n v="4"/>
    <s v="Medical"/>
    <n v="1389"/>
    <n v="4"/>
    <s v="Male"/>
    <n v="3"/>
    <n v="2"/>
    <x v="3"/>
    <n v="3"/>
    <s v="Married"/>
    <n v="6179"/>
    <n v="1"/>
    <x v="0"/>
    <n v="15"/>
    <n v="3"/>
    <n v="4"/>
    <n v="2"/>
    <n v="10"/>
    <n v="3"/>
    <n v="2"/>
    <n v="10"/>
    <n v="2"/>
    <n v="6"/>
    <n v="7"/>
    <n v="1"/>
    <n v="1"/>
    <x v="1"/>
    <x v="0"/>
    <x v="2"/>
    <x v="2"/>
    <x v="0"/>
    <x v="1"/>
    <x v="0"/>
    <n v="3.25"/>
    <x v="2"/>
    <s v="6+"/>
    <n v="22244.399999999998"/>
    <n v="22244.399999999998"/>
    <x v="3"/>
    <x v="3"/>
  </r>
  <r>
    <n v="39"/>
    <x v="1"/>
    <s v="Travel_Rarely"/>
    <x v="0"/>
    <n v="21"/>
    <n v="4"/>
    <s v="Life Sciences"/>
    <n v="1390"/>
    <n v="1"/>
    <s v="Male"/>
    <n v="2"/>
    <n v="2"/>
    <x v="0"/>
    <n v="4"/>
    <s v="Married"/>
    <n v="6120"/>
    <n v="3"/>
    <x v="0"/>
    <n v="12"/>
    <n v="3"/>
    <n v="4"/>
    <n v="2"/>
    <n v="8"/>
    <n v="2"/>
    <n v="4"/>
    <n v="5"/>
    <n v="4"/>
    <n v="1"/>
    <n v="4"/>
    <n v="0"/>
    <n v="1"/>
    <x v="0"/>
    <x v="0"/>
    <x v="0"/>
    <x v="2"/>
    <x v="0"/>
    <x v="0"/>
    <x v="2"/>
    <n v="3.25"/>
    <x v="2"/>
    <s v="1–2"/>
    <n v="22032"/>
    <n v="0"/>
    <x v="0"/>
    <x v="0"/>
  </r>
  <r>
    <n v="51"/>
    <x v="1"/>
    <s v="Travel_Frequently"/>
    <x v="0"/>
    <n v="2"/>
    <n v="3"/>
    <s v="Marketing"/>
    <n v="1391"/>
    <n v="2"/>
    <s v="Male"/>
    <n v="3"/>
    <n v="3"/>
    <x v="0"/>
    <n v="2"/>
    <s v="Married"/>
    <n v="10596"/>
    <n v="2"/>
    <x v="1"/>
    <n v="11"/>
    <n v="3"/>
    <n v="2"/>
    <n v="0"/>
    <n v="14"/>
    <n v="5"/>
    <n v="3"/>
    <n v="4"/>
    <n v="2"/>
    <n v="3"/>
    <n v="2"/>
    <n v="0"/>
    <n v="0"/>
    <x v="1"/>
    <x v="0"/>
    <x v="1"/>
    <x v="0"/>
    <x v="3"/>
    <x v="1"/>
    <x v="2"/>
    <n v="2.25"/>
    <x v="3"/>
    <s v="3–5"/>
    <n v="38145.599999999999"/>
    <n v="0"/>
    <x v="2"/>
    <x v="2"/>
  </r>
  <r>
    <n v="41"/>
    <x v="1"/>
    <s v="Travel_Frequently"/>
    <x v="1"/>
    <n v="22"/>
    <n v="3"/>
    <s v="Life Sciences"/>
    <n v="1392"/>
    <n v="4"/>
    <s v="Female"/>
    <n v="3"/>
    <n v="2"/>
    <x v="1"/>
    <n v="4"/>
    <s v="Divorced"/>
    <n v="5467"/>
    <n v="3"/>
    <x v="0"/>
    <n v="14"/>
    <n v="3"/>
    <n v="1"/>
    <n v="2"/>
    <n v="12"/>
    <n v="4"/>
    <n v="2"/>
    <n v="6"/>
    <n v="2"/>
    <n v="3"/>
    <n v="3"/>
    <n v="0"/>
    <n v="1"/>
    <x v="1"/>
    <x v="0"/>
    <x v="0"/>
    <x v="2"/>
    <x v="0"/>
    <x v="1"/>
    <x v="0"/>
    <n v="2.75"/>
    <x v="1"/>
    <s v="3–5"/>
    <n v="19681.2"/>
    <n v="0"/>
    <x v="3"/>
    <x v="3"/>
  </r>
  <r>
    <n v="37"/>
    <x v="1"/>
    <s v="Travel_Rarely"/>
    <x v="1"/>
    <n v="4"/>
    <n v="1"/>
    <s v="Life Sciences"/>
    <n v="1394"/>
    <n v="3"/>
    <s v="Male"/>
    <n v="3"/>
    <n v="1"/>
    <x v="1"/>
    <n v="3"/>
    <s v="Married"/>
    <n v="2996"/>
    <n v="7"/>
    <x v="0"/>
    <n v="15"/>
    <n v="3"/>
    <n v="4"/>
    <n v="0"/>
    <n v="8"/>
    <n v="2"/>
    <n v="3"/>
    <n v="6"/>
    <n v="4"/>
    <n v="1"/>
    <n v="3"/>
    <n v="0"/>
    <n v="1"/>
    <x v="0"/>
    <x v="0"/>
    <x v="0"/>
    <x v="0"/>
    <x v="1"/>
    <x v="0"/>
    <x v="0"/>
    <n v="3.25"/>
    <x v="2"/>
    <s v="1–2"/>
    <n v="10785.6"/>
    <n v="0"/>
    <x v="2"/>
    <x v="2"/>
  </r>
  <r>
    <n v="33"/>
    <x v="1"/>
    <s v="Travel_Frequently"/>
    <x v="0"/>
    <n v="5"/>
    <n v="1"/>
    <s v="Life Sciences"/>
    <n v="1395"/>
    <n v="2"/>
    <s v="Male"/>
    <n v="3"/>
    <n v="2"/>
    <x v="0"/>
    <n v="4"/>
    <s v="Married"/>
    <n v="9998"/>
    <n v="6"/>
    <x v="1"/>
    <n v="13"/>
    <n v="3"/>
    <n v="1"/>
    <n v="0"/>
    <n v="8"/>
    <n v="2"/>
    <n v="4"/>
    <n v="5"/>
    <n v="4"/>
    <n v="1"/>
    <n v="2"/>
    <n v="0"/>
    <n v="0"/>
    <x v="0"/>
    <x v="0"/>
    <x v="2"/>
    <x v="0"/>
    <x v="0"/>
    <x v="0"/>
    <x v="2"/>
    <n v="2.75"/>
    <x v="1"/>
    <s v="1–2"/>
    <n v="35992.799999999996"/>
    <n v="0"/>
    <x v="1"/>
    <x v="1"/>
  </r>
  <r>
    <n v="32"/>
    <x v="1"/>
    <s v="Travel_Rarely"/>
    <x v="0"/>
    <n v="2"/>
    <n v="1"/>
    <s v="Marketing"/>
    <n v="1396"/>
    <n v="3"/>
    <s v="Male"/>
    <n v="3"/>
    <n v="2"/>
    <x v="0"/>
    <n v="2"/>
    <s v="Married"/>
    <n v="4078"/>
    <n v="0"/>
    <x v="0"/>
    <n v="13"/>
    <n v="3"/>
    <n v="1"/>
    <n v="3"/>
    <n v="4"/>
    <n v="3"/>
    <n v="2"/>
    <n v="3"/>
    <n v="2"/>
    <n v="1"/>
    <n v="2"/>
    <n v="0"/>
    <n v="1"/>
    <x v="0"/>
    <x v="0"/>
    <x v="2"/>
    <x v="0"/>
    <x v="1"/>
    <x v="0"/>
    <x v="2"/>
    <n v="2"/>
    <x v="0"/>
    <s v="1–2"/>
    <n v="14680.8"/>
    <n v="0"/>
    <x v="0"/>
    <x v="0"/>
  </r>
  <r>
    <n v="39"/>
    <x v="1"/>
    <s v="Non-Travel"/>
    <x v="1"/>
    <n v="25"/>
    <n v="2"/>
    <s v="Life Sciences"/>
    <n v="1397"/>
    <n v="3"/>
    <s v="Male"/>
    <n v="3"/>
    <n v="3"/>
    <x v="4"/>
    <n v="3"/>
    <s v="Married"/>
    <n v="10920"/>
    <n v="3"/>
    <x v="1"/>
    <n v="21"/>
    <n v="4"/>
    <n v="2"/>
    <n v="1"/>
    <n v="13"/>
    <n v="2"/>
    <n v="3"/>
    <n v="6"/>
    <n v="4"/>
    <n v="0"/>
    <n v="5"/>
    <n v="0"/>
    <n v="0"/>
    <x v="0"/>
    <x v="0"/>
    <x v="0"/>
    <x v="2"/>
    <x v="3"/>
    <x v="1"/>
    <x v="0"/>
    <n v="2.75"/>
    <x v="1"/>
    <s v="0"/>
    <n v="39312"/>
    <n v="0"/>
    <x v="2"/>
    <x v="2"/>
  </r>
  <r>
    <n v="25"/>
    <x v="1"/>
    <s v="Travel_Rarely"/>
    <x v="0"/>
    <n v="18"/>
    <n v="1"/>
    <s v="Life Sciences"/>
    <n v="1399"/>
    <n v="1"/>
    <s v="Male"/>
    <n v="4"/>
    <n v="2"/>
    <x v="0"/>
    <n v="3"/>
    <s v="Married"/>
    <n v="6232"/>
    <n v="2"/>
    <x v="1"/>
    <n v="11"/>
    <n v="3"/>
    <n v="2"/>
    <n v="0"/>
    <n v="6"/>
    <n v="3"/>
    <n v="2"/>
    <n v="3"/>
    <n v="2"/>
    <n v="1"/>
    <n v="2"/>
    <n v="0"/>
    <n v="0"/>
    <x v="0"/>
    <x v="0"/>
    <x v="2"/>
    <x v="3"/>
    <x v="0"/>
    <x v="0"/>
    <x v="2"/>
    <n v="2"/>
    <x v="0"/>
    <s v="1–2"/>
    <n v="22435.200000000001"/>
    <n v="0"/>
    <x v="2"/>
    <x v="2"/>
  </r>
  <r>
    <n v="52"/>
    <x v="1"/>
    <s v="Travel_Frequently"/>
    <x v="1"/>
    <n v="28"/>
    <n v="2"/>
    <s v="Medical"/>
    <n v="1401"/>
    <n v="4"/>
    <s v="Female"/>
    <n v="4"/>
    <n v="4"/>
    <x v="3"/>
    <n v="3"/>
    <s v="Married"/>
    <n v="13247"/>
    <n v="2"/>
    <x v="0"/>
    <n v="11"/>
    <n v="3"/>
    <n v="2"/>
    <n v="1"/>
    <n v="24"/>
    <n v="3"/>
    <n v="2"/>
    <n v="5"/>
    <n v="3"/>
    <n v="0"/>
    <n v="2"/>
    <n v="0"/>
    <n v="1"/>
    <x v="0"/>
    <x v="0"/>
    <x v="1"/>
    <x v="2"/>
    <x v="3"/>
    <x v="3"/>
    <x v="2"/>
    <n v="2.75"/>
    <x v="1"/>
    <s v="0"/>
    <n v="47689.2"/>
    <n v="0"/>
    <x v="0"/>
    <x v="0"/>
  </r>
  <r>
    <n v="43"/>
    <x v="1"/>
    <s v="Travel_Rarely"/>
    <x v="1"/>
    <n v="6"/>
    <n v="3"/>
    <s v="Medical"/>
    <n v="1402"/>
    <n v="1"/>
    <s v="Female"/>
    <n v="2"/>
    <n v="2"/>
    <x v="1"/>
    <n v="3"/>
    <s v="Single"/>
    <n v="4081"/>
    <n v="1"/>
    <x v="0"/>
    <n v="14"/>
    <n v="3"/>
    <n v="1"/>
    <n v="0"/>
    <n v="20"/>
    <n v="3"/>
    <n v="1"/>
    <n v="20"/>
    <n v="7"/>
    <n v="1"/>
    <n v="8"/>
    <n v="0"/>
    <n v="1"/>
    <x v="0"/>
    <x v="0"/>
    <x v="0"/>
    <x v="1"/>
    <x v="1"/>
    <x v="3"/>
    <x v="4"/>
    <n v="1.5"/>
    <x v="4"/>
    <s v="1–2"/>
    <n v="14691.6"/>
    <n v="0"/>
    <x v="0"/>
    <x v="0"/>
  </r>
  <r>
    <n v="27"/>
    <x v="1"/>
    <s v="Travel_Rarely"/>
    <x v="0"/>
    <n v="10"/>
    <n v="3"/>
    <s v="Marketing"/>
    <n v="1403"/>
    <n v="4"/>
    <s v="Female"/>
    <n v="2"/>
    <n v="2"/>
    <x v="0"/>
    <n v="4"/>
    <s v="Married"/>
    <n v="5769"/>
    <n v="1"/>
    <x v="0"/>
    <n v="11"/>
    <n v="3"/>
    <n v="4"/>
    <n v="0"/>
    <n v="6"/>
    <n v="3"/>
    <n v="3"/>
    <n v="6"/>
    <n v="2"/>
    <n v="4"/>
    <n v="4"/>
    <n v="0"/>
    <n v="1"/>
    <x v="1"/>
    <x v="0"/>
    <x v="2"/>
    <x v="1"/>
    <x v="0"/>
    <x v="0"/>
    <x v="0"/>
    <n v="3.75"/>
    <x v="2"/>
    <s v="3–5"/>
    <n v="20768.399999999998"/>
    <n v="0"/>
    <x v="0"/>
    <x v="0"/>
  </r>
  <r>
    <n v="27"/>
    <x v="0"/>
    <s v="Travel_Rarely"/>
    <x v="1"/>
    <n v="17"/>
    <n v="4"/>
    <s v="Life Sciences"/>
    <n v="1405"/>
    <n v="4"/>
    <s v="Female"/>
    <n v="3"/>
    <n v="1"/>
    <x v="1"/>
    <n v="3"/>
    <s v="Single"/>
    <n v="2394"/>
    <n v="1"/>
    <x v="0"/>
    <n v="13"/>
    <n v="3"/>
    <n v="4"/>
    <n v="0"/>
    <n v="8"/>
    <n v="2"/>
    <n v="3"/>
    <n v="8"/>
    <n v="2"/>
    <n v="7"/>
    <n v="7"/>
    <n v="1"/>
    <n v="1"/>
    <x v="1"/>
    <x v="0"/>
    <x v="2"/>
    <x v="3"/>
    <x v="1"/>
    <x v="0"/>
    <x v="0"/>
    <n v="3.5"/>
    <x v="2"/>
    <s v="6+"/>
    <n v="8618.4"/>
    <n v="8618.4"/>
    <x v="0"/>
    <x v="0"/>
  </r>
  <r>
    <n v="26"/>
    <x v="1"/>
    <s v="Travel_Rarely"/>
    <x v="1"/>
    <n v="2"/>
    <n v="1"/>
    <s v="Medical"/>
    <n v="1407"/>
    <n v="1"/>
    <s v="Male"/>
    <n v="2"/>
    <n v="1"/>
    <x v="1"/>
    <n v="4"/>
    <s v="Single"/>
    <n v="3904"/>
    <n v="0"/>
    <x v="1"/>
    <n v="12"/>
    <n v="3"/>
    <n v="4"/>
    <n v="0"/>
    <n v="5"/>
    <n v="2"/>
    <n v="3"/>
    <n v="4"/>
    <n v="3"/>
    <n v="1"/>
    <n v="1"/>
    <n v="0"/>
    <n v="0"/>
    <x v="0"/>
    <x v="0"/>
    <x v="2"/>
    <x v="0"/>
    <x v="1"/>
    <x v="0"/>
    <x v="2"/>
    <n v="3"/>
    <x v="1"/>
    <s v="1–2"/>
    <n v="14054.4"/>
    <n v="0"/>
    <x v="1"/>
    <x v="1"/>
  </r>
  <r>
    <n v="42"/>
    <x v="1"/>
    <s v="Travel_Rarely"/>
    <x v="2"/>
    <n v="10"/>
    <n v="3"/>
    <s v="Human Resources"/>
    <n v="1408"/>
    <n v="3"/>
    <s v="Female"/>
    <n v="3"/>
    <n v="4"/>
    <x v="5"/>
    <n v="1"/>
    <s v="Married"/>
    <n v="16799"/>
    <n v="0"/>
    <x v="1"/>
    <n v="14"/>
    <n v="3"/>
    <n v="3"/>
    <n v="1"/>
    <n v="21"/>
    <n v="5"/>
    <n v="3"/>
    <n v="20"/>
    <n v="7"/>
    <n v="0"/>
    <n v="9"/>
    <n v="0"/>
    <n v="0"/>
    <x v="0"/>
    <x v="0"/>
    <x v="0"/>
    <x v="1"/>
    <x v="2"/>
    <x v="3"/>
    <x v="4"/>
    <n v="2.5"/>
    <x v="3"/>
    <s v="0"/>
    <n v="60476.399999999994"/>
    <n v="0"/>
    <x v="1"/>
    <x v="1"/>
  </r>
  <r>
    <n v="52"/>
    <x v="1"/>
    <s v="Travel_Rarely"/>
    <x v="1"/>
    <n v="8"/>
    <n v="4"/>
    <s v="Other"/>
    <n v="1409"/>
    <n v="3"/>
    <s v="Female"/>
    <n v="3"/>
    <n v="1"/>
    <x v="2"/>
    <n v="1"/>
    <s v="Married"/>
    <n v="2950"/>
    <n v="9"/>
    <x v="1"/>
    <n v="13"/>
    <n v="3"/>
    <n v="3"/>
    <n v="0"/>
    <n v="12"/>
    <n v="2"/>
    <n v="1"/>
    <n v="5"/>
    <n v="4"/>
    <n v="0"/>
    <n v="4"/>
    <n v="0"/>
    <n v="0"/>
    <x v="0"/>
    <x v="0"/>
    <x v="1"/>
    <x v="1"/>
    <x v="1"/>
    <x v="1"/>
    <x v="2"/>
    <n v="2"/>
    <x v="0"/>
    <s v="0"/>
    <n v="10620"/>
    <n v="0"/>
    <x v="2"/>
    <x v="2"/>
  </r>
  <r>
    <n v="37"/>
    <x v="1"/>
    <s v="Travel_Rarely"/>
    <x v="1"/>
    <n v="11"/>
    <n v="3"/>
    <s v="Medical"/>
    <n v="1411"/>
    <n v="1"/>
    <s v="Female"/>
    <n v="3"/>
    <n v="1"/>
    <x v="2"/>
    <n v="3"/>
    <s v="Single"/>
    <n v="3629"/>
    <n v="4"/>
    <x v="1"/>
    <n v="18"/>
    <n v="3"/>
    <n v="1"/>
    <n v="0"/>
    <n v="8"/>
    <n v="6"/>
    <n v="3"/>
    <n v="3"/>
    <n v="2"/>
    <n v="0"/>
    <n v="2"/>
    <n v="0"/>
    <n v="0"/>
    <x v="0"/>
    <x v="0"/>
    <x v="0"/>
    <x v="4"/>
    <x v="1"/>
    <x v="0"/>
    <x v="2"/>
    <n v="2"/>
    <x v="0"/>
    <s v="0"/>
    <n v="13064.4"/>
    <n v="0"/>
    <x v="2"/>
    <x v="2"/>
  </r>
  <r>
    <n v="35"/>
    <x v="1"/>
    <s v="Travel_Frequently"/>
    <x v="1"/>
    <n v="18"/>
    <n v="2"/>
    <s v="Life Sciences"/>
    <n v="1412"/>
    <n v="3"/>
    <s v="Male"/>
    <n v="3"/>
    <n v="3"/>
    <x v="3"/>
    <n v="4"/>
    <s v="Single"/>
    <n v="9362"/>
    <n v="2"/>
    <x v="1"/>
    <n v="11"/>
    <n v="3"/>
    <n v="3"/>
    <n v="0"/>
    <n v="10"/>
    <n v="2"/>
    <n v="3"/>
    <n v="2"/>
    <n v="2"/>
    <n v="2"/>
    <n v="2"/>
    <n v="0"/>
    <n v="0"/>
    <x v="1"/>
    <x v="0"/>
    <x v="0"/>
    <x v="3"/>
    <x v="0"/>
    <x v="1"/>
    <x v="2"/>
    <n v="3.25"/>
    <x v="2"/>
    <s v="1–2"/>
    <n v="33703.199999999997"/>
    <n v="0"/>
    <x v="2"/>
    <x v="2"/>
  </r>
  <r>
    <n v="25"/>
    <x v="1"/>
    <s v="Travel_Rarely"/>
    <x v="1"/>
    <n v="1"/>
    <n v="3"/>
    <s v="Technical Degree"/>
    <n v="1415"/>
    <n v="1"/>
    <s v="Male"/>
    <n v="3"/>
    <n v="1"/>
    <x v="2"/>
    <n v="4"/>
    <s v="Married"/>
    <n v="3229"/>
    <n v="4"/>
    <x v="1"/>
    <n v="11"/>
    <n v="3"/>
    <n v="2"/>
    <n v="1"/>
    <n v="7"/>
    <n v="2"/>
    <n v="2"/>
    <n v="3"/>
    <n v="2"/>
    <n v="0"/>
    <n v="2"/>
    <n v="0"/>
    <n v="0"/>
    <x v="0"/>
    <x v="0"/>
    <x v="2"/>
    <x v="0"/>
    <x v="1"/>
    <x v="0"/>
    <x v="2"/>
    <n v="2.25"/>
    <x v="3"/>
    <s v="0"/>
    <n v="11624.4"/>
    <n v="0"/>
    <x v="1"/>
    <x v="1"/>
  </r>
  <r>
    <n v="26"/>
    <x v="1"/>
    <s v="Travel_Rarely"/>
    <x v="1"/>
    <n v="7"/>
    <n v="3"/>
    <s v="Other"/>
    <n v="1417"/>
    <n v="3"/>
    <s v="Male"/>
    <n v="4"/>
    <n v="1"/>
    <x v="2"/>
    <n v="1"/>
    <s v="Single"/>
    <n v="3578"/>
    <n v="0"/>
    <x v="1"/>
    <n v="12"/>
    <n v="3"/>
    <n v="4"/>
    <n v="0"/>
    <n v="8"/>
    <n v="2"/>
    <n v="3"/>
    <n v="7"/>
    <n v="7"/>
    <n v="0"/>
    <n v="7"/>
    <n v="0"/>
    <n v="0"/>
    <x v="0"/>
    <x v="0"/>
    <x v="2"/>
    <x v="1"/>
    <x v="1"/>
    <x v="0"/>
    <x v="0"/>
    <n v="2.75"/>
    <x v="1"/>
    <s v="0"/>
    <n v="12880.8"/>
    <n v="0"/>
    <x v="1"/>
    <x v="1"/>
  </r>
  <r>
    <n v="29"/>
    <x v="1"/>
    <s v="Travel_Rarely"/>
    <x v="2"/>
    <n v="17"/>
    <n v="3"/>
    <s v="Other"/>
    <n v="1419"/>
    <n v="2"/>
    <s v="Male"/>
    <n v="2"/>
    <n v="3"/>
    <x v="8"/>
    <n v="1"/>
    <s v="Single"/>
    <n v="7988"/>
    <n v="1"/>
    <x v="1"/>
    <n v="13"/>
    <n v="3"/>
    <n v="1"/>
    <n v="0"/>
    <n v="10"/>
    <n v="3"/>
    <n v="2"/>
    <n v="10"/>
    <n v="9"/>
    <n v="0"/>
    <n v="9"/>
    <n v="0"/>
    <n v="0"/>
    <x v="0"/>
    <x v="0"/>
    <x v="2"/>
    <x v="3"/>
    <x v="0"/>
    <x v="1"/>
    <x v="0"/>
    <n v="1.5"/>
    <x v="4"/>
    <s v="0"/>
    <n v="28756.799999999999"/>
    <n v="0"/>
    <x v="2"/>
    <x v="2"/>
  </r>
  <r>
    <n v="49"/>
    <x v="0"/>
    <s v="Travel_Frequently"/>
    <x v="1"/>
    <n v="28"/>
    <n v="2"/>
    <s v="Life Sciences"/>
    <n v="1420"/>
    <n v="1"/>
    <s v="Male"/>
    <n v="2"/>
    <n v="2"/>
    <x v="2"/>
    <n v="1"/>
    <s v="Single"/>
    <n v="4284"/>
    <n v="3"/>
    <x v="1"/>
    <n v="20"/>
    <n v="4"/>
    <n v="1"/>
    <n v="0"/>
    <n v="20"/>
    <n v="2"/>
    <n v="3"/>
    <n v="4"/>
    <n v="3"/>
    <n v="1"/>
    <n v="3"/>
    <n v="1"/>
    <n v="0"/>
    <x v="0"/>
    <x v="0"/>
    <x v="1"/>
    <x v="2"/>
    <x v="1"/>
    <x v="3"/>
    <x v="2"/>
    <n v="1.5"/>
    <x v="4"/>
    <s v="1–2"/>
    <n v="15422.4"/>
    <n v="15422.4"/>
    <x v="0"/>
    <x v="0"/>
  </r>
  <r>
    <n v="29"/>
    <x v="0"/>
    <s v="Travel_Frequently"/>
    <x v="1"/>
    <n v="14"/>
    <n v="1"/>
    <s v="Other"/>
    <n v="1421"/>
    <n v="3"/>
    <s v="Female"/>
    <n v="3"/>
    <n v="3"/>
    <x v="4"/>
    <n v="4"/>
    <s v="Single"/>
    <n v="7553"/>
    <n v="0"/>
    <x v="0"/>
    <n v="12"/>
    <n v="3"/>
    <n v="1"/>
    <n v="0"/>
    <n v="9"/>
    <n v="1"/>
    <n v="3"/>
    <n v="8"/>
    <n v="7"/>
    <n v="7"/>
    <n v="7"/>
    <n v="1"/>
    <n v="1"/>
    <x v="1"/>
    <x v="0"/>
    <x v="2"/>
    <x v="4"/>
    <x v="0"/>
    <x v="1"/>
    <x v="0"/>
    <n v="2.75"/>
    <x v="1"/>
    <s v="6+"/>
    <n v="27190.799999999999"/>
    <n v="27190.799999999999"/>
    <x v="0"/>
    <x v="0"/>
  </r>
  <r>
    <n v="54"/>
    <x v="1"/>
    <s v="Travel_Rarely"/>
    <x v="1"/>
    <n v="1"/>
    <n v="3"/>
    <s v="Medical"/>
    <n v="1422"/>
    <n v="4"/>
    <s v="Female"/>
    <n v="3"/>
    <n v="4"/>
    <x v="7"/>
    <n v="4"/>
    <s v="Single"/>
    <n v="17328"/>
    <n v="6"/>
    <x v="1"/>
    <n v="19"/>
    <n v="3"/>
    <n v="4"/>
    <n v="0"/>
    <n v="29"/>
    <n v="3"/>
    <n v="2"/>
    <n v="20"/>
    <n v="7"/>
    <n v="12"/>
    <n v="7"/>
    <n v="0"/>
    <n v="0"/>
    <x v="1"/>
    <x v="0"/>
    <x v="1"/>
    <x v="0"/>
    <x v="2"/>
    <x v="4"/>
    <x v="4"/>
    <n v="3.5"/>
    <x v="2"/>
    <s v="6+"/>
    <n v="62380.799999999996"/>
    <n v="0"/>
    <x v="2"/>
    <x v="2"/>
  </r>
  <r>
    <n v="58"/>
    <x v="1"/>
    <s v="Travel_Rarely"/>
    <x v="1"/>
    <n v="1"/>
    <n v="3"/>
    <s v="Medical"/>
    <n v="1423"/>
    <n v="4"/>
    <s v="Female"/>
    <n v="3"/>
    <n v="5"/>
    <x v="7"/>
    <n v="1"/>
    <s v="Married"/>
    <n v="19701"/>
    <n v="3"/>
    <x v="0"/>
    <n v="21"/>
    <n v="4"/>
    <n v="3"/>
    <n v="1"/>
    <n v="32"/>
    <n v="3"/>
    <n v="3"/>
    <n v="9"/>
    <n v="8"/>
    <n v="1"/>
    <n v="5"/>
    <n v="0"/>
    <n v="1"/>
    <x v="0"/>
    <x v="0"/>
    <x v="3"/>
    <x v="0"/>
    <x v="2"/>
    <x v="4"/>
    <x v="0"/>
    <n v="2.75"/>
    <x v="1"/>
    <s v="1–2"/>
    <n v="70923.599999999991"/>
    <n v="0"/>
    <x v="2"/>
    <x v="2"/>
  </r>
  <r>
    <n v="55"/>
    <x v="1"/>
    <s v="Travel_Rarely"/>
    <x v="1"/>
    <n v="1"/>
    <n v="4"/>
    <s v="Medical"/>
    <n v="1424"/>
    <n v="2"/>
    <s v="Male"/>
    <n v="4"/>
    <n v="4"/>
    <x v="7"/>
    <n v="4"/>
    <s v="Divorced"/>
    <n v="14732"/>
    <n v="2"/>
    <x v="1"/>
    <n v="13"/>
    <n v="3"/>
    <n v="4"/>
    <n v="2"/>
    <n v="31"/>
    <n v="4"/>
    <n v="4"/>
    <n v="7"/>
    <n v="7"/>
    <n v="0"/>
    <n v="0"/>
    <n v="0"/>
    <n v="0"/>
    <x v="0"/>
    <x v="1"/>
    <x v="3"/>
    <x v="0"/>
    <x v="3"/>
    <x v="4"/>
    <x v="0"/>
    <n v="3.5"/>
    <x v="2"/>
    <s v="0"/>
    <n v="53035.199999999997"/>
    <n v="0"/>
    <x v="1"/>
    <x v="1"/>
  </r>
  <r>
    <n v="36"/>
    <x v="1"/>
    <s v="Travel_Rarely"/>
    <x v="0"/>
    <n v="3"/>
    <n v="4"/>
    <s v="Marketing"/>
    <n v="1425"/>
    <n v="1"/>
    <s v="Female"/>
    <n v="3"/>
    <n v="2"/>
    <x v="0"/>
    <n v="2"/>
    <s v="Single"/>
    <n v="9278"/>
    <n v="3"/>
    <x v="0"/>
    <n v="16"/>
    <n v="3"/>
    <n v="4"/>
    <n v="0"/>
    <n v="15"/>
    <n v="3"/>
    <n v="3"/>
    <n v="5"/>
    <n v="4"/>
    <n v="0"/>
    <n v="1"/>
    <n v="0"/>
    <n v="1"/>
    <x v="0"/>
    <x v="0"/>
    <x v="0"/>
    <x v="0"/>
    <x v="0"/>
    <x v="1"/>
    <x v="2"/>
    <n v="2.5"/>
    <x v="3"/>
    <s v="0"/>
    <n v="33400.799999999996"/>
    <n v="0"/>
    <x v="2"/>
    <x v="2"/>
  </r>
  <r>
    <n v="31"/>
    <x v="0"/>
    <s v="Travel_Frequently"/>
    <x v="0"/>
    <n v="1"/>
    <n v="4"/>
    <s v="Life Sciences"/>
    <n v="1427"/>
    <n v="2"/>
    <s v="Female"/>
    <n v="1"/>
    <n v="1"/>
    <x v="6"/>
    <n v="3"/>
    <s v="Single"/>
    <n v="1359"/>
    <n v="1"/>
    <x v="1"/>
    <n v="12"/>
    <n v="3"/>
    <n v="2"/>
    <n v="0"/>
    <n v="1"/>
    <n v="3"/>
    <n v="3"/>
    <n v="1"/>
    <n v="0"/>
    <n v="0"/>
    <n v="0"/>
    <n v="1"/>
    <n v="0"/>
    <x v="0"/>
    <x v="1"/>
    <x v="2"/>
    <x v="0"/>
    <x v="1"/>
    <x v="2"/>
    <x v="1"/>
    <n v="2.5"/>
    <x v="3"/>
    <s v="0"/>
    <n v="4892.3999999999996"/>
    <n v="4892.3999999999996"/>
    <x v="2"/>
    <x v="2"/>
  </r>
  <r>
    <n v="30"/>
    <x v="1"/>
    <s v="Travel_Rarely"/>
    <x v="0"/>
    <n v="7"/>
    <n v="4"/>
    <s v="Marketing"/>
    <n v="1428"/>
    <n v="4"/>
    <s v="Female"/>
    <n v="3"/>
    <n v="2"/>
    <x v="0"/>
    <n v="1"/>
    <s v="Divorced"/>
    <n v="4779"/>
    <n v="7"/>
    <x v="1"/>
    <n v="14"/>
    <n v="3"/>
    <n v="2"/>
    <n v="2"/>
    <n v="8"/>
    <n v="3"/>
    <n v="3"/>
    <n v="3"/>
    <n v="2"/>
    <n v="0"/>
    <n v="2"/>
    <n v="0"/>
    <n v="0"/>
    <x v="0"/>
    <x v="0"/>
    <x v="2"/>
    <x v="1"/>
    <x v="1"/>
    <x v="0"/>
    <x v="2"/>
    <n v="2.5"/>
    <x v="3"/>
    <s v="0"/>
    <n v="17204.399999999998"/>
    <n v="0"/>
    <x v="1"/>
    <x v="1"/>
  </r>
  <r>
    <n v="31"/>
    <x v="1"/>
    <s v="Travel_Rarely"/>
    <x v="1"/>
    <n v="8"/>
    <n v="5"/>
    <s v="Life Sciences"/>
    <n v="1430"/>
    <n v="1"/>
    <s v="Female"/>
    <n v="3"/>
    <n v="4"/>
    <x v="7"/>
    <n v="2"/>
    <s v="Single"/>
    <n v="16422"/>
    <n v="3"/>
    <x v="1"/>
    <n v="11"/>
    <n v="3"/>
    <n v="3"/>
    <n v="0"/>
    <n v="9"/>
    <n v="3"/>
    <n v="4"/>
    <n v="3"/>
    <n v="2"/>
    <n v="1"/>
    <n v="0"/>
    <n v="0"/>
    <n v="0"/>
    <x v="0"/>
    <x v="1"/>
    <x v="2"/>
    <x v="1"/>
    <x v="2"/>
    <x v="1"/>
    <x v="2"/>
    <n v="2.5"/>
    <x v="3"/>
    <s v="1–2"/>
    <n v="59119.199999999997"/>
    <n v="0"/>
    <x v="1"/>
    <x v="1"/>
  </r>
  <r>
    <n v="34"/>
    <x v="1"/>
    <s v="Travel_Frequently"/>
    <x v="1"/>
    <n v="1"/>
    <n v="4"/>
    <s v="Other"/>
    <n v="1431"/>
    <n v="4"/>
    <s v="Male"/>
    <n v="3"/>
    <n v="1"/>
    <x v="1"/>
    <n v="1"/>
    <s v="Divorced"/>
    <n v="2996"/>
    <n v="5"/>
    <x v="1"/>
    <n v="14"/>
    <n v="3"/>
    <n v="3"/>
    <n v="2"/>
    <n v="10"/>
    <n v="2"/>
    <n v="3"/>
    <n v="4"/>
    <n v="3"/>
    <n v="1"/>
    <n v="3"/>
    <n v="0"/>
    <n v="0"/>
    <x v="0"/>
    <x v="0"/>
    <x v="2"/>
    <x v="0"/>
    <x v="1"/>
    <x v="1"/>
    <x v="2"/>
    <n v="2.75"/>
    <x v="1"/>
    <s v="1–2"/>
    <n v="10785.6"/>
    <n v="0"/>
    <x v="1"/>
    <x v="1"/>
  </r>
  <r>
    <n v="31"/>
    <x v="0"/>
    <s v="Travel_Rarely"/>
    <x v="1"/>
    <n v="8"/>
    <n v="3"/>
    <s v="Life Sciences"/>
    <n v="1433"/>
    <n v="1"/>
    <s v="Female"/>
    <n v="2"/>
    <n v="1"/>
    <x v="1"/>
    <n v="2"/>
    <s v="Single"/>
    <n v="1261"/>
    <n v="1"/>
    <x v="1"/>
    <n v="12"/>
    <n v="3"/>
    <n v="3"/>
    <n v="0"/>
    <n v="1"/>
    <n v="3"/>
    <n v="4"/>
    <n v="1"/>
    <n v="0"/>
    <n v="0"/>
    <n v="0"/>
    <n v="1"/>
    <n v="0"/>
    <x v="0"/>
    <x v="1"/>
    <x v="2"/>
    <x v="1"/>
    <x v="1"/>
    <x v="2"/>
    <x v="1"/>
    <n v="2.5"/>
    <x v="3"/>
    <s v="0"/>
    <n v="4539.5999999999995"/>
    <n v="4539.5999999999995"/>
    <x v="2"/>
    <x v="2"/>
  </r>
  <r>
    <n v="27"/>
    <x v="1"/>
    <s v="Travel_Rarely"/>
    <x v="1"/>
    <n v="11"/>
    <n v="1"/>
    <s v="Life Sciences"/>
    <n v="1434"/>
    <n v="2"/>
    <s v="Male"/>
    <n v="3"/>
    <n v="1"/>
    <x v="2"/>
    <n v="1"/>
    <s v="Married"/>
    <n v="2099"/>
    <n v="0"/>
    <x v="1"/>
    <n v="14"/>
    <n v="3"/>
    <n v="2"/>
    <n v="0"/>
    <n v="6"/>
    <n v="3"/>
    <n v="4"/>
    <n v="5"/>
    <n v="0"/>
    <n v="1"/>
    <n v="4"/>
    <n v="0"/>
    <n v="0"/>
    <x v="0"/>
    <x v="0"/>
    <x v="2"/>
    <x v="4"/>
    <x v="1"/>
    <x v="0"/>
    <x v="2"/>
    <n v="2.25"/>
    <x v="3"/>
    <s v="1–2"/>
    <n v="7556.4"/>
    <n v="0"/>
    <x v="1"/>
    <x v="1"/>
  </r>
  <r>
    <n v="36"/>
    <x v="1"/>
    <s v="Travel_Rarely"/>
    <x v="1"/>
    <n v="4"/>
    <n v="4"/>
    <s v="Life Sciences"/>
    <n v="1435"/>
    <n v="1"/>
    <s v="Male"/>
    <n v="2"/>
    <n v="2"/>
    <x v="2"/>
    <n v="4"/>
    <s v="Single"/>
    <n v="5810"/>
    <n v="1"/>
    <x v="1"/>
    <n v="16"/>
    <n v="3"/>
    <n v="3"/>
    <n v="0"/>
    <n v="10"/>
    <n v="2"/>
    <n v="2"/>
    <n v="10"/>
    <n v="4"/>
    <n v="1"/>
    <n v="8"/>
    <n v="0"/>
    <n v="0"/>
    <x v="0"/>
    <x v="0"/>
    <x v="0"/>
    <x v="0"/>
    <x v="0"/>
    <x v="1"/>
    <x v="0"/>
    <n v="2.5"/>
    <x v="3"/>
    <s v="1–2"/>
    <n v="20916"/>
    <n v="0"/>
    <x v="1"/>
    <x v="1"/>
  </r>
  <r>
    <n v="36"/>
    <x v="1"/>
    <s v="Travel_Rarely"/>
    <x v="0"/>
    <n v="16"/>
    <n v="4"/>
    <s v="Marketing"/>
    <n v="1436"/>
    <n v="3"/>
    <s v="Female"/>
    <n v="2"/>
    <n v="2"/>
    <x v="0"/>
    <n v="1"/>
    <s v="Married"/>
    <n v="5647"/>
    <n v="4"/>
    <x v="1"/>
    <n v="13"/>
    <n v="3"/>
    <n v="1"/>
    <n v="2"/>
    <n v="11"/>
    <n v="3"/>
    <n v="2"/>
    <n v="3"/>
    <n v="2"/>
    <n v="0"/>
    <n v="2"/>
    <n v="0"/>
    <n v="0"/>
    <x v="0"/>
    <x v="0"/>
    <x v="0"/>
    <x v="3"/>
    <x v="0"/>
    <x v="1"/>
    <x v="2"/>
    <n v="1.75"/>
    <x v="0"/>
    <s v="0"/>
    <n v="20329.2"/>
    <n v="0"/>
    <x v="2"/>
    <x v="2"/>
  </r>
  <r>
    <n v="47"/>
    <x v="1"/>
    <s v="Travel_Rarely"/>
    <x v="1"/>
    <n v="1"/>
    <n v="3"/>
    <s v="Technical Degree"/>
    <n v="1438"/>
    <n v="1"/>
    <s v="Male"/>
    <n v="3"/>
    <n v="1"/>
    <x v="1"/>
    <n v="4"/>
    <s v="Married"/>
    <n v="3420"/>
    <n v="7"/>
    <x v="1"/>
    <n v="12"/>
    <n v="3"/>
    <n v="3"/>
    <n v="1"/>
    <n v="17"/>
    <n v="2"/>
    <n v="2"/>
    <n v="6"/>
    <n v="5"/>
    <n v="1"/>
    <n v="2"/>
    <n v="0"/>
    <n v="0"/>
    <x v="0"/>
    <x v="0"/>
    <x v="1"/>
    <x v="0"/>
    <x v="1"/>
    <x v="3"/>
    <x v="0"/>
    <n v="2.5"/>
    <x v="3"/>
    <s v="1–2"/>
    <n v="12312"/>
    <n v="0"/>
    <x v="1"/>
    <x v="1"/>
  </r>
  <r>
    <n v="25"/>
    <x v="0"/>
    <s v="Travel_Rarely"/>
    <x v="0"/>
    <n v="9"/>
    <n v="2"/>
    <s v="Life Sciences"/>
    <n v="1439"/>
    <n v="1"/>
    <s v="Male"/>
    <n v="2"/>
    <n v="1"/>
    <x v="6"/>
    <n v="1"/>
    <s v="Married"/>
    <n v="4400"/>
    <n v="3"/>
    <x v="1"/>
    <n v="12"/>
    <n v="3"/>
    <n v="1"/>
    <n v="0"/>
    <n v="6"/>
    <n v="2"/>
    <n v="3"/>
    <n v="3"/>
    <n v="2"/>
    <n v="2"/>
    <n v="2"/>
    <n v="1"/>
    <n v="0"/>
    <x v="1"/>
    <x v="0"/>
    <x v="2"/>
    <x v="1"/>
    <x v="1"/>
    <x v="0"/>
    <x v="2"/>
    <n v="1.5"/>
    <x v="4"/>
    <s v="1–2"/>
    <n v="15840"/>
    <n v="15840"/>
    <x v="2"/>
    <x v="2"/>
  </r>
  <r>
    <n v="37"/>
    <x v="1"/>
    <s v="Non-Travel"/>
    <x v="1"/>
    <n v="5"/>
    <n v="2"/>
    <s v="Technical Degree"/>
    <n v="1440"/>
    <n v="3"/>
    <s v="Male"/>
    <n v="4"/>
    <n v="1"/>
    <x v="2"/>
    <n v="3"/>
    <s v="Single"/>
    <n v="3500"/>
    <n v="0"/>
    <x v="1"/>
    <n v="14"/>
    <n v="3"/>
    <n v="1"/>
    <n v="0"/>
    <n v="7"/>
    <n v="2"/>
    <n v="1"/>
    <n v="6"/>
    <n v="5"/>
    <n v="1"/>
    <n v="3"/>
    <n v="0"/>
    <n v="0"/>
    <x v="0"/>
    <x v="0"/>
    <x v="0"/>
    <x v="0"/>
    <x v="1"/>
    <x v="0"/>
    <x v="0"/>
    <n v="2"/>
    <x v="0"/>
    <s v="1–2"/>
    <n v="12600"/>
    <n v="0"/>
    <x v="2"/>
    <x v="2"/>
  </r>
  <r>
    <n v="56"/>
    <x v="1"/>
    <s v="Travel_Rarely"/>
    <x v="1"/>
    <n v="1"/>
    <n v="2"/>
    <s v="Life Sciences"/>
    <n v="1441"/>
    <n v="1"/>
    <s v="Female"/>
    <n v="3"/>
    <n v="1"/>
    <x v="1"/>
    <n v="1"/>
    <s v="Married"/>
    <n v="2066"/>
    <n v="2"/>
    <x v="1"/>
    <n v="22"/>
    <n v="4"/>
    <n v="4"/>
    <n v="1"/>
    <n v="5"/>
    <n v="3"/>
    <n v="4"/>
    <n v="3"/>
    <n v="2"/>
    <n v="1"/>
    <n v="0"/>
    <n v="0"/>
    <n v="0"/>
    <x v="0"/>
    <x v="1"/>
    <x v="3"/>
    <x v="0"/>
    <x v="1"/>
    <x v="0"/>
    <x v="2"/>
    <n v="2.5"/>
    <x v="3"/>
    <s v="1–2"/>
    <n v="7437.5999999999995"/>
    <n v="0"/>
    <x v="1"/>
    <x v="1"/>
  </r>
  <r>
    <n v="47"/>
    <x v="1"/>
    <s v="Travel_Rarely"/>
    <x v="1"/>
    <n v="2"/>
    <n v="4"/>
    <s v="Medical"/>
    <n v="1443"/>
    <n v="1"/>
    <s v="Female"/>
    <n v="3"/>
    <n v="4"/>
    <x v="7"/>
    <n v="3"/>
    <s v="Married"/>
    <n v="17169"/>
    <n v="3"/>
    <x v="1"/>
    <n v="19"/>
    <n v="3"/>
    <n v="2"/>
    <n v="2"/>
    <n v="26"/>
    <n v="2"/>
    <n v="4"/>
    <n v="20"/>
    <n v="17"/>
    <n v="5"/>
    <n v="6"/>
    <n v="0"/>
    <n v="0"/>
    <x v="1"/>
    <x v="0"/>
    <x v="1"/>
    <x v="0"/>
    <x v="2"/>
    <x v="4"/>
    <x v="4"/>
    <n v="2.5"/>
    <x v="3"/>
    <s v="3–5"/>
    <n v="61808.399999999994"/>
    <n v="0"/>
    <x v="2"/>
    <x v="2"/>
  </r>
  <r>
    <n v="24"/>
    <x v="1"/>
    <s v="Travel_Rarely"/>
    <x v="0"/>
    <n v="4"/>
    <n v="1"/>
    <s v="Medical"/>
    <n v="1445"/>
    <n v="4"/>
    <s v="Female"/>
    <n v="3"/>
    <n v="2"/>
    <x v="0"/>
    <n v="3"/>
    <s v="Married"/>
    <n v="4162"/>
    <n v="1"/>
    <x v="0"/>
    <n v="12"/>
    <n v="3"/>
    <n v="3"/>
    <n v="2"/>
    <n v="5"/>
    <n v="3"/>
    <n v="3"/>
    <n v="5"/>
    <n v="4"/>
    <n v="0"/>
    <n v="3"/>
    <n v="0"/>
    <n v="1"/>
    <x v="0"/>
    <x v="0"/>
    <x v="4"/>
    <x v="0"/>
    <x v="1"/>
    <x v="0"/>
    <x v="2"/>
    <n v="3.25"/>
    <x v="2"/>
    <s v="0"/>
    <n v="14983.199999999999"/>
    <n v="0"/>
    <x v="2"/>
    <x v="2"/>
  </r>
  <r>
    <n v="32"/>
    <x v="1"/>
    <s v="Travel_Rarely"/>
    <x v="0"/>
    <n v="7"/>
    <n v="5"/>
    <s v="Marketing"/>
    <n v="1446"/>
    <n v="4"/>
    <s v="Male"/>
    <n v="3"/>
    <n v="2"/>
    <x v="0"/>
    <n v="4"/>
    <s v="Married"/>
    <n v="9204"/>
    <n v="4"/>
    <x v="1"/>
    <n v="12"/>
    <n v="3"/>
    <n v="3"/>
    <n v="1"/>
    <n v="7"/>
    <n v="3"/>
    <n v="2"/>
    <n v="4"/>
    <n v="3"/>
    <n v="0"/>
    <n v="3"/>
    <n v="0"/>
    <n v="0"/>
    <x v="0"/>
    <x v="0"/>
    <x v="2"/>
    <x v="1"/>
    <x v="0"/>
    <x v="0"/>
    <x v="2"/>
    <n v="3.25"/>
    <x v="2"/>
    <s v="0"/>
    <n v="33134.400000000001"/>
    <n v="0"/>
    <x v="1"/>
    <x v="1"/>
  </r>
  <r>
    <n v="34"/>
    <x v="1"/>
    <s v="Travel_Rarely"/>
    <x v="1"/>
    <n v="1"/>
    <n v="3"/>
    <s v="Life Sciences"/>
    <n v="1447"/>
    <n v="4"/>
    <s v="Female"/>
    <n v="2"/>
    <n v="1"/>
    <x v="2"/>
    <n v="2"/>
    <s v="Married"/>
    <n v="3294"/>
    <n v="5"/>
    <x v="1"/>
    <n v="17"/>
    <n v="3"/>
    <n v="1"/>
    <n v="1"/>
    <n v="7"/>
    <n v="2"/>
    <n v="2"/>
    <n v="5"/>
    <n v="4"/>
    <n v="0"/>
    <n v="2"/>
    <n v="0"/>
    <n v="0"/>
    <x v="0"/>
    <x v="0"/>
    <x v="2"/>
    <x v="0"/>
    <x v="1"/>
    <x v="0"/>
    <x v="2"/>
    <n v="2.25"/>
    <x v="3"/>
    <s v="0"/>
    <n v="11858.4"/>
    <n v="0"/>
    <x v="1"/>
    <x v="1"/>
  </r>
  <r>
    <n v="41"/>
    <x v="1"/>
    <s v="Travel_Rarely"/>
    <x v="1"/>
    <n v="5"/>
    <n v="5"/>
    <s v="Medical"/>
    <n v="1448"/>
    <n v="2"/>
    <s v="Male"/>
    <n v="4"/>
    <n v="1"/>
    <x v="1"/>
    <n v="3"/>
    <s v="Married"/>
    <n v="2127"/>
    <n v="2"/>
    <x v="0"/>
    <n v="12"/>
    <n v="3"/>
    <n v="1"/>
    <n v="0"/>
    <n v="7"/>
    <n v="5"/>
    <n v="2"/>
    <n v="4"/>
    <n v="2"/>
    <n v="0"/>
    <n v="3"/>
    <n v="0"/>
    <n v="1"/>
    <x v="0"/>
    <x v="0"/>
    <x v="0"/>
    <x v="0"/>
    <x v="1"/>
    <x v="0"/>
    <x v="2"/>
    <n v="2"/>
    <x v="0"/>
    <s v="0"/>
    <n v="7657.2"/>
    <n v="0"/>
    <x v="0"/>
    <x v="0"/>
  </r>
  <r>
    <n v="40"/>
    <x v="1"/>
    <s v="Non-Travel"/>
    <x v="1"/>
    <n v="9"/>
    <n v="4"/>
    <s v="Other"/>
    <n v="1449"/>
    <n v="3"/>
    <s v="Male"/>
    <n v="3"/>
    <n v="2"/>
    <x v="2"/>
    <n v="3"/>
    <s v="Divorced"/>
    <n v="3975"/>
    <n v="3"/>
    <x v="1"/>
    <n v="11"/>
    <n v="3"/>
    <n v="3"/>
    <n v="2"/>
    <n v="11"/>
    <n v="2"/>
    <n v="4"/>
    <n v="8"/>
    <n v="7"/>
    <n v="0"/>
    <n v="7"/>
    <n v="0"/>
    <n v="0"/>
    <x v="0"/>
    <x v="0"/>
    <x v="0"/>
    <x v="1"/>
    <x v="1"/>
    <x v="1"/>
    <x v="0"/>
    <n v="3.25"/>
    <x v="2"/>
    <s v="0"/>
    <n v="14310"/>
    <n v="0"/>
    <x v="1"/>
    <x v="1"/>
  </r>
  <r>
    <n v="31"/>
    <x v="1"/>
    <s v="Travel_Rarely"/>
    <x v="0"/>
    <n v="8"/>
    <n v="2"/>
    <s v="Life Sciences"/>
    <n v="1453"/>
    <n v="1"/>
    <s v="Male"/>
    <n v="3"/>
    <n v="3"/>
    <x v="0"/>
    <n v="4"/>
    <s v="Divorced"/>
    <n v="10793"/>
    <n v="1"/>
    <x v="1"/>
    <n v="18"/>
    <n v="3"/>
    <n v="1"/>
    <n v="1"/>
    <n v="13"/>
    <n v="5"/>
    <n v="3"/>
    <n v="13"/>
    <n v="7"/>
    <n v="9"/>
    <n v="9"/>
    <n v="0"/>
    <n v="0"/>
    <x v="1"/>
    <x v="0"/>
    <x v="2"/>
    <x v="1"/>
    <x v="3"/>
    <x v="1"/>
    <x v="4"/>
    <n v="2.25"/>
    <x v="3"/>
    <s v="6+"/>
    <n v="38854.799999999996"/>
    <n v="0"/>
    <x v="2"/>
    <x v="2"/>
  </r>
  <r>
    <n v="46"/>
    <x v="0"/>
    <s v="Travel_Rarely"/>
    <x v="0"/>
    <n v="9"/>
    <n v="3"/>
    <s v="Marketing"/>
    <n v="1457"/>
    <n v="1"/>
    <s v="Male"/>
    <n v="3"/>
    <n v="3"/>
    <x v="0"/>
    <n v="4"/>
    <s v="Divorced"/>
    <n v="10096"/>
    <n v="4"/>
    <x v="1"/>
    <n v="11"/>
    <n v="3"/>
    <n v="1"/>
    <n v="1"/>
    <n v="28"/>
    <n v="1"/>
    <n v="4"/>
    <n v="7"/>
    <n v="7"/>
    <n v="4"/>
    <n v="3"/>
    <n v="1"/>
    <n v="0"/>
    <x v="1"/>
    <x v="0"/>
    <x v="1"/>
    <x v="1"/>
    <x v="3"/>
    <x v="4"/>
    <x v="0"/>
    <n v="2.5"/>
    <x v="3"/>
    <s v="3–5"/>
    <n v="36345.599999999999"/>
    <n v="36345.599999999999"/>
    <x v="2"/>
    <x v="2"/>
  </r>
  <r>
    <n v="39"/>
    <x v="0"/>
    <s v="Non-Travel"/>
    <x v="1"/>
    <n v="2"/>
    <n v="3"/>
    <s v="Life Sciences"/>
    <n v="1458"/>
    <n v="1"/>
    <s v="Female"/>
    <n v="2"/>
    <n v="1"/>
    <x v="2"/>
    <n v="1"/>
    <s v="Single"/>
    <n v="3646"/>
    <n v="2"/>
    <x v="0"/>
    <n v="23"/>
    <n v="4"/>
    <n v="2"/>
    <n v="0"/>
    <n v="11"/>
    <n v="2"/>
    <n v="4"/>
    <n v="1"/>
    <n v="0"/>
    <n v="0"/>
    <n v="0"/>
    <n v="1"/>
    <n v="1"/>
    <x v="0"/>
    <x v="1"/>
    <x v="0"/>
    <x v="0"/>
    <x v="1"/>
    <x v="1"/>
    <x v="1"/>
    <n v="2"/>
    <x v="0"/>
    <s v="0"/>
    <n v="13125.6"/>
    <n v="13125.6"/>
    <x v="3"/>
    <x v="3"/>
  </r>
  <r>
    <n v="31"/>
    <x v="0"/>
    <s v="Travel_Frequently"/>
    <x v="1"/>
    <n v="1"/>
    <n v="5"/>
    <s v="Life Sciences"/>
    <n v="1459"/>
    <n v="3"/>
    <s v="Female"/>
    <n v="4"/>
    <n v="3"/>
    <x v="3"/>
    <n v="2"/>
    <s v="Single"/>
    <n v="7446"/>
    <n v="1"/>
    <x v="1"/>
    <n v="11"/>
    <n v="3"/>
    <n v="1"/>
    <n v="0"/>
    <n v="10"/>
    <n v="2"/>
    <n v="3"/>
    <n v="10"/>
    <n v="8"/>
    <n v="4"/>
    <n v="7"/>
    <n v="1"/>
    <n v="0"/>
    <x v="1"/>
    <x v="0"/>
    <x v="2"/>
    <x v="0"/>
    <x v="0"/>
    <x v="1"/>
    <x v="0"/>
    <n v="2.25"/>
    <x v="3"/>
    <s v="3–5"/>
    <n v="26805.599999999999"/>
    <n v="26805.599999999999"/>
    <x v="2"/>
    <x v="2"/>
  </r>
  <r>
    <n v="45"/>
    <x v="1"/>
    <s v="Travel_Rarely"/>
    <x v="1"/>
    <n v="20"/>
    <n v="3"/>
    <s v="Medical"/>
    <n v="1460"/>
    <n v="2"/>
    <s v="Male"/>
    <n v="1"/>
    <n v="3"/>
    <x v="4"/>
    <n v="1"/>
    <s v="Divorced"/>
    <n v="10851"/>
    <n v="2"/>
    <x v="0"/>
    <n v="18"/>
    <n v="3"/>
    <n v="2"/>
    <n v="1"/>
    <n v="24"/>
    <n v="2"/>
    <n v="3"/>
    <n v="7"/>
    <n v="7"/>
    <n v="0"/>
    <n v="7"/>
    <n v="0"/>
    <n v="1"/>
    <x v="0"/>
    <x v="0"/>
    <x v="1"/>
    <x v="3"/>
    <x v="3"/>
    <x v="3"/>
    <x v="0"/>
    <n v="2"/>
    <x v="0"/>
    <s v="0"/>
    <n v="39063.599999999999"/>
    <n v="0"/>
    <x v="3"/>
    <x v="3"/>
  </r>
  <r>
    <n v="31"/>
    <x v="1"/>
    <s v="Travel_Rarely"/>
    <x v="2"/>
    <n v="8"/>
    <n v="2"/>
    <s v="Medical"/>
    <n v="1461"/>
    <n v="4"/>
    <s v="Female"/>
    <n v="4"/>
    <n v="1"/>
    <x v="8"/>
    <n v="2"/>
    <s v="Single"/>
    <n v="2109"/>
    <n v="9"/>
    <x v="1"/>
    <n v="18"/>
    <n v="3"/>
    <n v="4"/>
    <n v="0"/>
    <n v="8"/>
    <n v="3"/>
    <n v="3"/>
    <n v="3"/>
    <n v="2"/>
    <n v="0"/>
    <n v="2"/>
    <n v="0"/>
    <n v="0"/>
    <x v="0"/>
    <x v="0"/>
    <x v="2"/>
    <x v="1"/>
    <x v="1"/>
    <x v="0"/>
    <x v="2"/>
    <n v="3.25"/>
    <x v="2"/>
    <s v="0"/>
    <n v="7592.4"/>
    <n v="0"/>
    <x v="1"/>
    <x v="1"/>
  </r>
  <r>
    <n v="31"/>
    <x v="0"/>
    <s v="Travel_Frequently"/>
    <x v="1"/>
    <n v="2"/>
    <n v="3"/>
    <s v="Life Sciences"/>
    <n v="1464"/>
    <n v="2"/>
    <s v="Male"/>
    <n v="3"/>
    <n v="1"/>
    <x v="2"/>
    <n v="4"/>
    <s v="Married"/>
    <n v="3722"/>
    <n v="6"/>
    <x v="0"/>
    <n v="13"/>
    <n v="3"/>
    <n v="3"/>
    <n v="1"/>
    <n v="7"/>
    <n v="2"/>
    <n v="1"/>
    <n v="2"/>
    <n v="2"/>
    <n v="2"/>
    <n v="2"/>
    <n v="1"/>
    <n v="1"/>
    <x v="1"/>
    <x v="0"/>
    <x v="2"/>
    <x v="0"/>
    <x v="1"/>
    <x v="0"/>
    <x v="2"/>
    <n v="2.5"/>
    <x v="3"/>
    <s v="1–2"/>
    <n v="13399.199999999999"/>
    <n v="13399.199999999999"/>
    <x v="0"/>
    <x v="0"/>
  </r>
  <r>
    <n v="45"/>
    <x v="1"/>
    <s v="Travel_Rarely"/>
    <x v="1"/>
    <n v="29"/>
    <n v="3"/>
    <s v="Technical Degree"/>
    <n v="1465"/>
    <n v="2"/>
    <s v="Male"/>
    <n v="3"/>
    <n v="3"/>
    <x v="3"/>
    <n v="4"/>
    <s v="Married"/>
    <n v="9380"/>
    <n v="4"/>
    <x v="0"/>
    <n v="18"/>
    <n v="3"/>
    <n v="4"/>
    <n v="2"/>
    <n v="10"/>
    <n v="4"/>
    <n v="4"/>
    <n v="3"/>
    <n v="1"/>
    <n v="1"/>
    <n v="2"/>
    <n v="0"/>
    <n v="1"/>
    <x v="0"/>
    <x v="0"/>
    <x v="1"/>
    <x v="2"/>
    <x v="0"/>
    <x v="1"/>
    <x v="2"/>
    <n v="3.5"/>
    <x v="2"/>
    <s v="1–2"/>
    <n v="33768"/>
    <n v="0"/>
    <x v="0"/>
    <x v="0"/>
  </r>
  <r>
    <n v="48"/>
    <x v="1"/>
    <s v="Travel_Rarely"/>
    <x v="0"/>
    <n v="7"/>
    <n v="3"/>
    <s v="Marketing"/>
    <n v="1466"/>
    <n v="3"/>
    <s v="Male"/>
    <n v="3"/>
    <n v="2"/>
    <x v="0"/>
    <n v="1"/>
    <s v="Divorced"/>
    <n v="5486"/>
    <n v="4"/>
    <x v="1"/>
    <n v="11"/>
    <n v="3"/>
    <n v="1"/>
    <n v="3"/>
    <n v="15"/>
    <n v="3"/>
    <n v="3"/>
    <n v="2"/>
    <n v="2"/>
    <n v="2"/>
    <n v="2"/>
    <n v="0"/>
    <n v="0"/>
    <x v="1"/>
    <x v="0"/>
    <x v="1"/>
    <x v="1"/>
    <x v="0"/>
    <x v="1"/>
    <x v="2"/>
    <n v="2"/>
    <x v="0"/>
    <s v="1–2"/>
    <n v="19749.599999999999"/>
    <n v="0"/>
    <x v="0"/>
    <x v="0"/>
  </r>
  <r>
    <n v="34"/>
    <x v="0"/>
    <s v="Travel_Rarely"/>
    <x v="2"/>
    <n v="9"/>
    <n v="4"/>
    <s v="Technical Degree"/>
    <n v="1467"/>
    <n v="1"/>
    <s v="Female"/>
    <n v="3"/>
    <n v="1"/>
    <x v="8"/>
    <n v="3"/>
    <s v="Married"/>
    <n v="2742"/>
    <n v="1"/>
    <x v="1"/>
    <n v="15"/>
    <n v="3"/>
    <n v="4"/>
    <n v="0"/>
    <n v="2"/>
    <n v="0"/>
    <n v="3"/>
    <n v="2"/>
    <n v="2"/>
    <n v="2"/>
    <n v="2"/>
    <n v="1"/>
    <n v="0"/>
    <x v="1"/>
    <x v="0"/>
    <x v="2"/>
    <x v="1"/>
    <x v="1"/>
    <x v="2"/>
    <x v="2"/>
    <n v="2.75"/>
    <x v="1"/>
    <s v="1–2"/>
    <n v="9871.1999999999989"/>
    <n v="9871.1999999999989"/>
    <x v="2"/>
    <x v="2"/>
  </r>
  <r>
    <n v="40"/>
    <x v="1"/>
    <s v="Non-Travel"/>
    <x v="1"/>
    <n v="8"/>
    <n v="1"/>
    <s v="Medical"/>
    <n v="1468"/>
    <n v="4"/>
    <s v="Male"/>
    <n v="2"/>
    <n v="3"/>
    <x v="7"/>
    <n v="2"/>
    <s v="Divorced"/>
    <n v="13757"/>
    <n v="2"/>
    <x v="1"/>
    <n v="11"/>
    <n v="3"/>
    <n v="3"/>
    <n v="1"/>
    <n v="16"/>
    <n v="5"/>
    <n v="3"/>
    <n v="9"/>
    <n v="8"/>
    <n v="4"/>
    <n v="8"/>
    <n v="0"/>
    <n v="0"/>
    <x v="1"/>
    <x v="0"/>
    <x v="0"/>
    <x v="1"/>
    <x v="3"/>
    <x v="3"/>
    <x v="0"/>
    <n v="3"/>
    <x v="1"/>
    <s v="3–5"/>
    <n v="49525.2"/>
    <n v="0"/>
    <x v="2"/>
    <x v="2"/>
  </r>
  <r>
    <n v="28"/>
    <x v="1"/>
    <s v="Travel_Rarely"/>
    <x v="0"/>
    <n v="5"/>
    <n v="3"/>
    <s v="Medical"/>
    <n v="1469"/>
    <n v="4"/>
    <s v="Male"/>
    <n v="3"/>
    <n v="2"/>
    <x v="0"/>
    <n v="1"/>
    <s v="Single"/>
    <n v="8463"/>
    <n v="0"/>
    <x v="1"/>
    <n v="18"/>
    <n v="3"/>
    <n v="4"/>
    <n v="0"/>
    <n v="6"/>
    <n v="4"/>
    <n v="3"/>
    <n v="5"/>
    <n v="4"/>
    <n v="1"/>
    <n v="3"/>
    <n v="0"/>
    <n v="0"/>
    <x v="0"/>
    <x v="0"/>
    <x v="2"/>
    <x v="0"/>
    <x v="0"/>
    <x v="0"/>
    <x v="2"/>
    <n v="3"/>
    <x v="1"/>
    <s v="1–2"/>
    <n v="30466.799999999999"/>
    <n v="0"/>
    <x v="1"/>
    <x v="1"/>
  </r>
  <r>
    <n v="44"/>
    <x v="1"/>
    <s v="Non-Travel"/>
    <x v="1"/>
    <n v="5"/>
    <n v="3"/>
    <s v="Life Sciences"/>
    <n v="1471"/>
    <n v="3"/>
    <s v="Male"/>
    <n v="2"/>
    <n v="1"/>
    <x v="2"/>
    <n v="3"/>
    <s v="Single"/>
    <n v="3162"/>
    <n v="3"/>
    <x v="1"/>
    <n v="14"/>
    <n v="3"/>
    <n v="4"/>
    <n v="0"/>
    <n v="7"/>
    <n v="5"/>
    <n v="3"/>
    <n v="5"/>
    <n v="2"/>
    <n v="0"/>
    <n v="3"/>
    <n v="0"/>
    <n v="0"/>
    <x v="0"/>
    <x v="0"/>
    <x v="0"/>
    <x v="0"/>
    <x v="1"/>
    <x v="0"/>
    <x v="2"/>
    <n v="3.25"/>
    <x v="2"/>
    <s v="0"/>
    <n v="11383.199999999999"/>
    <n v="0"/>
    <x v="1"/>
    <x v="1"/>
  </r>
  <r>
    <n v="53"/>
    <x v="1"/>
    <s v="Travel_Rarely"/>
    <x v="1"/>
    <n v="2"/>
    <n v="3"/>
    <s v="Medical"/>
    <n v="1472"/>
    <n v="4"/>
    <s v="Male"/>
    <n v="4"/>
    <n v="4"/>
    <x v="7"/>
    <n v="2"/>
    <s v="Single"/>
    <n v="16598"/>
    <n v="4"/>
    <x v="1"/>
    <n v="12"/>
    <n v="3"/>
    <n v="2"/>
    <n v="0"/>
    <n v="35"/>
    <n v="2"/>
    <n v="2"/>
    <n v="9"/>
    <n v="8"/>
    <n v="8"/>
    <n v="8"/>
    <n v="0"/>
    <n v="0"/>
    <x v="1"/>
    <x v="0"/>
    <x v="1"/>
    <x v="0"/>
    <x v="2"/>
    <x v="4"/>
    <x v="0"/>
    <n v="2.5"/>
    <x v="3"/>
    <s v="6+"/>
    <n v="59752.799999999996"/>
    <n v="0"/>
    <x v="2"/>
    <x v="2"/>
  </r>
  <r>
    <n v="49"/>
    <x v="1"/>
    <s v="Travel_Rarely"/>
    <x v="1"/>
    <n v="5"/>
    <n v="4"/>
    <s v="Technical Degree"/>
    <n v="1473"/>
    <n v="1"/>
    <s v="Male"/>
    <n v="3"/>
    <n v="2"/>
    <x v="4"/>
    <n v="3"/>
    <s v="Married"/>
    <n v="6651"/>
    <n v="2"/>
    <x v="1"/>
    <n v="14"/>
    <n v="3"/>
    <n v="2"/>
    <n v="1"/>
    <n v="20"/>
    <n v="0"/>
    <n v="2"/>
    <n v="3"/>
    <n v="2"/>
    <n v="1"/>
    <n v="2"/>
    <n v="0"/>
    <n v="0"/>
    <x v="0"/>
    <x v="0"/>
    <x v="1"/>
    <x v="0"/>
    <x v="0"/>
    <x v="3"/>
    <x v="2"/>
    <n v="2"/>
    <x v="0"/>
    <s v="1–2"/>
    <n v="23943.599999999999"/>
    <n v="0"/>
    <x v="2"/>
    <x v="2"/>
  </r>
  <r>
    <n v="40"/>
    <x v="1"/>
    <s v="Travel_Rarely"/>
    <x v="1"/>
    <n v="2"/>
    <n v="3"/>
    <s v="Medical"/>
    <n v="1474"/>
    <n v="3"/>
    <s v="Male"/>
    <n v="3"/>
    <n v="1"/>
    <x v="1"/>
    <n v="3"/>
    <s v="Divorced"/>
    <n v="2345"/>
    <n v="2"/>
    <x v="1"/>
    <n v="14"/>
    <n v="3"/>
    <n v="3"/>
    <n v="1"/>
    <n v="8"/>
    <n v="3"/>
    <n v="4"/>
    <n v="3"/>
    <n v="1"/>
    <n v="1"/>
    <n v="2"/>
    <n v="0"/>
    <n v="0"/>
    <x v="0"/>
    <x v="0"/>
    <x v="0"/>
    <x v="0"/>
    <x v="1"/>
    <x v="0"/>
    <x v="2"/>
    <n v="3.25"/>
    <x v="2"/>
    <s v="1–2"/>
    <n v="8442"/>
    <n v="0"/>
    <x v="1"/>
    <x v="1"/>
  </r>
  <r>
    <n v="44"/>
    <x v="1"/>
    <s v="Travel_Rarely"/>
    <x v="1"/>
    <n v="20"/>
    <n v="3"/>
    <s v="Life Sciences"/>
    <n v="1475"/>
    <n v="4"/>
    <s v="Male"/>
    <n v="3"/>
    <n v="1"/>
    <x v="1"/>
    <n v="2"/>
    <s v="Single"/>
    <n v="3420"/>
    <n v="1"/>
    <x v="1"/>
    <n v="13"/>
    <n v="3"/>
    <n v="3"/>
    <n v="0"/>
    <n v="6"/>
    <n v="3"/>
    <n v="2"/>
    <n v="5"/>
    <n v="2"/>
    <n v="1"/>
    <n v="3"/>
    <n v="0"/>
    <n v="0"/>
    <x v="0"/>
    <x v="0"/>
    <x v="0"/>
    <x v="3"/>
    <x v="1"/>
    <x v="0"/>
    <x v="2"/>
    <n v="2.75"/>
    <x v="1"/>
    <s v="1–2"/>
    <n v="12312"/>
    <n v="0"/>
    <x v="2"/>
    <x v="2"/>
  </r>
  <r>
    <n v="33"/>
    <x v="1"/>
    <s v="Travel_Frequently"/>
    <x v="0"/>
    <n v="7"/>
    <n v="3"/>
    <s v="Medical"/>
    <n v="1477"/>
    <n v="4"/>
    <s v="Male"/>
    <n v="3"/>
    <n v="2"/>
    <x v="0"/>
    <n v="1"/>
    <s v="Married"/>
    <n v="4373"/>
    <n v="0"/>
    <x v="1"/>
    <n v="14"/>
    <n v="3"/>
    <n v="1"/>
    <n v="2"/>
    <n v="5"/>
    <n v="2"/>
    <n v="3"/>
    <n v="4"/>
    <n v="3"/>
    <n v="0"/>
    <n v="3"/>
    <n v="0"/>
    <n v="0"/>
    <x v="0"/>
    <x v="0"/>
    <x v="2"/>
    <x v="1"/>
    <x v="1"/>
    <x v="0"/>
    <x v="2"/>
    <n v="2.25"/>
    <x v="3"/>
    <s v="0"/>
    <n v="15742.8"/>
    <n v="0"/>
    <x v="1"/>
    <x v="1"/>
  </r>
  <r>
    <n v="34"/>
    <x v="1"/>
    <s v="Travel_Rarely"/>
    <x v="0"/>
    <n v="3"/>
    <n v="3"/>
    <s v="Other"/>
    <n v="1478"/>
    <n v="4"/>
    <s v="Male"/>
    <n v="1"/>
    <n v="2"/>
    <x v="0"/>
    <n v="1"/>
    <s v="Single"/>
    <n v="4759"/>
    <n v="3"/>
    <x v="1"/>
    <n v="18"/>
    <n v="3"/>
    <n v="4"/>
    <n v="0"/>
    <n v="15"/>
    <n v="2"/>
    <n v="3"/>
    <n v="13"/>
    <n v="9"/>
    <n v="3"/>
    <n v="12"/>
    <n v="0"/>
    <n v="0"/>
    <x v="1"/>
    <x v="0"/>
    <x v="2"/>
    <x v="0"/>
    <x v="1"/>
    <x v="1"/>
    <x v="4"/>
    <n v="3"/>
    <x v="1"/>
    <s v="3–5"/>
    <n v="17132.399999999998"/>
    <n v="0"/>
    <x v="2"/>
    <x v="2"/>
  </r>
  <r>
    <n v="30"/>
    <x v="1"/>
    <s v="Travel_Rarely"/>
    <x v="0"/>
    <n v="16"/>
    <n v="1"/>
    <s v="Life Sciences"/>
    <n v="1479"/>
    <n v="4"/>
    <s v="Male"/>
    <n v="3"/>
    <n v="2"/>
    <x v="0"/>
    <n v="3"/>
    <s v="Married"/>
    <n v="5301"/>
    <n v="8"/>
    <x v="1"/>
    <n v="15"/>
    <n v="3"/>
    <n v="3"/>
    <n v="2"/>
    <n v="4"/>
    <n v="2"/>
    <n v="2"/>
    <n v="2"/>
    <n v="1"/>
    <n v="2"/>
    <n v="2"/>
    <n v="0"/>
    <n v="0"/>
    <x v="1"/>
    <x v="0"/>
    <x v="2"/>
    <x v="3"/>
    <x v="0"/>
    <x v="0"/>
    <x v="2"/>
    <n v="3"/>
    <x v="1"/>
    <s v="1–2"/>
    <n v="19083.599999999999"/>
    <n v="0"/>
    <x v="2"/>
    <x v="2"/>
  </r>
  <r>
    <n v="42"/>
    <x v="1"/>
    <s v="Travel_Frequently"/>
    <x v="1"/>
    <n v="9"/>
    <n v="2"/>
    <s v="Medical"/>
    <n v="1480"/>
    <n v="1"/>
    <s v="Female"/>
    <n v="3"/>
    <n v="1"/>
    <x v="2"/>
    <n v="4"/>
    <s v="Single"/>
    <n v="3673"/>
    <n v="1"/>
    <x v="1"/>
    <n v="13"/>
    <n v="3"/>
    <n v="3"/>
    <n v="0"/>
    <n v="12"/>
    <n v="3"/>
    <n v="3"/>
    <n v="12"/>
    <n v="9"/>
    <n v="5"/>
    <n v="8"/>
    <n v="0"/>
    <n v="0"/>
    <x v="1"/>
    <x v="0"/>
    <x v="0"/>
    <x v="1"/>
    <x v="1"/>
    <x v="1"/>
    <x v="4"/>
    <n v="2.75"/>
    <x v="1"/>
    <s v="3–5"/>
    <n v="13222.8"/>
    <n v="0"/>
    <x v="2"/>
    <x v="2"/>
  </r>
  <r>
    <n v="44"/>
    <x v="1"/>
    <s v="Travel_Frequently"/>
    <x v="0"/>
    <n v="1"/>
    <n v="5"/>
    <s v="Marketing"/>
    <n v="1481"/>
    <n v="1"/>
    <s v="Female"/>
    <n v="3"/>
    <n v="2"/>
    <x v="0"/>
    <n v="3"/>
    <s v="Married"/>
    <n v="4768"/>
    <n v="7"/>
    <x v="1"/>
    <n v="12"/>
    <n v="3"/>
    <n v="3"/>
    <n v="1"/>
    <n v="11"/>
    <n v="4"/>
    <n v="2"/>
    <n v="1"/>
    <n v="0"/>
    <n v="0"/>
    <n v="0"/>
    <n v="0"/>
    <n v="0"/>
    <x v="0"/>
    <x v="1"/>
    <x v="0"/>
    <x v="0"/>
    <x v="1"/>
    <x v="1"/>
    <x v="1"/>
    <n v="2.25"/>
    <x v="3"/>
    <s v="0"/>
    <n v="17164.8"/>
    <n v="0"/>
    <x v="2"/>
    <x v="2"/>
  </r>
  <r>
    <n v="30"/>
    <x v="1"/>
    <s v="Non-Travel"/>
    <x v="1"/>
    <n v="7"/>
    <n v="3"/>
    <s v="Technical Degree"/>
    <n v="1482"/>
    <n v="3"/>
    <s v="Male"/>
    <n v="3"/>
    <n v="1"/>
    <x v="1"/>
    <n v="3"/>
    <s v="Divorced"/>
    <n v="1274"/>
    <n v="1"/>
    <x v="1"/>
    <n v="13"/>
    <n v="3"/>
    <n v="2"/>
    <n v="2"/>
    <n v="1"/>
    <n v="2"/>
    <n v="2"/>
    <n v="1"/>
    <n v="0"/>
    <n v="0"/>
    <n v="0"/>
    <n v="0"/>
    <n v="0"/>
    <x v="0"/>
    <x v="1"/>
    <x v="2"/>
    <x v="1"/>
    <x v="1"/>
    <x v="2"/>
    <x v="1"/>
    <n v="2.5"/>
    <x v="3"/>
    <s v="0"/>
    <n v="4586.3999999999996"/>
    <n v="0"/>
    <x v="2"/>
    <x v="2"/>
  </r>
  <r>
    <n v="57"/>
    <x v="1"/>
    <s v="Travel_Rarely"/>
    <x v="1"/>
    <n v="1"/>
    <n v="2"/>
    <s v="Life Sciences"/>
    <n v="1483"/>
    <n v="2"/>
    <s v="Male"/>
    <n v="4"/>
    <n v="2"/>
    <x v="1"/>
    <n v="3"/>
    <s v="Married"/>
    <n v="4900"/>
    <n v="0"/>
    <x v="1"/>
    <n v="24"/>
    <n v="4"/>
    <n v="1"/>
    <n v="1"/>
    <n v="13"/>
    <n v="2"/>
    <n v="2"/>
    <n v="12"/>
    <n v="9"/>
    <n v="2"/>
    <n v="8"/>
    <n v="0"/>
    <n v="0"/>
    <x v="1"/>
    <x v="0"/>
    <x v="3"/>
    <x v="0"/>
    <x v="1"/>
    <x v="1"/>
    <x v="4"/>
    <n v="2"/>
    <x v="0"/>
    <s v="1–2"/>
    <n v="17640"/>
    <n v="0"/>
    <x v="2"/>
    <x v="2"/>
  </r>
  <r>
    <n v="49"/>
    <x v="1"/>
    <s v="Travel_Rarely"/>
    <x v="1"/>
    <n v="7"/>
    <n v="4"/>
    <s v="Life Sciences"/>
    <n v="1484"/>
    <n v="3"/>
    <s v="Male"/>
    <n v="3"/>
    <n v="3"/>
    <x v="4"/>
    <n v="2"/>
    <s v="Divorced"/>
    <n v="10466"/>
    <n v="3"/>
    <x v="1"/>
    <n v="14"/>
    <n v="3"/>
    <n v="2"/>
    <n v="2"/>
    <n v="29"/>
    <n v="3"/>
    <n v="3"/>
    <n v="8"/>
    <n v="7"/>
    <n v="0"/>
    <n v="7"/>
    <n v="0"/>
    <n v="0"/>
    <x v="0"/>
    <x v="0"/>
    <x v="1"/>
    <x v="1"/>
    <x v="3"/>
    <x v="4"/>
    <x v="0"/>
    <n v="2.5"/>
    <x v="3"/>
    <s v="0"/>
    <n v="37677.599999999999"/>
    <n v="0"/>
    <x v="1"/>
    <x v="1"/>
  </r>
  <r>
    <n v="34"/>
    <x v="1"/>
    <s v="Travel_Frequently"/>
    <x v="1"/>
    <n v="15"/>
    <n v="3"/>
    <s v="Medical"/>
    <n v="1485"/>
    <n v="2"/>
    <s v="Male"/>
    <n v="3"/>
    <n v="4"/>
    <x v="7"/>
    <n v="1"/>
    <s v="Divorced"/>
    <n v="17007"/>
    <n v="7"/>
    <x v="1"/>
    <n v="14"/>
    <n v="3"/>
    <n v="4"/>
    <n v="2"/>
    <n v="16"/>
    <n v="3"/>
    <n v="2"/>
    <n v="14"/>
    <n v="8"/>
    <n v="6"/>
    <n v="9"/>
    <n v="0"/>
    <n v="0"/>
    <x v="1"/>
    <x v="0"/>
    <x v="2"/>
    <x v="4"/>
    <x v="2"/>
    <x v="3"/>
    <x v="4"/>
    <n v="2.25"/>
    <x v="3"/>
    <s v="6+"/>
    <n v="61225.2"/>
    <n v="0"/>
    <x v="2"/>
    <x v="2"/>
  </r>
  <r>
    <n v="28"/>
    <x v="0"/>
    <s v="Travel_Frequently"/>
    <x v="0"/>
    <n v="1"/>
    <n v="3"/>
    <s v="Technical Degree"/>
    <n v="1486"/>
    <n v="1"/>
    <s v="Male"/>
    <n v="3"/>
    <n v="1"/>
    <x v="6"/>
    <n v="3"/>
    <s v="Married"/>
    <n v="2909"/>
    <n v="3"/>
    <x v="1"/>
    <n v="15"/>
    <n v="3"/>
    <n v="4"/>
    <n v="1"/>
    <n v="5"/>
    <n v="3"/>
    <n v="4"/>
    <n v="3"/>
    <n v="2"/>
    <n v="1"/>
    <n v="2"/>
    <n v="1"/>
    <n v="0"/>
    <x v="0"/>
    <x v="0"/>
    <x v="2"/>
    <x v="0"/>
    <x v="1"/>
    <x v="0"/>
    <x v="2"/>
    <n v="3"/>
    <x v="1"/>
    <s v="1–2"/>
    <n v="10472.4"/>
    <n v="10472.4"/>
    <x v="1"/>
    <x v="1"/>
  </r>
  <r>
    <n v="29"/>
    <x v="0"/>
    <s v="Travel_Frequently"/>
    <x v="0"/>
    <n v="13"/>
    <n v="3"/>
    <s v="Technical Degree"/>
    <n v="1487"/>
    <n v="1"/>
    <s v="Female"/>
    <n v="3"/>
    <n v="2"/>
    <x v="0"/>
    <n v="2"/>
    <s v="Single"/>
    <n v="5765"/>
    <n v="5"/>
    <x v="1"/>
    <n v="11"/>
    <n v="3"/>
    <n v="1"/>
    <n v="0"/>
    <n v="7"/>
    <n v="4"/>
    <n v="1"/>
    <n v="5"/>
    <n v="3"/>
    <n v="0"/>
    <n v="0"/>
    <n v="1"/>
    <n v="0"/>
    <x v="0"/>
    <x v="1"/>
    <x v="2"/>
    <x v="4"/>
    <x v="0"/>
    <x v="0"/>
    <x v="2"/>
    <n v="1.25"/>
    <x v="4"/>
    <s v="0"/>
    <n v="20754"/>
    <n v="20754"/>
    <x v="2"/>
    <x v="2"/>
  </r>
  <r>
    <n v="34"/>
    <x v="0"/>
    <s v="Travel_Rarely"/>
    <x v="0"/>
    <n v="24"/>
    <n v="4"/>
    <s v="Medical"/>
    <n v="1489"/>
    <n v="1"/>
    <s v="Female"/>
    <n v="2"/>
    <n v="2"/>
    <x v="0"/>
    <n v="2"/>
    <s v="Single"/>
    <n v="4599"/>
    <n v="0"/>
    <x v="0"/>
    <n v="23"/>
    <n v="4"/>
    <n v="3"/>
    <n v="0"/>
    <n v="16"/>
    <n v="2"/>
    <n v="4"/>
    <n v="15"/>
    <n v="9"/>
    <n v="10"/>
    <n v="10"/>
    <n v="1"/>
    <n v="1"/>
    <x v="1"/>
    <x v="0"/>
    <x v="2"/>
    <x v="2"/>
    <x v="1"/>
    <x v="3"/>
    <x v="4"/>
    <n v="2.5"/>
    <x v="3"/>
    <s v="6+"/>
    <n v="16556.399999999998"/>
    <n v="16556.399999999998"/>
    <x v="3"/>
    <x v="3"/>
  </r>
  <r>
    <n v="35"/>
    <x v="1"/>
    <s v="Travel_Rarely"/>
    <x v="0"/>
    <n v="7"/>
    <n v="1"/>
    <s v="Life Sciences"/>
    <n v="1492"/>
    <n v="4"/>
    <s v="Male"/>
    <n v="3"/>
    <n v="1"/>
    <x v="6"/>
    <n v="3"/>
    <s v="Married"/>
    <n v="2404"/>
    <n v="1"/>
    <x v="1"/>
    <n v="13"/>
    <n v="3"/>
    <n v="1"/>
    <n v="1"/>
    <n v="1"/>
    <n v="3"/>
    <n v="3"/>
    <n v="1"/>
    <n v="0"/>
    <n v="0"/>
    <n v="0"/>
    <n v="0"/>
    <n v="0"/>
    <x v="0"/>
    <x v="1"/>
    <x v="0"/>
    <x v="1"/>
    <x v="1"/>
    <x v="2"/>
    <x v="1"/>
    <n v="2.75"/>
    <x v="1"/>
    <s v="0"/>
    <n v="8654.4"/>
    <n v="0"/>
    <x v="2"/>
    <x v="2"/>
  </r>
  <r>
    <n v="24"/>
    <x v="0"/>
    <s v="Travel_Frequently"/>
    <x v="1"/>
    <n v="9"/>
    <n v="3"/>
    <s v="Medical"/>
    <n v="1494"/>
    <n v="2"/>
    <s v="Male"/>
    <n v="3"/>
    <n v="1"/>
    <x v="2"/>
    <n v="1"/>
    <s v="Single"/>
    <n v="3172"/>
    <n v="2"/>
    <x v="0"/>
    <n v="11"/>
    <n v="3"/>
    <n v="3"/>
    <n v="0"/>
    <n v="4"/>
    <n v="2"/>
    <n v="2"/>
    <n v="0"/>
    <n v="0"/>
    <n v="0"/>
    <n v="0"/>
    <n v="1"/>
    <n v="1"/>
    <x v="0"/>
    <x v="1"/>
    <x v="4"/>
    <x v="1"/>
    <x v="1"/>
    <x v="0"/>
    <x v="1"/>
    <n v="2"/>
    <x v="0"/>
    <s v="0"/>
    <n v="11419.199999999999"/>
    <n v="11419.199999999999"/>
    <x v="3"/>
    <x v="3"/>
  </r>
  <r>
    <n v="24"/>
    <x v="1"/>
    <s v="Non-Travel"/>
    <x v="0"/>
    <n v="13"/>
    <n v="2"/>
    <s v="Life Sciences"/>
    <n v="1495"/>
    <n v="4"/>
    <s v="Female"/>
    <n v="3"/>
    <n v="1"/>
    <x v="6"/>
    <n v="2"/>
    <s v="Married"/>
    <n v="2033"/>
    <n v="1"/>
    <x v="1"/>
    <n v="13"/>
    <n v="3"/>
    <n v="3"/>
    <n v="1"/>
    <n v="1"/>
    <n v="2"/>
    <n v="3"/>
    <n v="1"/>
    <n v="0"/>
    <n v="0"/>
    <n v="0"/>
    <n v="0"/>
    <n v="0"/>
    <x v="0"/>
    <x v="1"/>
    <x v="4"/>
    <x v="4"/>
    <x v="1"/>
    <x v="2"/>
    <x v="1"/>
    <n v="3"/>
    <x v="1"/>
    <s v="0"/>
    <n v="7318.8"/>
    <n v="0"/>
    <x v="2"/>
    <x v="2"/>
  </r>
  <r>
    <n v="44"/>
    <x v="1"/>
    <s v="Travel_Frequently"/>
    <x v="1"/>
    <n v="2"/>
    <n v="1"/>
    <s v="Medical"/>
    <n v="1496"/>
    <n v="2"/>
    <s v="Male"/>
    <n v="3"/>
    <n v="3"/>
    <x v="3"/>
    <n v="3"/>
    <s v="Single"/>
    <n v="10209"/>
    <n v="5"/>
    <x v="0"/>
    <n v="18"/>
    <n v="3"/>
    <n v="2"/>
    <n v="0"/>
    <n v="16"/>
    <n v="2"/>
    <n v="2"/>
    <n v="2"/>
    <n v="2"/>
    <n v="2"/>
    <n v="2"/>
    <n v="0"/>
    <n v="1"/>
    <x v="1"/>
    <x v="0"/>
    <x v="0"/>
    <x v="0"/>
    <x v="3"/>
    <x v="3"/>
    <x v="2"/>
    <n v="2.25"/>
    <x v="3"/>
    <s v="1–2"/>
    <n v="36752.400000000001"/>
    <n v="0"/>
    <x v="0"/>
    <x v="0"/>
  </r>
  <r>
    <n v="29"/>
    <x v="1"/>
    <s v="Travel_Rarely"/>
    <x v="0"/>
    <n v="19"/>
    <n v="3"/>
    <s v="Life Sciences"/>
    <n v="1497"/>
    <n v="3"/>
    <s v="Male"/>
    <n v="2"/>
    <n v="2"/>
    <x v="0"/>
    <n v="3"/>
    <s v="Divorced"/>
    <n v="8620"/>
    <n v="1"/>
    <x v="1"/>
    <n v="14"/>
    <n v="3"/>
    <n v="3"/>
    <n v="2"/>
    <n v="10"/>
    <n v="3"/>
    <n v="3"/>
    <n v="10"/>
    <n v="7"/>
    <n v="0"/>
    <n v="4"/>
    <n v="0"/>
    <n v="0"/>
    <x v="0"/>
    <x v="0"/>
    <x v="2"/>
    <x v="3"/>
    <x v="0"/>
    <x v="1"/>
    <x v="0"/>
    <n v="3"/>
    <x v="1"/>
    <s v="0"/>
    <n v="31032"/>
    <n v="0"/>
    <x v="1"/>
    <x v="1"/>
  </r>
  <r>
    <n v="30"/>
    <x v="1"/>
    <s v="Travel_Rarely"/>
    <x v="2"/>
    <n v="1"/>
    <n v="3"/>
    <s v="Life Sciences"/>
    <n v="1499"/>
    <n v="3"/>
    <s v="Male"/>
    <n v="3"/>
    <n v="1"/>
    <x v="8"/>
    <n v="3"/>
    <s v="Divorced"/>
    <n v="2064"/>
    <n v="0"/>
    <x v="1"/>
    <n v="21"/>
    <n v="4"/>
    <n v="1"/>
    <n v="1"/>
    <n v="6"/>
    <n v="3"/>
    <n v="4"/>
    <n v="5"/>
    <n v="3"/>
    <n v="1"/>
    <n v="3"/>
    <n v="0"/>
    <n v="0"/>
    <x v="0"/>
    <x v="0"/>
    <x v="2"/>
    <x v="0"/>
    <x v="1"/>
    <x v="0"/>
    <x v="2"/>
    <n v="2.75"/>
    <x v="1"/>
    <s v="1–2"/>
    <n v="7430.4"/>
    <n v="0"/>
    <x v="1"/>
    <x v="1"/>
  </r>
  <r>
    <n v="55"/>
    <x v="1"/>
    <s v="Travel_Rarely"/>
    <x v="1"/>
    <n v="4"/>
    <n v="4"/>
    <s v="Life Sciences"/>
    <n v="1501"/>
    <n v="4"/>
    <s v="Male"/>
    <n v="3"/>
    <n v="2"/>
    <x v="4"/>
    <n v="3"/>
    <s v="Married"/>
    <n v="4035"/>
    <n v="0"/>
    <x v="0"/>
    <n v="16"/>
    <n v="3"/>
    <n v="2"/>
    <n v="0"/>
    <n v="4"/>
    <n v="2"/>
    <n v="3"/>
    <n v="3"/>
    <n v="2"/>
    <n v="1"/>
    <n v="2"/>
    <n v="0"/>
    <n v="1"/>
    <x v="0"/>
    <x v="0"/>
    <x v="3"/>
    <x v="0"/>
    <x v="1"/>
    <x v="0"/>
    <x v="2"/>
    <n v="3"/>
    <x v="1"/>
    <s v="1–2"/>
    <n v="14526"/>
    <n v="0"/>
    <x v="2"/>
    <x v="2"/>
  </r>
  <r>
    <n v="33"/>
    <x v="1"/>
    <s v="Travel_Rarely"/>
    <x v="1"/>
    <n v="4"/>
    <n v="4"/>
    <s v="Medical"/>
    <n v="1502"/>
    <n v="1"/>
    <s v="Female"/>
    <n v="2"/>
    <n v="1"/>
    <x v="2"/>
    <n v="2"/>
    <s v="Married"/>
    <n v="3838"/>
    <n v="8"/>
    <x v="1"/>
    <n v="11"/>
    <n v="3"/>
    <n v="4"/>
    <n v="0"/>
    <n v="8"/>
    <n v="5"/>
    <n v="3"/>
    <n v="5"/>
    <n v="4"/>
    <n v="0"/>
    <n v="2"/>
    <n v="0"/>
    <n v="0"/>
    <x v="0"/>
    <x v="0"/>
    <x v="2"/>
    <x v="0"/>
    <x v="1"/>
    <x v="0"/>
    <x v="2"/>
    <n v="2.5"/>
    <x v="3"/>
    <s v="0"/>
    <n v="13816.8"/>
    <n v="0"/>
    <x v="1"/>
    <x v="1"/>
  </r>
  <r>
    <n v="47"/>
    <x v="1"/>
    <s v="Travel_Rarely"/>
    <x v="0"/>
    <n v="14"/>
    <n v="3"/>
    <s v="Medical"/>
    <n v="1503"/>
    <n v="3"/>
    <s v="Female"/>
    <n v="3"/>
    <n v="2"/>
    <x v="0"/>
    <n v="3"/>
    <s v="Married"/>
    <n v="4591"/>
    <n v="3"/>
    <x v="0"/>
    <n v="17"/>
    <n v="3"/>
    <n v="3"/>
    <n v="1"/>
    <n v="11"/>
    <n v="4"/>
    <n v="2"/>
    <n v="5"/>
    <n v="4"/>
    <n v="1"/>
    <n v="2"/>
    <n v="0"/>
    <n v="1"/>
    <x v="0"/>
    <x v="0"/>
    <x v="1"/>
    <x v="4"/>
    <x v="1"/>
    <x v="1"/>
    <x v="2"/>
    <n v="2.75"/>
    <x v="1"/>
    <s v="1–2"/>
    <n v="16527.599999999999"/>
    <n v="0"/>
    <x v="2"/>
    <x v="2"/>
  </r>
  <r>
    <n v="28"/>
    <x v="0"/>
    <s v="Travel_Frequently"/>
    <x v="1"/>
    <n v="2"/>
    <n v="2"/>
    <s v="Medical"/>
    <n v="1504"/>
    <n v="3"/>
    <s v="Male"/>
    <n v="2"/>
    <n v="1"/>
    <x v="2"/>
    <n v="1"/>
    <s v="Single"/>
    <n v="2561"/>
    <n v="7"/>
    <x v="1"/>
    <n v="11"/>
    <n v="3"/>
    <n v="3"/>
    <n v="0"/>
    <n v="8"/>
    <n v="2"/>
    <n v="2"/>
    <n v="0"/>
    <n v="0"/>
    <n v="0"/>
    <n v="0"/>
    <n v="1"/>
    <n v="0"/>
    <x v="0"/>
    <x v="1"/>
    <x v="2"/>
    <x v="0"/>
    <x v="1"/>
    <x v="0"/>
    <x v="1"/>
    <n v="2.25"/>
    <x v="3"/>
    <s v="0"/>
    <n v="9219.6"/>
    <n v="9219.6"/>
    <x v="2"/>
    <x v="2"/>
  </r>
  <r>
    <n v="28"/>
    <x v="1"/>
    <s v="Travel_Rarely"/>
    <x v="1"/>
    <n v="1"/>
    <n v="3"/>
    <s v="Life Sciences"/>
    <n v="1506"/>
    <n v="1"/>
    <s v="Male"/>
    <n v="2"/>
    <n v="1"/>
    <x v="1"/>
    <n v="3"/>
    <s v="Divorced"/>
    <n v="1563"/>
    <n v="1"/>
    <x v="1"/>
    <n v="14"/>
    <n v="3"/>
    <n v="4"/>
    <n v="1"/>
    <n v="1"/>
    <n v="2"/>
    <n v="1"/>
    <n v="1"/>
    <n v="0"/>
    <n v="0"/>
    <n v="0"/>
    <n v="0"/>
    <n v="0"/>
    <x v="0"/>
    <x v="1"/>
    <x v="2"/>
    <x v="0"/>
    <x v="1"/>
    <x v="2"/>
    <x v="1"/>
    <n v="2.25"/>
    <x v="3"/>
    <s v="0"/>
    <n v="5626.8"/>
    <n v="0"/>
    <x v="2"/>
    <x v="2"/>
  </r>
  <r>
    <n v="28"/>
    <x v="1"/>
    <s v="Travel_Frequently"/>
    <x v="0"/>
    <n v="7"/>
    <n v="3"/>
    <s v="Life Sciences"/>
    <n v="1507"/>
    <n v="3"/>
    <s v="Male"/>
    <n v="3"/>
    <n v="2"/>
    <x v="0"/>
    <n v="1"/>
    <s v="Single"/>
    <n v="4898"/>
    <n v="0"/>
    <x v="1"/>
    <n v="14"/>
    <n v="3"/>
    <n v="4"/>
    <n v="0"/>
    <n v="5"/>
    <n v="5"/>
    <n v="3"/>
    <n v="4"/>
    <n v="2"/>
    <n v="1"/>
    <n v="3"/>
    <n v="0"/>
    <n v="0"/>
    <x v="0"/>
    <x v="0"/>
    <x v="2"/>
    <x v="1"/>
    <x v="1"/>
    <x v="0"/>
    <x v="2"/>
    <n v="2.75"/>
    <x v="1"/>
    <s v="1–2"/>
    <n v="17632.8"/>
    <n v="0"/>
    <x v="1"/>
    <x v="1"/>
  </r>
  <r>
    <n v="49"/>
    <x v="1"/>
    <s v="Travel_Rarely"/>
    <x v="1"/>
    <n v="3"/>
    <n v="2"/>
    <s v="Medical"/>
    <n v="1509"/>
    <n v="3"/>
    <s v="Female"/>
    <n v="2"/>
    <n v="2"/>
    <x v="2"/>
    <n v="1"/>
    <s v="Married"/>
    <n v="4789"/>
    <n v="4"/>
    <x v="1"/>
    <n v="25"/>
    <n v="4"/>
    <n v="1"/>
    <n v="1"/>
    <n v="10"/>
    <n v="3"/>
    <n v="3"/>
    <n v="3"/>
    <n v="2"/>
    <n v="1"/>
    <n v="2"/>
    <n v="0"/>
    <n v="0"/>
    <x v="0"/>
    <x v="0"/>
    <x v="1"/>
    <x v="0"/>
    <x v="1"/>
    <x v="1"/>
    <x v="2"/>
    <n v="2"/>
    <x v="0"/>
    <s v="1–2"/>
    <n v="17240.399999999998"/>
    <n v="0"/>
    <x v="2"/>
    <x v="2"/>
  </r>
  <r>
    <n v="29"/>
    <x v="1"/>
    <s v="Travel_Frequently"/>
    <x v="1"/>
    <n v="2"/>
    <n v="1"/>
    <s v="Life Sciences"/>
    <n v="1513"/>
    <n v="4"/>
    <s v="Female"/>
    <n v="3"/>
    <n v="1"/>
    <x v="2"/>
    <n v="2"/>
    <s v="Married"/>
    <n v="3180"/>
    <n v="0"/>
    <x v="1"/>
    <n v="13"/>
    <n v="3"/>
    <n v="3"/>
    <n v="3"/>
    <n v="4"/>
    <n v="3"/>
    <n v="3"/>
    <n v="3"/>
    <n v="2"/>
    <n v="0"/>
    <n v="2"/>
    <n v="0"/>
    <n v="0"/>
    <x v="0"/>
    <x v="0"/>
    <x v="2"/>
    <x v="0"/>
    <x v="1"/>
    <x v="0"/>
    <x v="2"/>
    <n v="3"/>
    <x v="1"/>
    <s v="0"/>
    <n v="11448"/>
    <n v="0"/>
    <x v="1"/>
    <x v="1"/>
  </r>
  <r>
    <n v="28"/>
    <x v="1"/>
    <s v="Travel_Rarely"/>
    <x v="1"/>
    <n v="29"/>
    <n v="1"/>
    <s v="Life Sciences"/>
    <n v="1514"/>
    <n v="3"/>
    <s v="Male"/>
    <n v="1"/>
    <n v="2"/>
    <x v="3"/>
    <n v="2"/>
    <s v="Married"/>
    <n v="6549"/>
    <n v="1"/>
    <x v="1"/>
    <n v="14"/>
    <n v="3"/>
    <n v="2"/>
    <n v="2"/>
    <n v="8"/>
    <n v="2"/>
    <n v="2"/>
    <n v="8"/>
    <n v="6"/>
    <n v="1"/>
    <n v="7"/>
    <n v="0"/>
    <n v="0"/>
    <x v="0"/>
    <x v="0"/>
    <x v="2"/>
    <x v="2"/>
    <x v="0"/>
    <x v="0"/>
    <x v="0"/>
    <n v="2.25"/>
    <x v="3"/>
    <s v="1–2"/>
    <n v="23576.399999999998"/>
    <n v="0"/>
    <x v="2"/>
    <x v="2"/>
  </r>
  <r>
    <n v="33"/>
    <x v="1"/>
    <s v="Travel_Rarely"/>
    <x v="1"/>
    <n v="8"/>
    <n v="5"/>
    <s v="Life Sciences"/>
    <n v="1515"/>
    <n v="4"/>
    <s v="Male"/>
    <n v="3"/>
    <n v="2"/>
    <x v="4"/>
    <n v="3"/>
    <s v="Single"/>
    <n v="6388"/>
    <n v="2"/>
    <x v="0"/>
    <n v="17"/>
    <n v="3"/>
    <n v="1"/>
    <n v="0"/>
    <n v="14"/>
    <n v="6"/>
    <n v="3"/>
    <n v="0"/>
    <n v="0"/>
    <n v="0"/>
    <n v="0"/>
    <n v="0"/>
    <n v="1"/>
    <x v="0"/>
    <x v="1"/>
    <x v="2"/>
    <x v="1"/>
    <x v="0"/>
    <x v="1"/>
    <x v="1"/>
    <n v="2.75"/>
    <x v="1"/>
    <s v="0"/>
    <n v="22996.799999999999"/>
    <n v="0"/>
    <x v="0"/>
    <x v="0"/>
  </r>
  <r>
    <n v="32"/>
    <x v="1"/>
    <s v="Travel_Rarely"/>
    <x v="1"/>
    <n v="10"/>
    <n v="3"/>
    <s v="Medical"/>
    <n v="1516"/>
    <n v="3"/>
    <s v="Male"/>
    <n v="3"/>
    <n v="3"/>
    <x v="5"/>
    <n v="4"/>
    <s v="Single"/>
    <n v="11244"/>
    <n v="2"/>
    <x v="1"/>
    <n v="25"/>
    <n v="4"/>
    <n v="2"/>
    <n v="0"/>
    <n v="10"/>
    <n v="5"/>
    <n v="4"/>
    <n v="5"/>
    <n v="2"/>
    <n v="0"/>
    <n v="0"/>
    <n v="0"/>
    <n v="0"/>
    <x v="0"/>
    <x v="1"/>
    <x v="2"/>
    <x v="1"/>
    <x v="3"/>
    <x v="1"/>
    <x v="2"/>
    <n v="3.25"/>
    <x v="2"/>
    <s v="0"/>
    <n v="40478.400000000001"/>
    <n v="0"/>
    <x v="1"/>
    <x v="1"/>
  </r>
  <r>
    <n v="54"/>
    <x v="1"/>
    <s v="Travel_Frequently"/>
    <x v="1"/>
    <n v="11"/>
    <n v="4"/>
    <s v="Medical"/>
    <n v="1520"/>
    <n v="2"/>
    <s v="Female"/>
    <n v="3"/>
    <n v="4"/>
    <x v="5"/>
    <n v="4"/>
    <s v="Divorced"/>
    <n v="16032"/>
    <n v="3"/>
    <x v="1"/>
    <n v="20"/>
    <n v="4"/>
    <n v="1"/>
    <n v="1"/>
    <n v="26"/>
    <n v="2"/>
    <n v="3"/>
    <n v="14"/>
    <n v="9"/>
    <n v="1"/>
    <n v="12"/>
    <n v="0"/>
    <n v="0"/>
    <x v="0"/>
    <x v="0"/>
    <x v="1"/>
    <x v="4"/>
    <x v="2"/>
    <x v="4"/>
    <x v="4"/>
    <n v="2.5"/>
    <x v="3"/>
    <s v="1–2"/>
    <n v="57715.199999999997"/>
    <n v="0"/>
    <x v="1"/>
    <x v="1"/>
  </r>
  <r>
    <n v="29"/>
    <x v="0"/>
    <s v="Travel_Rarely"/>
    <x v="1"/>
    <n v="1"/>
    <n v="4"/>
    <s v="Technical Degree"/>
    <n v="1522"/>
    <n v="1"/>
    <s v="Male"/>
    <n v="2"/>
    <n v="1"/>
    <x v="1"/>
    <n v="1"/>
    <s v="Single"/>
    <n v="2362"/>
    <n v="6"/>
    <x v="1"/>
    <n v="13"/>
    <n v="3"/>
    <n v="3"/>
    <n v="0"/>
    <n v="11"/>
    <n v="2"/>
    <n v="1"/>
    <n v="9"/>
    <n v="7"/>
    <n v="0"/>
    <n v="7"/>
    <n v="1"/>
    <n v="0"/>
    <x v="0"/>
    <x v="0"/>
    <x v="2"/>
    <x v="0"/>
    <x v="1"/>
    <x v="1"/>
    <x v="0"/>
    <n v="1.5"/>
    <x v="4"/>
    <s v="0"/>
    <n v="8503.1999999999989"/>
    <n v="8503.1999999999989"/>
    <x v="2"/>
    <x v="2"/>
  </r>
  <r>
    <n v="44"/>
    <x v="1"/>
    <s v="Travel_Rarely"/>
    <x v="1"/>
    <n v="28"/>
    <n v="3"/>
    <s v="Life Sciences"/>
    <n v="1523"/>
    <n v="4"/>
    <s v="Male"/>
    <n v="3"/>
    <n v="4"/>
    <x v="7"/>
    <n v="1"/>
    <s v="Married"/>
    <n v="16328"/>
    <n v="3"/>
    <x v="1"/>
    <n v="13"/>
    <n v="3"/>
    <n v="3"/>
    <n v="1"/>
    <n v="24"/>
    <n v="1"/>
    <n v="4"/>
    <n v="20"/>
    <n v="6"/>
    <n v="14"/>
    <n v="17"/>
    <n v="0"/>
    <n v="0"/>
    <x v="1"/>
    <x v="0"/>
    <x v="0"/>
    <x v="2"/>
    <x v="2"/>
    <x v="3"/>
    <x v="4"/>
    <n v="3"/>
    <x v="1"/>
    <s v="6+"/>
    <n v="58780.799999999996"/>
    <n v="0"/>
    <x v="0"/>
    <x v="0"/>
  </r>
  <r>
    <n v="39"/>
    <x v="1"/>
    <s v="Travel_Rarely"/>
    <x v="1"/>
    <n v="6"/>
    <n v="3"/>
    <s v="Life Sciences"/>
    <n v="1525"/>
    <n v="2"/>
    <s v="Female"/>
    <n v="3"/>
    <n v="3"/>
    <x v="3"/>
    <n v="2"/>
    <s v="Single"/>
    <n v="8376"/>
    <n v="4"/>
    <x v="1"/>
    <n v="18"/>
    <n v="3"/>
    <n v="4"/>
    <n v="0"/>
    <n v="9"/>
    <n v="3"/>
    <n v="3"/>
    <n v="2"/>
    <n v="0"/>
    <n v="2"/>
    <n v="2"/>
    <n v="0"/>
    <n v="0"/>
    <x v="1"/>
    <x v="0"/>
    <x v="0"/>
    <x v="1"/>
    <x v="0"/>
    <x v="1"/>
    <x v="2"/>
    <n v="2.75"/>
    <x v="1"/>
    <s v="1–2"/>
    <n v="30153.599999999999"/>
    <n v="0"/>
    <x v="2"/>
    <x v="2"/>
  </r>
  <r>
    <n v="46"/>
    <x v="1"/>
    <s v="Travel_Rarely"/>
    <x v="0"/>
    <n v="3"/>
    <n v="3"/>
    <s v="Life Sciences"/>
    <n v="1527"/>
    <n v="3"/>
    <s v="Female"/>
    <n v="3"/>
    <n v="4"/>
    <x v="5"/>
    <n v="2"/>
    <s v="Married"/>
    <n v="16606"/>
    <n v="8"/>
    <x v="1"/>
    <n v="12"/>
    <n v="3"/>
    <n v="4"/>
    <n v="1"/>
    <n v="23"/>
    <n v="2"/>
    <n v="4"/>
    <n v="13"/>
    <n v="12"/>
    <n v="5"/>
    <n v="1"/>
    <n v="0"/>
    <n v="0"/>
    <x v="1"/>
    <x v="0"/>
    <x v="1"/>
    <x v="0"/>
    <x v="2"/>
    <x v="3"/>
    <x v="4"/>
    <n v="3.25"/>
    <x v="2"/>
    <s v="3–5"/>
    <n v="59781.599999999999"/>
    <n v="0"/>
    <x v="2"/>
    <x v="2"/>
  </r>
  <r>
    <n v="35"/>
    <x v="1"/>
    <s v="Travel_Rarely"/>
    <x v="1"/>
    <n v="16"/>
    <n v="3"/>
    <s v="Life Sciences"/>
    <n v="1529"/>
    <n v="4"/>
    <s v="Female"/>
    <n v="2"/>
    <n v="3"/>
    <x v="4"/>
    <n v="2"/>
    <s v="Single"/>
    <n v="8606"/>
    <n v="1"/>
    <x v="1"/>
    <n v="19"/>
    <n v="3"/>
    <n v="4"/>
    <n v="0"/>
    <n v="11"/>
    <n v="3"/>
    <n v="1"/>
    <n v="11"/>
    <n v="8"/>
    <n v="3"/>
    <n v="3"/>
    <n v="0"/>
    <n v="0"/>
    <x v="1"/>
    <x v="0"/>
    <x v="0"/>
    <x v="3"/>
    <x v="0"/>
    <x v="1"/>
    <x v="4"/>
    <n v="2.75"/>
    <x v="1"/>
    <s v="3–5"/>
    <n v="30981.599999999999"/>
    <n v="0"/>
    <x v="2"/>
    <x v="2"/>
  </r>
  <r>
    <n v="23"/>
    <x v="1"/>
    <s v="Travel_Rarely"/>
    <x v="1"/>
    <n v="20"/>
    <n v="1"/>
    <s v="Life Sciences"/>
    <n v="1533"/>
    <n v="1"/>
    <s v="Male"/>
    <n v="3"/>
    <n v="2"/>
    <x v="2"/>
    <n v="3"/>
    <s v="Single"/>
    <n v="2272"/>
    <n v="0"/>
    <x v="1"/>
    <n v="14"/>
    <n v="3"/>
    <n v="2"/>
    <n v="0"/>
    <n v="5"/>
    <n v="2"/>
    <n v="3"/>
    <n v="4"/>
    <n v="3"/>
    <n v="1"/>
    <n v="2"/>
    <n v="0"/>
    <n v="0"/>
    <x v="0"/>
    <x v="0"/>
    <x v="4"/>
    <x v="3"/>
    <x v="1"/>
    <x v="0"/>
    <x v="2"/>
    <n v="2.25"/>
    <x v="3"/>
    <s v="1–2"/>
    <n v="8179.2"/>
    <n v="0"/>
    <x v="2"/>
    <x v="2"/>
  </r>
  <r>
    <n v="40"/>
    <x v="0"/>
    <s v="Travel_Rarely"/>
    <x v="1"/>
    <n v="9"/>
    <n v="4"/>
    <s v="Life Sciences"/>
    <n v="1534"/>
    <n v="4"/>
    <s v="Male"/>
    <n v="3"/>
    <n v="1"/>
    <x v="2"/>
    <n v="1"/>
    <s v="Single"/>
    <n v="2018"/>
    <n v="3"/>
    <x v="1"/>
    <n v="14"/>
    <n v="3"/>
    <n v="2"/>
    <n v="0"/>
    <n v="15"/>
    <n v="3"/>
    <n v="1"/>
    <n v="5"/>
    <n v="4"/>
    <n v="1"/>
    <n v="0"/>
    <n v="1"/>
    <n v="0"/>
    <x v="0"/>
    <x v="1"/>
    <x v="0"/>
    <x v="1"/>
    <x v="1"/>
    <x v="1"/>
    <x v="2"/>
    <n v="2"/>
    <x v="0"/>
    <s v="1–2"/>
    <n v="7264.8"/>
    <n v="7264.8"/>
    <x v="2"/>
    <x v="2"/>
  </r>
  <r>
    <n v="34"/>
    <x v="1"/>
    <s v="Travel_Rarely"/>
    <x v="0"/>
    <n v="1"/>
    <n v="3"/>
    <s v="Technical Degree"/>
    <n v="1535"/>
    <n v="4"/>
    <s v="Male"/>
    <n v="2"/>
    <n v="3"/>
    <x v="0"/>
    <n v="3"/>
    <s v="Married"/>
    <n v="7083"/>
    <n v="1"/>
    <x v="0"/>
    <n v="14"/>
    <n v="3"/>
    <n v="4"/>
    <n v="0"/>
    <n v="10"/>
    <n v="3"/>
    <n v="3"/>
    <n v="10"/>
    <n v="9"/>
    <n v="8"/>
    <n v="6"/>
    <n v="0"/>
    <n v="1"/>
    <x v="1"/>
    <x v="0"/>
    <x v="2"/>
    <x v="0"/>
    <x v="0"/>
    <x v="1"/>
    <x v="0"/>
    <n v="3.5"/>
    <x v="2"/>
    <s v="6+"/>
    <n v="25498.799999999999"/>
    <n v="0"/>
    <x v="0"/>
    <x v="0"/>
  </r>
  <r>
    <n v="31"/>
    <x v="0"/>
    <s v="Travel_Frequently"/>
    <x v="1"/>
    <n v="3"/>
    <n v="3"/>
    <s v="Life Sciences"/>
    <n v="1537"/>
    <n v="4"/>
    <s v="Female"/>
    <n v="3"/>
    <n v="1"/>
    <x v="1"/>
    <n v="3"/>
    <s v="Single"/>
    <n v="4084"/>
    <n v="1"/>
    <x v="1"/>
    <n v="12"/>
    <n v="3"/>
    <n v="1"/>
    <n v="0"/>
    <n v="7"/>
    <n v="2"/>
    <n v="1"/>
    <n v="7"/>
    <n v="2"/>
    <n v="7"/>
    <n v="7"/>
    <n v="1"/>
    <n v="0"/>
    <x v="1"/>
    <x v="0"/>
    <x v="2"/>
    <x v="0"/>
    <x v="1"/>
    <x v="0"/>
    <x v="0"/>
    <n v="2.25"/>
    <x v="3"/>
    <s v="6+"/>
    <n v="14702.4"/>
    <n v="14702.4"/>
    <x v="2"/>
    <x v="2"/>
  </r>
  <r>
    <n v="50"/>
    <x v="1"/>
    <s v="Travel_Frequently"/>
    <x v="1"/>
    <n v="22"/>
    <n v="5"/>
    <s v="Medical"/>
    <n v="1539"/>
    <n v="3"/>
    <s v="Male"/>
    <n v="1"/>
    <n v="4"/>
    <x v="7"/>
    <n v="4"/>
    <s v="Single"/>
    <n v="14411"/>
    <n v="1"/>
    <x v="0"/>
    <n v="13"/>
    <n v="3"/>
    <n v="4"/>
    <n v="0"/>
    <n v="32"/>
    <n v="2"/>
    <n v="3"/>
    <n v="32"/>
    <n v="6"/>
    <n v="13"/>
    <n v="9"/>
    <n v="0"/>
    <n v="1"/>
    <x v="1"/>
    <x v="0"/>
    <x v="1"/>
    <x v="2"/>
    <x v="3"/>
    <x v="4"/>
    <x v="3"/>
    <n v="3.5"/>
    <x v="2"/>
    <s v="6+"/>
    <n v="51879.6"/>
    <n v="0"/>
    <x v="3"/>
    <x v="3"/>
  </r>
  <r>
    <n v="34"/>
    <x v="1"/>
    <s v="Travel_Rarely"/>
    <x v="0"/>
    <n v="7"/>
    <n v="2"/>
    <s v="Technical Degree"/>
    <n v="1541"/>
    <n v="2"/>
    <s v="Male"/>
    <n v="3"/>
    <n v="1"/>
    <x v="6"/>
    <n v="3"/>
    <s v="Married"/>
    <n v="2308"/>
    <n v="0"/>
    <x v="0"/>
    <n v="25"/>
    <n v="4"/>
    <n v="2"/>
    <n v="1"/>
    <n v="12"/>
    <n v="4"/>
    <n v="3"/>
    <n v="11"/>
    <n v="10"/>
    <n v="5"/>
    <n v="7"/>
    <n v="0"/>
    <n v="1"/>
    <x v="1"/>
    <x v="0"/>
    <x v="2"/>
    <x v="1"/>
    <x v="1"/>
    <x v="1"/>
    <x v="4"/>
    <n v="2.5"/>
    <x v="3"/>
    <s v="3–5"/>
    <n v="8308.7999999999993"/>
    <n v="0"/>
    <x v="0"/>
    <x v="0"/>
  </r>
  <r>
    <n v="42"/>
    <x v="1"/>
    <s v="Travel_Rarely"/>
    <x v="1"/>
    <n v="2"/>
    <n v="3"/>
    <s v="Medical"/>
    <n v="1542"/>
    <n v="3"/>
    <s v="Male"/>
    <n v="2"/>
    <n v="1"/>
    <x v="2"/>
    <n v="2"/>
    <s v="Married"/>
    <n v="4841"/>
    <n v="4"/>
    <x v="1"/>
    <n v="14"/>
    <n v="3"/>
    <n v="2"/>
    <n v="1"/>
    <n v="4"/>
    <n v="3"/>
    <n v="3"/>
    <n v="1"/>
    <n v="0"/>
    <n v="0"/>
    <n v="0"/>
    <n v="0"/>
    <n v="0"/>
    <x v="0"/>
    <x v="1"/>
    <x v="0"/>
    <x v="0"/>
    <x v="1"/>
    <x v="0"/>
    <x v="1"/>
    <n v="2.5"/>
    <x v="3"/>
    <s v="0"/>
    <n v="17427.599999999999"/>
    <n v="0"/>
    <x v="2"/>
    <x v="2"/>
  </r>
  <r>
    <n v="37"/>
    <x v="1"/>
    <s v="Travel_Rarely"/>
    <x v="1"/>
    <n v="13"/>
    <n v="3"/>
    <s v="Medical"/>
    <n v="1543"/>
    <n v="1"/>
    <s v="Male"/>
    <n v="3"/>
    <n v="2"/>
    <x v="1"/>
    <n v="4"/>
    <s v="Married"/>
    <n v="4285"/>
    <n v="1"/>
    <x v="1"/>
    <n v="17"/>
    <n v="3"/>
    <n v="1"/>
    <n v="0"/>
    <n v="10"/>
    <n v="2"/>
    <n v="3"/>
    <n v="10"/>
    <n v="8"/>
    <n v="3"/>
    <n v="7"/>
    <n v="0"/>
    <n v="0"/>
    <x v="1"/>
    <x v="0"/>
    <x v="0"/>
    <x v="4"/>
    <x v="1"/>
    <x v="1"/>
    <x v="0"/>
    <n v="2.25"/>
    <x v="3"/>
    <s v="3–5"/>
    <n v="15426"/>
    <n v="0"/>
    <x v="2"/>
    <x v="2"/>
  </r>
  <r>
    <n v="29"/>
    <x v="1"/>
    <s v="Travel_Rarely"/>
    <x v="1"/>
    <n v="8"/>
    <n v="1"/>
    <s v="Other"/>
    <n v="1544"/>
    <n v="3"/>
    <s v="Female"/>
    <n v="1"/>
    <n v="2"/>
    <x v="4"/>
    <n v="1"/>
    <s v="Married"/>
    <n v="9715"/>
    <n v="3"/>
    <x v="1"/>
    <n v="13"/>
    <n v="3"/>
    <n v="3"/>
    <n v="1"/>
    <n v="9"/>
    <n v="3"/>
    <n v="3"/>
    <n v="7"/>
    <n v="7"/>
    <n v="0"/>
    <n v="7"/>
    <n v="0"/>
    <n v="0"/>
    <x v="0"/>
    <x v="0"/>
    <x v="2"/>
    <x v="1"/>
    <x v="0"/>
    <x v="1"/>
    <x v="0"/>
    <n v="2.5"/>
    <x v="3"/>
    <s v="0"/>
    <n v="34974"/>
    <n v="0"/>
    <x v="1"/>
    <x v="1"/>
  </r>
  <r>
    <n v="33"/>
    <x v="1"/>
    <s v="Travel_Rarely"/>
    <x v="1"/>
    <n v="25"/>
    <n v="3"/>
    <s v="Life Sciences"/>
    <n v="1545"/>
    <n v="4"/>
    <s v="Male"/>
    <n v="2"/>
    <n v="2"/>
    <x v="3"/>
    <n v="2"/>
    <s v="Single"/>
    <n v="4320"/>
    <n v="1"/>
    <x v="1"/>
    <n v="13"/>
    <n v="3"/>
    <n v="4"/>
    <n v="0"/>
    <n v="5"/>
    <n v="2"/>
    <n v="3"/>
    <n v="5"/>
    <n v="3"/>
    <n v="0"/>
    <n v="2"/>
    <n v="0"/>
    <n v="0"/>
    <x v="0"/>
    <x v="0"/>
    <x v="2"/>
    <x v="2"/>
    <x v="1"/>
    <x v="0"/>
    <x v="2"/>
    <n v="3.25"/>
    <x v="2"/>
    <s v="0"/>
    <n v="15552"/>
    <n v="0"/>
    <x v="2"/>
    <x v="2"/>
  </r>
  <r>
    <n v="45"/>
    <x v="1"/>
    <s v="Travel_Rarely"/>
    <x v="1"/>
    <n v="28"/>
    <n v="3"/>
    <s v="Technical Degree"/>
    <n v="1546"/>
    <n v="4"/>
    <s v="Male"/>
    <n v="3"/>
    <n v="1"/>
    <x v="1"/>
    <n v="4"/>
    <s v="Married"/>
    <n v="2132"/>
    <n v="4"/>
    <x v="1"/>
    <n v="20"/>
    <n v="4"/>
    <n v="4"/>
    <n v="1"/>
    <n v="8"/>
    <n v="3"/>
    <n v="3"/>
    <n v="5"/>
    <n v="4"/>
    <n v="0"/>
    <n v="3"/>
    <n v="0"/>
    <n v="0"/>
    <x v="0"/>
    <x v="0"/>
    <x v="1"/>
    <x v="2"/>
    <x v="1"/>
    <x v="0"/>
    <x v="2"/>
    <n v="3.75"/>
    <x v="2"/>
    <s v="0"/>
    <n v="7675.2"/>
    <n v="0"/>
    <x v="2"/>
    <x v="2"/>
  </r>
  <r>
    <n v="42"/>
    <x v="1"/>
    <s v="Travel_Frequently"/>
    <x v="1"/>
    <n v="2"/>
    <n v="3"/>
    <s v="Life Sciences"/>
    <n v="1547"/>
    <n v="4"/>
    <s v="Male"/>
    <n v="3"/>
    <n v="3"/>
    <x v="4"/>
    <n v="4"/>
    <s v="Married"/>
    <n v="10124"/>
    <n v="2"/>
    <x v="0"/>
    <n v="14"/>
    <n v="3"/>
    <n v="3"/>
    <n v="1"/>
    <n v="24"/>
    <n v="3"/>
    <n v="1"/>
    <n v="20"/>
    <n v="8"/>
    <n v="13"/>
    <n v="9"/>
    <n v="0"/>
    <n v="1"/>
    <x v="1"/>
    <x v="0"/>
    <x v="0"/>
    <x v="0"/>
    <x v="3"/>
    <x v="3"/>
    <x v="4"/>
    <n v="3"/>
    <x v="1"/>
    <s v="6+"/>
    <n v="36446.400000000001"/>
    <n v="0"/>
    <x v="0"/>
    <x v="0"/>
  </r>
  <r>
    <n v="40"/>
    <x v="1"/>
    <s v="Travel_Rarely"/>
    <x v="0"/>
    <n v="9"/>
    <n v="2"/>
    <s v="Medical"/>
    <n v="1548"/>
    <n v="1"/>
    <s v="Male"/>
    <n v="3"/>
    <n v="2"/>
    <x v="0"/>
    <n v="1"/>
    <s v="Married"/>
    <n v="5473"/>
    <n v="0"/>
    <x v="1"/>
    <n v="12"/>
    <n v="3"/>
    <n v="4"/>
    <n v="0"/>
    <n v="9"/>
    <n v="5"/>
    <n v="4"/>
    <n v="8"/>
    <n v="4"/>
    <n v="7"/>
    <n v="1"/>
    <n v="0"/>
    <n v="0"/>
    <x v="1"/>
    <x v="0"/>
    <x v="0"/>
    <x v="1"/>
    <x v="0"/>
    <x v="1"/>
    <x v="0"/>
    <n v="2.5"/>
    <x v="3"/>
    <s v="6+"/>
    <n v="19702.8"/>
    <n v="0"/>
    <x v="2"/>
    <x v="2"/>
  </r>
  <r>
    <n v="33"/>
    <x v="1"/>
    <s v="Travel_Rarely"/>
    <x v="1"/>
    <n v="28"/>
    <n v="4"/>
    <s v="Life Sciences"/>
    <n v="1549"/>
    <n v="2"/>
    <s v="Male"/>
    <n v="3"/>
    <n v="2"/>
    <x v="2"/>
    <n v="3"/>
    <s v="Married"/>
    <n v="5207"/>
    <n v="1"/>
    <x v="0"/>
    <n v="12"/>
    <n v="3"/>
    <n v="2"/>
    <n v="1"/>
    <n v="15"/>
    <n v="3"/>
    <n v="3"/>
    <n v="15"/>
    <n v="14"/>
    <n v="5"/>
    <n v="7"/>
    <n v="0"/>
    <n v="1"/>
    <x v="1"/>
    <x v="0"/>
    <x v="2"/>
    <x v="2"/>
    <x v="0"/>
    <x v="1"/>
    <x v="4"/>
    <n v="2.5"/>
    <x v="3"/>
    <s v="3–5"/>
    <n v="18745.2"/>
    <n v="0"/>
    <x v="3"/>
    <x v="3"/>
  </r>
  <r>
    <n v="40"/>
    <x v="1"/>
    <s v="Travel_Rarely"/>
    <x v="2"/>
    <n v="6"/>
    <n v="2"/>
    <s v="Medical"/>
    <n v="1550"/>
    <n v="3"/>
    <s v="Male"/>
    <n v="3"/>
    <n v="4"/>
    <x v="5"/>
    <n v="4"/>
    <s v="Single"/>
    <n v="16437"/>
    <n v="1"/>
    <x v="0"/>
    <n v="21"/>
    <n v="4"/>
    <n v="4"/>
    <n v="0"/>
    <n v="21"/>
    <n v="2"/>
    <n v="3"/>
    <n v="21"/>
    <n v="7"/>
    <n v="7"/>
    <n v="7"/>
    <n v="0"/>
    <n v="1"/>
    <x v="1"/>
    <x v="0"/>
    <x v="0"/>
    <x v="1"/>
    <x v="2"/>
    <x v="3"/>
    <x v="3"/>
    <n v="3.5"/>
    <x v="2"/>
    <s v="6+"/>
    <n v="59173.2"/>
    <n v="0"/>
    <x v="0"/>
    <x v="0"/>
  </r>
  <r>
    <n v="24"/>
    <x v="1"/>
    <s v="Travel_Rarely"/>
    <x v="1"/>
    <n v="21"/>
    <n v="2"/>
    <s v="Technical Degree"/>
    <n v="1551"/>
    <n v="3"/>
    <s v="Male"/>
    <n v="2"/>
    <n v="1"/>
    <x v="2"/>
    <n v="1"/>
    <s v="Divorced"/>
    <n v="2296"/>
    <n v="0"/>
    <x v="1"/>
    <n v="14"/>
    <n v="3"/>
    <n v="2"/>
    <n v="3"/>
    <n v="2"/>
    <n v="3"/>
    <n v="3"/>
    <n v="1"/>
    <n v="1"/>
    <n v="0"/>
    <n v="0"/>
    <n v="0"/>
    <n v="0"/>
    <x v="0"/>
    <x v="1"/>
    <x v="4"/>
    <x v="2"/>
    <x v="1"/>
    <x v="2"/>
    <x v="1"/>
    <n v="2.25"/>
    <x v="3"/>
    <s v="0"/>
    <n v="8265.6"/>
    <n v="0"/>
    <x v="0"/>
    <x v="0"/>
  </r>
  <r>
    <n v="40"/>
    <x v="1"/>
    <s v="Non-Travel"/>
    <x v="1"/>
    <n v="8"/>
    <n v="2"/>
    <s v="Life Sciences"/>
    <n v="1552"/>
    <n v="4"/>
    <s v="Male"/>
    <n v="3"/>
    <n v="2"/>
    <x v="4"/>
    <n v="4"/>
    <s v="Divorced"/>
    <n v="4069"/>
    <n v="3"/>
    <x v="0"/>
    <n v="18"/>
    <n v="3"/>
    <n v="3"/>
    <n v="0"/>
    <n v="8"/>
    <n v="2"/>
    <n v="3"/>
    <n v="2"/>
    <n v="2"/>
    <n v="2"/>
    <n v="2"/>
    <n v="0"/>
    <n v="1"/>
    <x v="1"/>
    <x v="0"/>
    <x v="0"/>
    <x v="1"/>
    <x v="1"/>
    <x v="0"/>
    <x v="2"/>
    <n v="3.5"/>
    <x v="2"/>
    <s v="1–2"/>
    <n v="14648.4"/>
    <n v="0"/>
    <x v="0"/>
    <x v="0"/>
  </r>
  <r>
    <n v="45"/>
    <x v="1"/>
    <s v="Travel_Rarely"/>
    <x v="1"/>
    <n v="1"/>
    <n v="4"/>
    <s v="Technical Degree"/>
    <n v="1553"/>
    <n v="1"/>
    <s v="Male"/>
    <n v="3"/>
    <n v="3"/>
    <x v="4"/>
    <n v="2"/>
    <s v="Divorced"/>
    <n v="7441"/>
    <n v="1"/>
    <x v="1"/>
    <n v="12"/>
    <n v="3"/>
    <n v="1"/>
    <n v="3"/>
    <n v="10"/>
    <n v="4"/>
    <n v="3"/>
    <n v="10"/>
    <n v="8"/>
    <n v="7"/>
    <n v="7"/>
    <n v="0"/>
    <n v="0"/>
    <x v="1"/>
    <x v="0"/>
    <x v="1"/>
    <x v="0"/>
    <x v="0"/>
    <x v="1"/>
    <x v="0"/>
    <n v="1.75"/>
    <x v="0"/>
    <s v="6+"/>
    <n v="26787.599999999999"/>
    <n v="0"/>
    <x v="0"/>
    <x v="0"/>
  </r>
  <r>
    <n v="35"/>
    <x v="1"/>
    <s v="Travel_Rarely"/>
    <x v="0"/>
    <n v="28"/>
    <n v="4"/>
    <s v="Life Sciences"/>
    <n v="1554"/>
    <n v="2"/>
    <s v="Female"/>
    <n v="2"/>
    <n v="1"/>
    <x v="6"/>
    <n v="3"/>
    <s v="Married"/>
    <n v="2430"/>
    <n v="0"/>
    <x v="1"/>
    <n v="23"/>
    <n v="4"/>
    <n v="1"/>
    <n v="2"/>
    <n v="6"/>
    <n v="5"/>
    <n v="3"/>
    <n v="5"/>
    <n v="3"/>
    <n v="4"/>
    <n v="2"/>
    <n v="0"/>
    <n v="0"/>
    <x v="1"/>
    <x v="0"/>
    <x v="0"/>
    <x v="2"/>
    <x v="1"/>
    <x v="0"/>
    <x v="2"/>
    <n v="2.25"/>
    <x v="3"/>
    <s v="3–5"/>
    <n v="8748"/>
    <n v="0"/>
    <x v="0"/>
    <x v="0"/>
  </r>
  <r>
    <n v="32"/>
    <x v="1"/>
    <s v="Travel_Rarely"/>
    <x v="1"/>
    <n v="5"/>
    <n v="2"/>
    <s v="Life Sciences"/>
    <n v="1555"/>
    <n v="4"/>
    <s v="Female"/>
    <n v="2"/>
    <n v="2"/>
    <x v="1"/>
    <n v="2"/>
    <s v="Married"/>
    <n v="5878"/>
    <n v="3"/>
    <x v="1"/>
    <n v="12"/>
    <n v="3"/>
    <n v="1"/>
    <n v="1"/>
    <n v="12"/>
    <n v="2"/>
    <n v="3"/>
    <n v="7"/>
    <n v="1"/>
    <n v="2"/>
    <n v="5"/>
    <n v="0"/>
    <n v="0"/>
    <x v="1"/>
    <x v="0"/>
    <x v="2"/>
    <x v="0"/>
    <x v="0"/>
    <x v="1"/>
    <x v="0"/>
    <n v="2.5"/>
    <x v="3"/>
    <s v="1–2"/>
    <n v="21160.799999999999"/>
    <n v="0"/>
    <x v="1"/>
    <x v="1"/>
  </r>
  <r>
    <n v="36"/>
    <x v="1"/>
    <s v="Travel_Rarely"/>
    <x v="0"/>
    <n v="2"/>
    <n v="4"/>
    <s v="Life Sciences"/>
    <n v="1556"/>
    <n v="3"/>
    <s v="Male"/>
    <n v="3"/>
    <n v="1"/>
    <x v="6"/>
    <n v="4"/>
    <s v="Single"/>
    <n v="2644"/>
    <n v="3"/>
    <x v="0"/>
    <n v="21"/>
    <n v="4"/>
    <n v="4"/>
    <n v="0"/>
    <n v="7"/>
    <n v="3"/>
    <n v="2"/>
    <n v="3"/>
    <n v="2"/>
    <n v="1"/>
    <n v="2"/>
    <n v="0"/>
    <n v="1"/>
    <x v="0"/>
    <x v="0"/>
    <x v="0"/>
    <x v="0"/>
    <x v="1"/>
    <x v="0"/>
    <x v="2"/>
    <n v="3.25"/>
    <x v="2"/>
    <s v="1–2"/>
    <n v="9518.4"/>
    <n v="0"/>
    <x v="2"/>
    <x v="2"/>
  </r>
  <r>
    <n v="48"/>
    <x v="1"/>
    <s v="Travel_Rarely"/>
    <x v="0"/>
    <n v="16"/>
    <n v="4"/>
    <s v="Life Sciences"/>
    <n v="1557"/>
    <n v="3"/>
    <s v="Female"/>
    <n v="3"/>
    <n v="2"/>
    <x v="0"/>
    <n v="3"/>
    <s v="Divorced"/>
    <n v="6439"/>
    <n v="8"/>
    <x v="1"/>
    <n v="14"/>
    <n v="3"/>
    <n v="3"/>
    <n v="1"/>
    <n v="18"/>
    <n v="2"/>
    <n v="3"/>
    <n v="8"/>
    <n v="7"/>
    <n v="7"/>
    <n v="7"/>
    <n v="0"/>
    <n v="0"/>
    <x v="1"/>
    <x v="0"/>
    <x v="1"/>
    <x v="3"/>
    <x v="0"/>
    <x v="3"/>
    <x v="0"/>
    <n v="3"/>
    <x v="1"/>
    <s v="6+"/>
    <n v="23180.399999999998"/>
    <n v="0"/>
    <x v="2"/>
    <x v="2"/>
  </r>
  <r>
    <n v="29"/>
    <x v="1"/>
    <s v="Travel_Rarely"/>
    <x v="1"/>
    <n v="9"/>
    <n v="3"/>
    <s v="Life Sciences"/>
    <n v="1558"/>
    <n v="3"/>
    <s v="Male"/>
    <n v="4"/>
    <n v="1"/>
    <x v="1"/>
    <n v="3"/>
    <s v="Married"/>
    <n v="2451"/>
    <n v="6"/>
    <x v="1"/>
    <n v="18"/>
    <n v="3"/>
    <n v="1"/>
    <n v="2"/>
    <n v="5"/>
    <n v="2"/>
    <n v="2"/>
    <n v="1"/>
    <n v="0"/>
    <n v="0"/>
    <n v="0"/>
    <n v="0"/>
    <n v="0"/>
    <x v="0"/>
    <x v="1"/>
    <x v="2"/>
    <x v="1"/>
    <x v="1"/>
    <x v="0"/>
    <x v="1"/>
    <n v="2.25"/>
    <x v="3"/>
    <s v="0"/>
    <n v="8823.6"/>
    <n v="0"/>
    <x v="2"/>
    <x v="2"/>
  </r>
  <r>
    <n v="33"/>
    <x v="1"/>
    <s v="Travel_Rarely"/>
    <x v="0"/>
    <n v="8"/>
    <n v="4"/>
    <s v="Life Sciences"/>
    <n v="1560"/>
    <n v="1"/>
    <s v="Male"/>
    <n v="3"/>
    <n v="2"/>
    <x v="0"/>
    <n v="1"/>
    <s v="Married"/>
    <n v="6392"/>
    <n v="2"/>
    <x v="1"/>
    <n v="13"/>
    <n v="3"/>
    <n v="4"/>
    <n v="1"/>
    <n v="8"/>
    <n v="6"/>
    <n v="1"/>
    <n v="2"/>
    <n v="2"/>
    <n v="2"/>
    <n v="2"/>
    <n v="0"/>
    <n v="0"/>
    <x v="1"/>
    <x v="0"/>
    <x v="2"/>
    <x v="1"/>
    <x v="0"/>
    <x v="0"/>
    <x v="2"/>
    <n v="1.75"/>
    <x v="0"/>
    <s v="1–2"/>
    <n v="23011.200000000001"/>
    <n v="0"/>
    <x v="0"/>
    <x v="0"/>
  </r>
  <r>
    <n v="30"/>
    <x v="0"/>
    <s v="Travel_Rarely"/>
    <x v="0"/>
    <n v="1"/>
    <n v="3"/>
    <s v="Life Sciences"/>
    <n v="1562"/>
    <n v="2"/>
    <s v="Male"/>
    <n v="2"/>
    <n v="2"/>
    <x v="0"/>
    <n v="1"/>
    <s v="Married"/>
    <n v="9714"/>
    <n v="1"/>
    <x v="1"/>
    <n v="11"/>
    <n v="3"/>
    <n v="4"/>
    <n v="1"/>
    <n v="10"/>
    <n v="4"/>
    <n v="3"/>
    <n v="10"/>
    <n v="8"/>
    <n v="6"/>
    <n v="7"/>
    <n v="1"/>
    <n v="0"/>
    <x v="1"/>
    <x v="0"/>
    <x v="2"/>
    <x v="0"/>
    <x v="0"/>
    <x v="1"/>
    <x v="0"/>
    <n v="2.5"/>
    <x v="3"/>
    <s v="6+"/>
    <n v="34970.400000000001"/>
    <n v="34970.400000000001"/>
    <x v="2"/>
    <x v="2"/>
  </r>
  <r>
    <n v="38"/>
    <x v="1"/>
    <s v="Travel_Frequently"/>
    <x v="2"/>
    <n v="10"/>
    <n v="4"/>
    <s v="Human Resources"/>
    <n v="1563"/>
    <n v="3"/>
    <s v="Male"/>
    <n v="3"/>
    <n v="2"/>
    <x v="8"/>
    <n v="3"/>
    <s v="Married"/>
    <n v="6077"/>
    <n v="3"/>
    <x v="1"/>
    <n v="11"/>
    <n v="3"/>
    <n v="3"/>
    <n v="0"/>
    <n v="10"/>
    <n v="2"/>
    <n v="3"/>
    <n v="6"/>
    <n v="3"/>
    <n v="1"/>
    <n v="2"/>
    <n v="0"/>
    <n v="0"/>
    <x v="0"/>
    <x v="0"/>
    <x v="0"/>
    <x v="1"/>
    <x v="0"/>
    <x v="1"/>
    <x v="0"/>
    <n v="3"/>
    <x v="1"/>
    <s v="1–2"/>
    <n v="21877.200000000001"/>
    <n v="0"/>
    <x v="1"/>
    <x v="1"/>
  </r>
  <r>
    <n v="35"/>
    <x v="1"/>
    <s v="Travel_Rarely"/>
    <x v="1"/>
    <n v="1"/>
    <n v="3"/>
    <s v="Medical"/>
    <n v="1564"/>
    <n v="4"/>
    <s v="Male"/>
    <n v="2"/>
    <n v="1"/>
    <x v="2"/>
    <n v="1"/>
    <s v="Single"/>
    <n v="2450"/>
    <n v="1"/>
    <x v="1"/>
    <n v="19"/>
    <n v="3"/>
    <n v="2"/>
    <n v="0"/>
    <n v="3"/>
    <n v="3"/>
    <n v="3"/>
    <n v="3"/>
    <n v="0"/>
    <n v="1"/>
    <n v="2"/>
    <n v="0"/>
    <n v="0"/>
    <x v="0"/>
    <x v="0"/>
    <x v="0"/>
    <x v="0"/>
    <x v="1"/>
    <x v="2"/>
    <x v="2"/>
    <n v="2.5"/>
    <x v="3"/>
    <s v="1–2"/>
    <n v="8820"/>
    <n v="0"/>
    <x v="1"/>
    <x v="1"/>
  </r>
  <r>
    <n v="30"/>
    <x v="1"/>
    <s v="Travel_Rarely"/>
    <x v="0"/>
    <n v="29"/>
    <n v="4"/>
    <s v="Technical Degree"/>
    <n v="1568"/>
    <n v="3"/>
    <s v="Male"/>
    <n v="3"/>
    <n v="3"/>
    <x v="0"/>
    <n v="2"/>
    <s v="Married"/>
    <n v="9250"/>
    <n v="3"/>
    <x v="1"/>
    <n v="12"/>
    <n v="3"/>
    <n v="2"/>
    <n v="1"/>
    <n v="9"/>
    <n v="3"/>
    <n v="3"/>
    <n v="4"/>
    <n v="2"/>
    <n v="1"/>
    <n v="3"/>
    <n v="0"/>
    <n v="0"/>
    <x v="0"/>
    <x v="0"/>
    <x v="2"/>
    <x v="2"/>
    <x v="0"/>
    <x v="1"/>
    <x v="2"/>
    <n v="2.5"/>
    <x v="3"/>
    <s v="1–2"/>
    <n v="33300"/>
    <n v="0"/>
    <x v="2"/>
    <x v="2"/>
  </r>
  <r>
    <n v="35"/>
    <x v="0"/>
    <s v="Travel_Rarely"/>
    <x v="1"/>
    <n v="2"/>
    <n v="3"/>
    <s v="Life Sciences"/>
    <n v="1569"/>
    <n v="1"/>
    <s v="Female"/>
    <n v="3"/>
    <n v="1"/>
    <x v="2"/>
    <n v="1"/>
    <s v="Divorced"/>
    <n v="2074"/>
    <n v="1"/>
    <x v="0"/>
    <n v="12"/>
    <n v="3"/>
    <n v="4"/>
    <n v="1"/>
    <n v="1"/>
    <n v="2"/>
    <n v="3"/>
    <n v="1"/>
    <n v="0"/>
    <n v="0"/>
    <n v="0"/>
    <n v="1"/>
    <n v="1"/>
    <x v="0"/>
    <x v="1"/>
    <x v="0"/>
    <x v="0"/>
    <x v="1"/>
    <x v="2"/>
    <x v="1"/>
    <n v="2.25"/>
    <x v="3"/>
    <s v="0"/>
    <n v="7466.4"/>
    <n v="7466.4"/>
    <x v="0"/>
    <x v="0"/>
  </r>
  <r>
    <n v="53"/>
    <x v="0"/>
    <s v="Travel_Rarely"/>
    <x v="1"/>
    <n v="2"/>
    <n v="5"/>
    <s v="Technical Degree"/>
    <n v="1572"/>
    <n v="3"/>
    <s v="Female"/>
    <n v="2"/>
    <n v="3"/>
    <x v="3"/>
    <n v="4"/>
    <s v="Married"/>
    <n v="10169"/>
    <n v="0"/>
    <x v="1"/>
    <n v="16"/>
    <n v="3"/>
    <n v="2"/>
    <n v="1"/>
    <n v="34"/>
    <n v="4"/>
    <n v="3"/>
    <n v="33"/>
    <n v="7"/>
    <n v="1"/>
    <n v="9"/>
    <n v="1"/>
    <n v="0"/>
    <x v="0"/>
    <x v="0"/>
    <x v="1"/>
    <x v="0"/>
    <x v="3"/>
    <x v="4"/>
    <x v="3"/>
    <n v="3"/>
    <x v="1"/>
    <s v="1–2"/>
    <n v="36608.400000000001"/>
    <n v="36608.400000000001"/>
    <x v="1"/>
    <x v="1"/>
  </r>
  <r>
    <n v="38"/>
    <x v="0"/>
    <s v="Travel_Rarely"/>
    <x v="1"/>
    <n v="2"/>
    <n v="3"/>
    <s v="Medical"/>
    <n v="1573"/>
    <n v="3"/>
    <s v="Male"/>
    <n v="3"/>
    <n v="2"/>
    <x v="3"/>
    <n v="2"/>
    <s v="Married"/>
    <n v="4855"/>
    <n v="4"/>
    <x v="1"/>
    <n v="11"/>
    <n v="3"/>
    <n v="1"/>
    <n v="2"/>
    <n v="7"/>
    <n v="2"/>
    <n v="3"/>
    <n v="5"/>
    <n v="2"/>
    <n v="1"/>
    <n v="4"/>
    <n v="1"/>
    <n v="0"/>
    <x v="0"/>
    <x v="0"/>
    <x v="0"/>
    <x v="0"/>
    <x v="1"/>
    <x v="0"/>
    <x v="2"/>
    <n v="2.25"/>
    <x v="3"/>
    <s v="1–2"/>
    <n v="17478"/>
    <n v="17478"/>
    <x v="1"/>
    <x v="1"/>
  </r>
  <r>
    <n v="32"/>
    <x v="1"/>
    <s v="Non-Travel"/>
    <x v="1"/>
    <n v="1"/>
    <n v="4"/>
    <s v="Technical Degree"/>
    <n v="1574"/>
    <n v="4"/>
    <s v="Male"/>
    <n v="3"/>
    <n v="2"/>
    <x v="1"/>
    <n v="1"/>
    <s v="Married"/>
    <n v="4087"/>
    <n v="4"/>
    <x v="1"/>
    <n v="14"/>
    <n v="3"/>
    <n v="2"/>
    <n v="1"/>
    <n v="9"/>
    <n v="3"/>
    <n v="2"/>
    <n v="6"/>
    <n v="5"/>
    <n v="1"/>
    <n v="2"/>
    <n v="0"/>
    <n v="0"/>
    <x v="0"/>
    <x v="0"/>
    <x v="2"/>
    <x v="0"/>
    <x v="1"/>
    <x v="1"/>
    <x v="0"/>
    <n v="2.25"/>
    <x v="3"/>
    <s v="1–2"/>
    <n v="14713.199999999999"/>
    <n v="0"/>
    <x v="1"/>
    <x v="1"/>
  </r>
  <r>
    <n v="48"/>
    <x v="1"/>
    <s v="Travel_Rarely"/>
    <x v="1"/>
    <n v="15"/>
    <n v="4"/>
    <s v="Other"/>
    <n v="1576"/>
    <n v="3"/>
    <s v="Female"/>
    <n v="3"/>
    <n v="1"/>
    <x v="1"/>
    <n v="1"/>
    <s v="Married"/>
    <n v="2367"/>
    <n v="8"/>
    <x v="1"/>
    <n v="12"/>
    <n v="3"/>
    <n v="4"/>
    <n v="1"/>
    <n v="10"/>
    <n v="3"/>
    <n v="2"/>
    <n v="8"/>
    <n v="2"/>
    <n v="7"/>
    <n v="6"/>
    <n v="0"/>
    <n v="0"/>
    <x v="1"/>
    <x v="0"/>
    <x v="1"/>
    <x v="4"/>
    <x v="1"/>
    <x v="1"/>
    <x v="0"/>
    <n v="2.5"/>
    <x v="3"/>
    <s v="6+"/>
    <n v="8521.1999999999989"/>
    <n v="0"/>
    <x v="2"/>
    <x v="2"/>
  </r>
  <r>
    <n v="34"/>
    <x v="1"/>
    <s v="Travel_Rarely"/>
    <x v="1"/>
    <n v="7"/>
    <n v="4"/>
    <s v="Medical"/>
    <n v="1577"/>
    <n v="1"/>
    <s v="Male"/>
    <n v="3"/>
    <n v="1"/>
    <x v="1"/>
    <n v="4"/>
    <s v="Single"/>
    <n v="2972"/>
    <n v="1"/>
    <x v="1"/>
    <n v="13"/>
    <n v="3"/>
    <n v="3"/>
    <n v="0"/>
    <n v="1"/>
    <n v="4"/>
    <n v="1"/>
    <n v="1"/>
    <n v="0"/>
    <n v="0"/>
    <n v="0"/>
    <n v="0"/>
    <n v="0"/>
    <x v="0"/>
    <x v="1"/>
    <x v="2"/>
    <x v="1"/>
    <x v="1"/>
    <x v="2"/>
    <x v="1"/>
    <n v="2.25"/>
    <x v="3"/>
    <s v="0"/>
    <n v="10699.199999999999"/>
    <n v="0"/>
    <x v="2"/>
    <x v="2"/>
  </r>
  <r>
    <n v="55"/>
    <x v="1"/>
    <s v="Travel_Rarely"/>
    <x v="0"/>
    <n v="26"/>
    <n v="5"/>
    <s v="Marketing"/>
    <n v="1578"/>
    <n v="3"/>
    <s v="Male"/>
    <n v="2"/>
    <n v="5"/>
    <x v="5"/>
    <n v="4"/>
    <s v="Married"/>
    <n v="19586"/>
    <n v="1"/>
    <x v="1"/>
    <n v="21"/>
    <n v="4"/>
    <n v="3"/>
    <n v="1"/>
    <n v="36"/>
    <n v="3"/>
    <n v="3"/>
    <n v="36"/>
    <n v="6"/>
    <n v="2"/>
    <n v="13"/>
    <n v="0"/>
    <n v="0"/>
    <x v="1"/>
    <x v="0"/>
    <x v="3"/>
    <x v="2"/>
    <x v="2"/>
    <x v="4"/>
    <x v="3"/>
    <n v="3.25"/>
    <x v="2"/>
    <s v="1–2"/>
    <n v="70509.599999999991"/>
    <n v="0"/>
    <x v="2"/>
    <x v="2"/>
  </r>
  <r>
    <n v="34"/>
    <x v="1"/>
    <s v="Travel_Rarely"/>
    <x v="1"/>
    <n v="1"/>
    <n v="4"/>
    <s v="Life Sciences"/>
    <n v="1580"/>
    <n v="2"/>
    <s v="Male"/>
    <n v="3"/>
    <n v="2"/>
    <x v="1"/>
    <n v="4"/>
    <s v="Married"/>
    <n v="5484"/>
    <n v="9"/>
    <x v="1"/>
    <n v="17"/>
    <n v="3"/>
    <n v="2"/>
    <n v="1"/>
    <n v="9"/>
    <n v="3"/>
    <n v="2"/>
    <n v="2"/>
    <n v="2"/>
    <n v="2"/>
    <n v="1"/>
    <n v="0"/>
    <n v="0"/>
    <x v="1"/>
    <x v="0"/>
    <x v="2"/>
    <x v="0"/>
    <x v="0"/>
    <x v="1"/>
    <x v="2"/>
    <n v="2.5"/>
    <x v="3"/>
    <s v="1–2"/>
    <n v="19742.399999999998"/>
    <n v="0"/>
    <x v="2"/>
    <x v="2"/>
  </r>
  <r>
    <n v="26"/>
    <x v="1"/>
    <s v="Travel_Rarely"/>
    <x v="1"/>
    <n v="3"/>
    <n v="3"/>
    <s v="Life Sciences"/>
    <n v="1581"/>
    <n v="1"/>
    <s v="Female"/>
    <n v="3"/>
    <n v="1"/>
    <x v="1"/>
    <n v="4"/>
    <s v="Married"/>
    <n v="2061"/>
    <n v="1"/>
    <x v="1"/>
    <n v="21"/>
    <n v="4"/>
    <n v="1"/>
    <n v="0"/>
    <n v="1"/>
    <n v="5"/>
    <n v="3"/>
    <n v="1"/>
    <n v="0"/>
    <n v="0"/>
    <n v="0"/>
    <n v="0"/>
    <n v="0"/>
    <x v="0"/>
    <x v="1"/>
    <x v="2"/>
    <x v="0"/>
    <x v="1"/>
    <x v="2"/>
    <x v="1"/>
    <n v="2.25"/>
    <x v="3"/>
    <s v="0"/>
    <n v="7419.5999999999995"/>
    <n v="0"/>
    <x v="2"/>
    <x v="2"/>
  </r>
  <r>
    <n v="38"/>
    <x v="1"/>
    <s v="Travel_Rarely"/>
    <x v="0"/>
    <n v="14"/>
    <n v="3"/>
    <s v="Life Sciences"/>
    <n v="1582"/>
    <n v="3"/>
    <s v="Male"/>
    <n v="3"/>
    <n v="2"/>
    <x v="0"/>
    <n v="2"/>
    <s v="Married"/>
    <n v="9924"/>
    <n v="0"/>
    <x v="1"/>
    <n v="11"/>
    <n v="3"/>
    <n v="4"/>
    <n v="1"/>
    <n v="10"/>
    <n v="3"/>
    <n v="3"/>
    <n v="9"/>
    <n v="8"/>
    <n v="7"/>
    <n v="7"/>
    <n v="0"/>
    <n v="0"/>
    <x v="1"/>
    <x v="0"/>
    <x v="0"/>
    <x v="4"/>
    <x v="0"/>
    <x v="1"/>
    <x v="0"/>
    <n v="3"/>
    <x v="1"/>
    <s v="6+"/>
    <n v="35726.400000000001"/>
    <n v="0"/>
    <x v="2"/>
    <x v="2"/>
  </r>
  <r>
    <n v="38"/>
    <x v="1"/>
    <s v="Travel_Rarely"/>
    <x v="0"/>
    <n v="16"/>
    <n v="3"/>
    <s v="Life Sciences"/>
    <n v="1583"/>
    <n v="2"/>
    <s v="Female"/>
    <n v="3"/>
    <n v="2"/>
    <x v="0"/>
    <n v="2"/>
    <s v="Single"/>
    <n v="4198"/>
    <n v="2"/>
    <x v="1"/>
    <n v="12"/>
    <n v="3"/>
    <n v="2"/>
    <n v="0"/>
    <n v="8"/>
    <n v="5"/>
    <n v="4"/>
    <n v="3"/>
    <n v="2"/>
    <n v="1"/>
    <n v="2"/>
    <n v="0"/>
    <n v="0"/>
    <x v="0"/>
    <x v="0"/>
    <x v="0"/>
    <x v="3"/>
    <x v="1"/>
    <x v="0"/>
    <x v="2"/>
    <n v="2.5"/>
    <x v="3"/>
    <s v="1–2"/>
    <n v="15112.8"/>
    <n v="0"/>
    <x v="1"/>
    <x v="1"/>
  </r>
  <r>
    <n v="36"/>
    <x v="1"/>
    <s v="Travel_Rarely"/>
    <x v="0"/>
    <n v="1"/>
    <n v="4"/>
    <s v="Life Sciences"/>
    <n v="1585"/>
    <n v="2"/>
    <s v="Female"/>
    <n v="3"/>
    <n v="2"/>
    <x v="0"/>
    <n v="3"/>
    <s v="Single"/>
    <n v="6815"/>
    <n v="6"/>
    <x v="1"/>
    <n v="13"/>
    <n v="3"/>
    <n v="1"/>
    <n v="0"/>
    <n v="15"/>
    <n v="5"/>
    <n v="3"/>
    <n v="1"/>
    <n v="0"/>
    <n v="0"/>
    <n v="0"/>
    <n v="0"/>
    <n v="0"/>
    <x v="0"/>
    <x v="1"/>
    <x v="0"/>
    <x v="0"/>
    <x v="0"/>
    <x v="1"/>
    <x v="1"/>
    <n v="2.25"/>
    <x v="3"/>
    <s v="0"/>
    <n v="24534"/>
    <n v="0"/>
    <x v="2"/>
    <x v="2"/>
  </r>
  <r>
    <n v="29"/>
    <x v="1"/>
    <s v="Travel_Rarely"/>
    <x v="1"/>
    <n v="3"/>
    <n v="1"/>
    <s v="Medical"/>
    <n v="1586"/>
    <n v="2"/>
    <s v="Male"/>
    <n v="3"/>
    <n v="1"/>
    <x v="2"/>
    <n v="1"/>
    <s v="Single"/>
    <n v="4723"/>
    <n v="1"/>
    <x v="0"/>
    <n v="18"/>
    <n v="3"/>
    <n v="4"/>
    <n v="0"/>
    <n v="10"/>
    <n v="3"/>
    <n v="3"/>
    <n v="10"/>
    <n v="9"/>
    <n v="1"/>
    <n v="5"/>
    <n v="0"/>
    <n v="1"/>
    <x v="0"/>
    <x v="0"/>
    <x v="2"/>
    <x v="0"/>
    <x v="1"/>
    <x v="1"/>
    <x v="0"/>
    <n v="2.5"/>
    <x v="3"/>
    <s v="1–2"/>
    <n v="17002.8"/>
    <n v="0"/>
    <x v="2"/>
    <x v="2"/>
  </r>
  <r>
    <n v="35"/>
    <x v="1"/>
    <s v="Travel_Rarely"/>
    <x v="1"/>
    <n v="10"/>
    <n v="4"/>
    <s v="Medical"/>
    <n v="1587"/>
    <n v="1"/>
    <s v="Female"/>
    <n v="3"/>
    <n v="2"/>
    <x v="4"/>
    <n v="3"/>
    <s v="Single"/>
    <n v="6142"/>
    <n v="3"/>
    <x v="0"/>
    <n v="16"/>
    <n v="3"/>
    <n v="3"/>
    <n v="0"/>
    <n v="10"/>
    <n v="4"/>
    <n v="3"/>
    <n v="5"/>
    <n v="2"/>
    <n v="0"/>
    <n v="4"/>
    <n v="0"/>
    <n v="1"/>
    <x v="0"/>
    <x v="0"/>
    <x v="0"/>
    <x v="1"/>
    <x v="0"/>
    <x v="1"/>
    <x v="2"/>
    <n v="2.5"/>
    <x v="3"/>
    <s v="0"/>
    <n v="22111.200000000001"/>
    <n v="0"/>
    <x v="2"/>
    <x v="2"/>
  </r>
  <r>
    <n v="39"/>
    <x v="1"/>
    <s v="Travel_Rarely"/>
    <x v="0"/>
    <n v="6"/>
    <n v="3"/>
    <s v="Medical"/>
    <n v="1588"/>
    <n v="4"/>
    <s v="Male"/>
    <n v="4"/>
    <n v="3"/>
    <x v="0"/>
    <n v="3"/>
    <s v="Married"/>
    <n v="8237"/>
    <n v="2"/>
    <x v="1"/>
    <n v="11"/>
    <n v="3"/>
    <n v="1"/>
    <n v="1"/>
    <n v="11"/>
    <n v="3"/>
    <n v="3"/>
    <n v="7"/>
    <n v="6"/>
    <n v="7"/>
    <n v="6"/>
    <n v="0"/>
    <n v="0"/>
    <x v="1"/>
    <x v="0"/>
    <x v="0"/>
    <x v="1"/>
    <x v="0"/>
    <x v="1"/>
    <x v="0"/>
    <n v="2.75"/>
    <x v="1"/>
    <s v="6+"/>
    <n v="29653.199999999997"/>
    <n v="0"/>
    <x v="2"/>
    <x v="2"/>
  </r>
  <r>
    <n v="29"/>
    <x v="1"/>
    <s v="Travel_Frequently"/>
    <x v="1"/>
    <n v="2"/>
    <n v="1"/>
    <s v="Life Sciences"/>
    <n v="1590"/>
    <n v="1"/>
    <s v="Male"/>
    <n v="3"/>
    <n v="2"/>
    <x v="4"/>
    <n v="4"/>
    <s v="Divorced"/>
    <n v="8853"/>
    <n v="1"/>
    <x v="1"/>
    <n v="19"/>
    <n v="3"/>
    <n v="4"/>
    <n v="1"/>
    <n v="6"/>
    <n v="0"/>
    <n v="4"/>
    <n v="6"/>
    <n v="4"/>
    <n v="1"/>
    <n v="3"/>
    <n v="0"/>
    <n v="0"/>
    <x v="0"/>
    <x v="0"/>
    <x v="2"/>
    <x v="0"/>
    <x v="0"/>
    <x v="0"/>
    <x v="0"/>
    <n v="3.25"/>
    <x v="2"/>
    <s v="1–2"/>
    <n v="31870.799999999999"/>
    <n v="0"/>
    <x v="1"/>
    <x v="1"/>
  </r>
  <r>
    <n v="50"/>
    <x v="1"/>
    <s v="Travel_Rarely"/>
    <x v="0"/>
    <n v="9"/>
    <n v="3"/>
    <s v="Marketing"/>
    <n v="1591"/>
    <n v="3"/>
    <s v="Male"/>
    <n v="3"/>
    <n v="5"/>
    <x v="5"/>
    <n v="3"/>
    <s v="Married"/>
    <n v="19331"/>
    <n v="4"/>
    <x v="0"/>
    <n v="16"/>
    <n v="3"/>
    <n v="3"/>
    <n v="1"/>
    <n v="27"/>
    <n v="2"/>
    <n v="3"/>
    <n v="1"/>
    <n v="0"/>
    <n v="0"/>
    <n v="0"/>
    <n v="0"/>
    <n v="1"/>
    <x v="0"/>
    <x v="1"/>
    <x v="1"/>
    <x v="1"/>
    <x v="2"/>
    <x v="4"/>
    <x v="1"/>
    <n v="3"/>
    <x v="1"/>
    <s v="0"/>
    <n v="69591.599999999991"/>
    <n v="0"/>
    <x v="0"/>
    <x v="0"/>
  </r>
  <r>
    <n v="23"/>
    <x v="1"/>
    <s v="Travel_Rarely"/>
    <x v="1"/>
    <n v="10"/>
    <n v="3"/>
    <s v="Technical Degree"/>
    <n v="1592"/>
    <n v="4"/>
    <s v="Male"/>
    <n v="4"/>
    <n v="1"/>
    <x v="1"/>
    <n v="3"/>
    <s v="Married"/>
    <n v="2073"/>
    <n v="2"/>
    <x v="1"/>
    <n v="16"/>
    <n v="3"/>
    <n v="4"/>
    <n v="1"/>
    <n v="4"/>
    <n v="2"/>
    <n v="3"/>
    <n v="2"/>
    <n v="2"/>
    <n v="2"/>
    <n v="2"/>
    <n v="0"/>
    <n v="0"/>
    <x v="1"/>
    <x v="0"/>
    <x v="4"/>
    <x v="1"/>
    <x v="1"/>
    <x v="0"/>
    <x v="2"/>
    <n v="3.5"/>
    <x v="2"/>
    <s v="1–2"/>
    <n v="7462.7999999999993"/>
    <n v="0"/>
    <x v="2"/>
    <x v="2"/>
  </r>
  <r>
    <n v="36"/>
    <x v="1"/>
    <s v="Travel_Frequently"/>
    <x v="1"/>
    <n v="6"/>
    <n v="4"/>
    <s v="Life Sciences"/>
    <n v="1594"/>
    <n v="1"/>
    <s v="Male"/>
    <n v="4"/>
    <n v="2"/>
    <x v="2"/>
    <n v="1"/>
    <s v="Married"/>
    <n v="5562"/>
    <n v="3"/>
    <x v="0"/>
    <n v="13"/>
    <n v="3"/>
    <n v="4"/>
    <n v="1"/>
    <n v="9"/>
    <n v="3"/>
    <n v="3"/>
    <n v="3"/>
    <n v="2"/>
    <n v="0"/>
    <n v="2"/>
    <n v="0"/>
    <n v="1"/>
    <x v="0"/>
    <x v="0"/>
    <x v="0"/>
    <x v="1"/>
    <x v="0"/>
    <x v="1"/>
    <x v="2"/>
    <n v="2.25"/>
    <x v="3"/>
    <s v="0"/>
    <n v="20023.2"/>
    <n v="0"/>
    <x v="2"/>
    <x v="2"/>
  </r>
  <r>
    <n v="42"/>
    <x v="1"/>
    <s v="Travel_Rarely"/>
    <x v="1"/>
    <n v="9"/>
    <n v="2"/>
    <s v="Other"/>
    <n v="1595"/>
    <n v="4"/>
    <s v="Male"/>
    <n v="2"/>
    <n v="5"/>
    <x v="5"/>
    <n v="4"/>
    <s v="Single"/>
    <n v="19613"/>
    <n v="8"/>
    <x v="1"/>
    <n v="22"/>
    <n v="4"/>
    <n v="4"/>
    <n v="0"/>
    <n v="24"/>
    <n v="2"/>
    <n v="3"/>
    <n v="1"/>
    <n v="0"/>
    <n v="0"/>
    <n v="1"/>
    <n v="0"/>
    <n v="0"/>
    <x v="0"/>
    <x v="0"/>
    <x v="0"/>
    <x v="1"/>
    <x v="2"/>
    <x v="3"/>
    <x v="1"/>
    <n v="3.75"/>
    <x v="2"/>
    <s v="0"/>
    <n v="70606.8"/>
    <n v="0"/>
    <x v="2"/>
    <x v="2"/>
  </r>
  <r>
    <n v="35"/>
    <x v="1"/>
    <s v="Travel_Rarely"/>
    <x v="1"/>
    <n v="28"/>
    <n v="3"/>
    <s v="Life Sciences"/>
    <n v="1596"/>
    <n v="2"/>
    <s v="Male"/>
    <n v="4"/>
    <n v="2"/>
    <x v="2"/>
    <n v="3"/>
    <s v="Married"/>
    <n v="3407"/>
    <n v="1"/>
    <x v="1"/>
    <n v="17"/>
    <n v="3"/>
    <n v="4"/>
    <n v="2"/>
    <n v="10"/>
    <n v="3"/>
    <n v="2"/>
    <n v="10"/>
    <n v="9"/>
    <n v="6"/>
    <n v="8"/>
    <n v="0"/>
    <n v="0"/>
    <x v="1"/>
    <x v="0"/>
    <x v="0"/>
    <x v="2"/>
    <x v="1"/>
    <x v="1"/>
    <x v="0"/>
    <n v="2.75"/>
    <x v="1"/>
    <s v="6+"/>
    <n v="12265.199999999999"/>
    <n v="0"/>
    <x v="0"/>
    <x v="0"/>
  </r>
  <r>
    <n v="34"/>
    <x v="1"/>
    <s v="Travel_Frequently"/>
    <x v="1"/>
    <n v="10"/>
    <n v="4"/>
    <s v="Technical Degree"/>
    <n v="1597"/>
    <n v="4"/>
    <s v="Male"/>
    <n v="2"/>
    <n v="2"/>
    <x v="4"/>
    <n v="3"/>
    <s v="Married"/>
    <n v="5063"/>
    <n v="1"/>
    <x v="1"/>
    <n v="14"/>
    <n v="3"/>
    <n v="2"/>
    <n v="1"/>
    <n v="8"/>
    <n v="3"/>
    <n v="2"/>
    <n v="8"/>
    <n v="2"/>
    <n v="7"/>
    <n v="7"/>
    <n v="0"/>
    <n v="0"/>
    <x v="1"/>
    <x v="0"/>
    <x v="2"/>
    <x v="1"/>
    <x v="0"/>
    <x v="0"/>
    <x v="0"/>
    <n v="2.75"/>
    <x v="1"/>
    <s v="6+"/>
    <n v="18226.8"/>
    <n v="0"/>
    <x v="2"/>
    <x v="2"/>
  </r>
  <r>
    <n v="40"/>
    <x v="1"/>
    <s v="Travel_Rarely"/>
    <x v="0"/>
    <n v="14"/>
    <n v="2"/>
    <s v="Life Sciences"/>
    <n v="1598"/>
    <n v="4"/>
    <s v="Female"/>
    <n v="3"/>
    <n v="2"/>
    <x v="0"/>
    <n v="1"/>
    <s v="Married"/>
    <n v="4639"/>
    <n v="1"/>
    <x v="1"/>
    <n v="15"/>
    <n v="3"/>
    <n v="3"/>
    <n v="1"/>
    <n v="5"/>
    <n v="2"/>
    <n v="3"/>
    <n v="5"/>
    <n v="4"/>
    <n v="1"/>
    <n v="2"/>
    <n v="0"/>
    <n v="0"/>
    <x v="0"/>
    <x v="0"/>
    <x v="0"/>
    <x v="4"/>
    <x v="1"/>
    <x v="0"/>
    <x v="2"/>
    <n v="2.75"/>
    <x v="1"/>
    <s v="1–2"/>
    <n v="16700.399999999998"/>
    <n v="0"/>
    <x v="1"/>
    <x v="1"/>
  </r>
  <r>
    <n v="43"/>
    <x v="1"/>
    <s v="Travel_Rarely"/>
    <x v="1"/>
    <n v="27"/>
    <n v="3"/>
    <s v="Technical Degree"/>
    <n v="1599"/>
    <n v="4"/>
    <s v="Male"/>
    <n v="4"/>
    <n v="1"/>
    <x v="2"/>
    <n v="2"/>
    <s v="Divorced"/>
    <n v="4876"/>
    <n v="5"/>
    <x v="1"/>
    <n v="12"/>
    <n v="3"/>
    <n v="3"/>
    <n v="1"/>
    <n v="8"/>
    <n v="0"/>
    <n v="3"/>
    <n v="6"/>
    <n v="4"/>
    <n v="0"/>
    <n v="2"/>
    <n v="0"/>
    <n v="0"/>
    <x v="0"/>
    <x v="0"/>
    <x v="0"/>
    <x v="2"/>
    <x v="1"/>
    <x v="0"/>
    <x v="0"/>
    <n v="3"/>
    <x v="1"/>
    <s v="0"/>
    <n v="17553.599999999999"/>
    <n v="0"/>
    <x v="2"/>
    <x v="2"/>
  </r>
  <r>
    <n v="35"/>
    <x v="1"/>
    <s v="Travel_Rarely"/>
    <x v="1"/>
    <n v="7"/>
    <n v="2"/>
    <s v="Life Sciences"/>
    <n v="1601"/>
    <n v="3"/>
    <s v="Male"/>
    <n v="2"/>
    <n v="1"/>
    <x v="2"/>
    <n v="4"/>
    <s v="Married"/>
    <n v="2690"/>
    <n v="1"/>
    <x v="1"/>
    <n v="18"/>
    <n v="3"/>
    <n v="4"/>
    <n v="1"/>
    <n v="1"/>
    <n v="5"/>
    <n v="2"/>
    <n v="1"/>
    <n v="0"/>
    <n v="0"/>
    <n v="1"/>
    <n v="0"/>
    <n v="0"/>
    <x v="0"/>
    <x v="0"/>
    <x v="0"/>
    <x v="1"/>
    <x v="1"/>
    <x v="2"/>
    <x v="1"/>
    <n v="3.25"/>
    <x v="2"/>
    <s v="0"/>
    <n v="9684"/>
    <n v="0"/>
    <x v="2"/>
    <x v="2"/>
  </r>
  <r>
    <n v="46"/>
    <x v="1"/>
    <s v="Travel_Rarely"/>
    <x v="0"/>
    <n v="1"/>
    <n v="4"/>
    <s v="Life Sciences"/>
    <n v="1602"/>
    <n v="4"/>
    <s v="Male"/>
    <n v="4"/>
    <n v="4"/>
    <x v="5"/>
    <n v="1"/>
    <s v="Single"/>
    <n v="17567"/>
    <n v="1"/>
    <x v="1"/>
    <n v="15"/>
    <n v="3"/>
    <n v="2"/>
    <n v="0"/>
    <n v="27"/>
    <n v="5"/>
    <n v="1"/>
    <n v="26"/>
    <n v="0"/>
    <n v="0"/>
    <n v="12"/>
    <n v="0"/>
    <n v="0"/>
    <x v="0"/>
    <x v="0"/>
    <x v="1"/>
    <x v="0"/>
    <x v="2"/>
    <x v="4"/>
    <x v="3"/>
    <n v="2"/>
    <x v="0"/>
    <s v="0"/>
    <n v="63241.2"/>
    <n v="0"/>
    <x v="2"/>
    <x v="2"/>
  </r>
  <r>
    <n v="28"/>
    <x v="0"/>
    <s v="Travel_Rarely"/>
    <x v="1"/>
    <n v="24"/>
    <n v="3"/>
    <s v="Medical"/>
    <n v="1604"/>
    <n v="3"/>
    <s v="Male"/>
    <n v="3"/>
    <n v="1"/>
    <x v="2"/>
    <n v="2"/>
    <s v="Married"/>
    <n v="2408"/>
    <n v="1"/>
    <x v="0"/>
    <n v="17"/>
    <n v="3"/>
    <n v="3"/>
    <n v="3"/>
    <n v="1"/>
    <n v="3"/>
    <n v="3"/>
    <n v="1"/>
    <n v="1"/>
    <n v="0"/>
    <n v="0"/>
    <n v="1"/>
    <n v="1"/>
    <x v="0"/>
    <x v="1"/>
    <x v="2"/>
    <x v="2"/>
    <x v="1"/>
    <x v="2"/>
    <x v="1"/>
    <n v="2.75"/>
    <x v="1"/>
    <s v="0"/>
    <n v="8668.7999999999993"/>
    <n v="8668.7999999999993"/>
    <x v="3"/>
    <x v="3"/>
  </r>
  <r>
    <n v="22"/>
    <x v="1"/>
    <s v="Non-Travel"/>
    <x v="1"/>
    <n v="26"/>
    <n v="2"/>
    <s v="Other"/>
    <n v="1605"/>
    <n v="2"/>
    <s v="Female"/>
    <n v="2"/>
    <n v="1"/>
    <x v="1"/>
    <n v="3"/>
    <s v="Married"/>
    <n v="2814"/>
    <n v="1"/>
    <x v="0"/>
    <n v="14"/>
    <n v="3"/>
    <n v="2"/>
    <n v="0"/>
    <n v="4"/>
    <n v="2"/>
    <n v="2"/>
    <n v="4"/>
    <n v="2"/>
    <n v="1"/>
    <n v="3"/>
    <n v="0"/>
    <n v="1"/>
    <x v="0"/>
    <x v="0"/>
    <x v="4"/>
    <x v="2"/>
    <x v="1"/>
    <x v="0"/>
    <x v="2"/>
    <n v="2.25"/>
    <x v="3"/>
    <s v="1–2"/>
    <n v="10130.4"/>
    <n v="0"/>
    <x v="0"/>
    <x v="0"/>
  </r>
  <r>
    <n v="50"/>
    <x v="1"/>
    <s v="Travel_Frequently"/>
    <x v="1"/>
    <n v="20"/>
    <n v="5"/>
    <s v="Medical"/>
    <n v="1606"/>
    <n v="2"/>
    <s v="Male"/>
    <n v="3"/>
    <n v="4"/>
    <x v="4"/>
    <n v="3"/>
    <s v="Married"/>
    <n v="11245"/>
    <n v="2"/>
    <x v="0"/>
    <n v="15"/>
    <n v="3"/>
    <n v="3"/>
    <n v="1"/>
    <n v="32"/>
    <n v="3"/>
    <n v="3"/>
    <n v="30"/>
    <n v="8"/>
    <n v="12"/>
    <n v="13"/>
    <n v="0"/>
    <n v="1"/>
    <x v="1"/>
    <x v="0"/>
    <x v="1"/>
    <x v="3"/>
    <x v="3"/>
    <x v="4"/>
    <x v="3"/>
    <n v="2.75"/>
    <x v="1"/>
    <s v="6+"/>
    <n v="40482"/>
    <n v="0"/>
    <x v="3"/>
    <x v="3"/>
  </r>
  <r>
    <n v="32"/>
    <x v="1"/>
    <s v="Travel_Rarely"/>
    <x v="1"/>
    <n v="5"/>
    <n v="4"/>
    <s v="Other"/>
    <n v="1607"/>
    <n v="2"/>
    <s v="Female"/>
    <n v="4"/>
    <n v="1"/>
    <x v="1"/>
    <n v="4"/>
    <s v="Married"/>
    <n v="3312"/>
    <n v="3"/>
    <x v="1"/>
    <n v="17"/>
    <n v="3"/>
    <n v="4"/>
    <n v="2"/>
    <n v="6"/>
    <n v="3"/>
    <n v="3"/>
    <n v="3"/>
    <n v="2"/>
    <n v="0"/>
    <n v="2"/>
    <n v="0"/>
    <n v="0"/>
    <x v="0"/>
    <x v="0"/>
    <x v="2"/>
    <x v="0"/>
    <x v="1"/>
    <x v="0"/>
    <x v="2"/>
    <n v="3.25"/>
    <x v="2"/>
    <s v="0"/>
    <n v="11923.199999999999"/>
    <n v="0"/>
    <x v="1"/>
    <x v="1"/>
  </r>
  <r>
    <n v="44"/>
    <x v="1"/>
    <s v="Travel_Rarely"/>
    <x v="1"/>
    <n v="7"/>
    <n v="3"/>
    <s v="Medical"/>
    <n v="1608"/>
    <n v="2"/>
    <s v="Female"/>
    <n v="3"/>
    <n v="5"/>
    <x v="7"/>
    <n v="4"/>
    <s v="Divorced"/>
    <n v="19049"/>
    <n v="0"/>
    <x v="0"/>
    <n v="14"/>
    <n v="3"/>
    <n v="4"/>
    <n v="1"/>
    <n v="23"/>
    <n v="4"/>
    <n v="2"/>
    <n v="22"/>
    <n v="7"/>
    <n v="1"/>
    <n v="10"/>
    <n v="0"/>
    <n v="1"/>
    <x v="0"/>
    <x v="0"/>
    <x v="0"/>
    <x v="1"/>
    <x v="2"/>
    <x v="3"/>
    <x v="3"/>
    <n v="3"/>
    <x v="1"/>
    <s v="1–2"/>
    <n v="68576.399999999994"/>
    <n v="0"/>
    <x v="2"/>
    <x v="2"/>
  </r>
  <r>
    <n v="30"/>
    <x v="1"/>
    <s v="Travel_Rarely"/>
    <x v="1"/>
    <n v="7"/>
    <n v="3"/>
    <s v="Medical"/>
    <n v="1609"/>
    <n v="2"/>
    <s v="Male"/>
    <n v="2"/>
    <n v="1"/>
    <x v="1"/>
    <n v="2"/>
    <s v="Married"/>
    <n v="2141"/>
    <n v="1"/>
    <x v="1"/>
    <n v="12"/>
    <n v="3"/>
    <n v="2"/>
    <n v="1"/>
    <n v="6"/>
    <n v="3"/>
    <n v="2"/>
    <n v="6"/>
    <n v="4"/>
    <n v="1"/>
    <n v="1"/>
    <n v="0"/>
    <n v="0"/>
    <x v="0"/>
    <x v="0"/>
    <x v="2"/>
    <x v="1"/>
    <x v="1"/>
    <x v="0"/>
    <x v="0"/>
    <n v="2"/>
    <x v="0"/>
    <s v="1–2"/>
    <n v="7707.5999999999995"/>
    <n v="0"/>
    <x v="2"/>
    <x v="2"/>
  </r>
  <r>
    <n v="45"/>
    <x v="1"/>
    <s v="Travel_Rarely"/>
    <x v="1"/>
    <n v="5"/>
    <n v="5"/>
    <s v="Medical"/>
    <n v="1611"/>
    <n v="3"/>
    <s v="Female"/>
    <n v="1"/>
    <n v="2"/>
    <x v="2"/>
    <n v="1"/>
    <s v="Single"/>
    <n v="5769"/>
    <n v="1"/>
    <x v="0"/>
    <n v="14"/>
    <n v="3"/>
    <n v="1"/>
    <n v="0"/>
    <n v="10"/>
    <n v="3"/>
    <n v="3"/>
    <n v="10"/>
    <n v="7"/>
    <n v="1"/>
    <n v="4"/>
    <n v="0"/>
    <n v="1"/>
    <x v="0"/>
    <x v="0"/>
    <x v="1"/>
    <x v="0"/>
    <x v="0"/>
    <x v="1"/>
    <x v="0"/>
    <n v="2"/>
    <x v="0"/>
    <s v="1–2"/>
    <n v="20768.399999999998"/>
    <n v="0"/>
    <x v="0"/>
    <x v="0"/>
  </r>
  <r>
    <n v="45"/>
    <x v="1"/>
    <s v="Non-Travel"/>
    <x v="0"/>
    <n v="26"/>
    <n v="3"/>
    <s v="Marketing"/>
    <n v="1612"/>
    <n v="1"/>
    <s v="Male"/>
    <n v="2"/>
    <n v="2"/>
    <x v="0"/>
    <n v="1"/>
    <s v="Married"/>
    <n v="4385"/>
    <n v="1"/>
    <x v="1"/>
    <n v="15"/>
    <n v="3"/>
    <n v="1"/>
    <n v="1"/>
    <n v="10"/>
    <n v="2"/>
    <n v="3"/>
    <n v="10"/>
    <n v="7"/>
    <n v="4"/>
    <n v="5"/>
    <n v="0"/>
    <n v="0"/>
    <x v="1"/>
    <x v="0"/>
    <x v="1"/>
    <x v="2"/>
    <x v="1"/>
    <x v="1"/>
    <x v="0"/>
    <n v="1.5"/>
    <x v="4"/>
    <s v="3–5"/>
    <n v="15786"/>
    <n v="0"/>
    <x v="3"/>
    <x v="3"/>
  </r>
  <r>
    <n v="31"/>
    <x v="1"/>
    <s v="Travel_Frequently"/>
    <x v="0"/>
    <n v="2"/>
    <n v="4"/>
    <s v="Other"/>
    <n v="1613"/>
    <n v="4"/>
    <s v="Male"/>
    <n v="3"/>
    <n v="2"/>
    <x v="0"/>
    <n v="1"/>
    <s v="Single"/>
    <n v="5332"/>
    <n v="7"/>
    <x v="1"/>
    <n v="13"/>
    <n v="3"/>
    <n v="4"/>
    <n v="0"/>
    <n v="10"/>
    <n v="3"/>
    <n v="3"/>
    <n v="5"/>
    <n v="2"/>
    <n v="0"/>
    <n v="3"/>
    <n v="0"/>
    <n v="0"/>
    <x v="0"/>
    <x v="0"/>
    <x v="2"/>
    <x v="0"/>
    <x v="0"/>
    <x v="1"/>
    <x v="2"/>
    <n v="3"/>
    <x v="1"/>
    <s v="0"/>
    <n v="19195.2"/>
    <n v="0"/>
    <x v="1"/>
    <x v="1"/>
  </r>
  <r>
    <n v="36"/>
    <x v="1"/>
    <s v="Travel_Rarely"/>
    <x v="1"/>
    <n v="12"/>
    <n v="4"/>
    <s v="Life Sciences"/>
    <n v="1614"/>
    <n v="3"/>
    <s v="Female"/>
    <n v="3"/>
    <n v="2"/>
    <x v="3"/>
    <n v="3"/>
    <s v="Married"/>
    <n v="4663"/>
    <n v="9"/>
    <x v="0"/>
    <n v="12"/>
    <n v="3"/>
    <n v="2"/>
    <n v="2"/>
    <n v="7"/>
    <n v="2"/>
    <n v="3"/>
    <n v="3"/>
    <n v="2"/>
    <n v="1"/>
    <n v="1"/>
    <n v="0"/>
    <n v="1"/>
    <x v="0"/>
    <x v="0"/>
    <x v="0"/>
    <x v="4"/>
    <x v="1"/>
    <x v="0"/>
    <x v="2"/>
    <n v="2.75"/>
    <x v="1"/>
    <s v="1–2"/>
    <n v="16786.8"/>
    <n v="0"/>
    <x v="2"/>
    <x v="2"/>
  </r>
  <r>
    <n v="34"/>
    <x v="1"/>
    <s v="Travel_Frequently"/>
    <x v="1"/>
    <n v="10"/>
    <n v="4"/>
    <s v="Life Sciences"/>
    <n v="1615"/>
    <n v="3"/>
    <s v="Male"/>
    <n v="4"/>
    <n v="2"/>
    <x v="3"/>
    <n v="4"/>
    <s v="Divorced"/>
    <n v="4724"/>
    <n v="1"/>
    <x v="1"/>
    <n v="13"/>
    <n v="3"/>
    <n v="1"/>
    <n v="1"/>
    <n v="9"/>
    <n v="3"/>
    <n v="3"/>
    <n v="9"/>
    <n v="7"/>
    <n v="7"/>
    <n v="2"/>
    <n v="0"/>
    <n v="0"/>
    <x v="1"/>
    <x v="0"/>
    <x v="2"/>
    <x v="1"/>
    <x v="1"/>
    <x v="1"/>
    <x v="0"/>
    <n v="2.75"/>
    <x v="1"/>
    <s v="6+"/>
    <n v="17006.399999999998"/>
    <n v="0"/>
    <x v="2"/>
    <x v="2"/>
  </r>
  <r>
    <n v="49"/>
    <x v="1"/>
    <s v="Travel_Rarely"/>
    <x v="1"/>
    <n v="25"/>
    <n v="4"/>
    <s v="Life Sciences"/>
    <n v="1617"/>
    <n v="3"/>
    <s v="Female"/>
    <n v="3"/>
    <n v="1"/>
    <x v="2"/>
    <n v="1"/>
    <s v="Married"/>
    <n v="3211"/>
    <n v="1"/>
    <x v="1"/>
    <n v="14"/>
    <n v="3"/>
    <n v="4"/>
    <n v="1"/>
    <n v="10"/>
    <n v="3"/>
    <n v="2"/>
    <n v="9"/>
    <n v="6"/>
    <n v="1"/>
    <n v="4"/>
    <n v="0"/>
    <n v="0"/>
    <x v="0"/>
    <x v="0"/>
    <x v="1"/>
    <x v="2"/>
    <x v="1"/>
    <x v="1"/>
    <x v="0"/>
    <n v="2.5"/>
    <x v="3"/>
    <s v="1–2"/>
    <n v="11559.6"/>
    <n v="0"/>
    <x v="2"/>
    <x v="2"/>
  </r>
  <r>
    <n v="39"/>
    <x v="1"/>
    <s v="Travel_Rarely"/>
    <x v="1"/>
    <n v="10"/>
    <n v="5"/>
    <s v="Medical"/>
    <n v="1618"/>
    <n v="2"/>
    <s v="Male"/>
    <n v="3"/>
    <n v="2"/>
    <x v="3"/>
    <n v="1"/>
    <s v="Married"/>
    <n v="5377"/>
    <n v="2"/>
    <x v="1"/>
    <n v="13"/>
    <n v="3"/>
    <n v="4"/>
    <n v="3"/>
    <n v="10"/>
    <n v="3"/>
    <n v="3"/>
    <n v="7"/>
    <n v="7"/>
    <n v="7"/>
    <n v="7"/>
    <n v="0"/>
    <n v="0"/>
    <x v="1"/>
    <x v="0"/>
    <x v="0"/>
    <x v="1"/>
    <x v="0"/>
    <x v="1"/>
    <x v="0"/>
    <n v="2.5"/>
    <x v="3"/>
    <s v="6+"/>
    <n v="19357.2"/>
    <n v="0"/>
    <x v="2"/>
    <x v="2"/>
  </r>
  <r>
    <n v="27"/>
    <x v="1"/>
    <s v="Travel_Rarely"/>
    <x v="1"/>
    <n v="19"/>
    <n v="3"/>
    <s v="Other"/>
    <n v="1619"/>
    <n v="4"/>
    <s v="Male"/>
    <n v="2"/>
    <n v="1"/>
    <x v="2"/>
    <n v="1"/>
    <s v="Divorced"/>
    <n v="4066"/>
    <n v="1"/>
    <x v="1"/>
    <n v="11"/>
    <n v="3"/>
    <n v="1"/>
    <n v="2"/>
    <n v="7"/>
    <n v="3"/>
    <n v="3"/>
    <n v="7"/>
    <n v="7"/>
    <n v="0"/>
    <n v="7"/>
    <n v="0"/>
    <n v="0"/>
    <x v="0"/>
    <x v="0"/>
    <x v="2"/>
    <x v="3"/>
    <x v="1"/>
    <x v="0"/>
    <x v="0"/>
    <n v="2.25"/>
    <x v="3"/>
    <s v="0"/>
    <n v="14637.6"/>
    <n v="0"/>
    <x v="1"/>
    <x v="1"/>
  </r>
  <r>
    <n v="35"/>
    <x v="1"/>
    <s v="Travel_Rarely"/>
    <x v="1"/>
    <n v="18"/>
    <n v="5"/>
    <s v="Life Sciences"/>
    <n v="1621"/>
    <n v="2"/>
    <s v="Male"/>
    <n v="4"/>
    <n v="2"/>
    <x v="1"/>
    <n v="1"/>
    <s v="Married"/>
    <n v="5208"/>
    <n v="1"/>
    <x v="1"/>
    <n v="11"/>
    <n v="3"/>
    <n v="4"/>
    <n v="0"/>
    <n v="16"/>
    <n v="2"/>
    <n v="3"/>
    <n v="16"/>
    <n v="15"/>
    <n v="1"/>
    <n v="10"/>
    <n v="0"/>
    <n v="0"/>
    <x v="0"/>
    <x v="0"/>
    <x v="0"/>
    <x v="3"/>
    <x v="0"/>
    <x v="3"/>
    <x v="4"/>
    <n v="2.5"/>
    <x v="3"/>
    <s v="1–2"/>
    <n v="18748.8"/>
    <n v="0"/>
    <x v="1"/>
    <x v="1"/>
  </r>
  <r>
    <n v="28"/>
    <x v="1"/>
    <s v="Travel_Rarely"/>
    <x v="1"/>
    <n v="27"/>
    <n v="3"/>
    <s v="Medical"/>
    <n v="1622"/>
    <n v="2"/>
    <s v="Female"/>
    <n v="1"/>
    <n v="2"/>
    <x v="3"/>
    <n v="1"/>
    <s v="Divorced"/>
    <n v="4877"/>
    <n v="0"/>
    <x v="1"/>
    <n v="21"/>
    <n v="4"/>
    <n v="2"/>
    <n v="1"/>
    <n v="6"/>
    <n v="5"/>
    <n v="2"/>
    <n v="5"/>
    <n v="3"/>
    <n v="0"/>
    <n v="0"/>
    <n v="0"/>
    <n v="0"/>
    <x v="0"/>
    <x v="1"/>
    <x v="2"/>
    <x v="2"/>
    <x v="1"/>
    <x v="0"/>
    <x v="2"/>
    <n v="1.75"/>
    <x v="0"/>
    <s v="0"/>
    <n v="17557.2"/>
    <n v="0"/>
    <x v="0"/>
    <x v="0"/>
  </r>
  <r>
    <n v="21"/>
    <x v="1"/>
    <s v="Travel_Rarely"/>
    <x v="1"/>
    <n v="5"/>
    <n v="1"/>
    <s v="Medical"/>
    <n v="1623"/>
    <n v="3"/>
    <s v="Male"/>
    <n v="3"/>
    <n v="1"/>
    <x v="1"/>
    <n v="4"/>
    <s v="Single"/>
    <n v="3117"/>
    <n v="1"/>
    <x v="1"/>
    <n v="18"/>
    <n v="3"/>
    <n v="3"/>
    <n v="0"/>
    <n v="3"/>
    <n v="2"/>
    <n v="3"/>
    <n v="2"/>
    <n v="2"/>
    <n v="2"/>
    <n v="2"/>
    <n v="0"/>
    <n v="0"/>
    <x v="1"/>
    <x v="0"/>
    <x v="4"/>
    <x v="0"/>
    <x v="1"/>
    <x v="2"/>
    <x v="2"/>
    <n v="3.25"/>
    <x v="2"/>
    <s v="1–2"/>
    <n v="11221.199999999999"/>
    <n v="0"/>
    <x v="2"/>
    <x v="2"/>
  </r>
  <r>
    <n v="18"/>
    <x v="0"/>
    <s v="Travel_Frequently"/>
    <x v="0"/>
    <n v="3"/>
    <n v="2"/>
    <s v="Medical"/>
    <n v="1624"/>
    <n v="2"/>
    <s v="Female"/>
    <n v="3"/>
    <n v="1"/>
    <x v="6"/>
    <n v="4"/>
    <s v="Single"/>
    <n v="1569"/>
    <n v="1"/>
    <x v="0"/>
    <n v="12"/>
    <n v="3"/>
    <n v="3"/>
    <n v="0"/>
    <n v="0"/>
    <n v="2"/>
    <n v="4"/>
    <n v="0"/>
    <n v="0"/>
    <n v="0"/>
    <n v="0"/>
    <n v="1"/>
    <n v="1"/>
    <x v="0"/>
    <x v="1"/>
    <x v="4"/>
    <x v="0"/>
    <x v="1"/>
    <x v="2"/>
    <x v="1"/>
    <n v="3.25"/>
    <x v="2"/>
    <s v="0"/>
    <n v="5648.4"/>
    <n v="5648.4"/>
    <x v="0"/>
    <x v="0"/>
  </r>
  <r>
    <n v="47"/>
    <x v="1"/>
    <s v="Travel_Rarely"/>
    <x v="2"/>
    <n v="26"/>
    <n v="4"/>
    <s v="Life Sciences"/>
    <n v="1625"/>
    <n v="4"/>
    <s v="Female"/>
    <n v="3"/>
    <n v="5"/>
    <x v="5"/>
    <n v="3"/>
    <s v="Married"/>
    <n v="19658"/>
    <n v="3"/>
    <x v="1"/>
    <n v="11"/>
    <n v="3"/>
    <n v="3"/>
    <n v="1"/>
    <n v="27"/>
    <n v="2"/>
    <n v="3"/>
    <n v="5"/>
    <n v="2"/>
    <n v="1"/>
    <n v="0"/>
    <n v="0"/>
    <n v="0"/>
    <x v="0"/>
    <x v="1"/>
    <x v="1"/>
    <x v="2"/>
    <x v="2"/>
    <x v="4"/>
    <x v="2"/>
    <n v="3.25"/>
    <x v="2"/>
    <s v="1–2"/>
    <n v="70768.800000000003"/>
    <n v="0"/>
    <x v="2"/>
    <x v="2"/>
  </r>
  <r>
    <n v="39"/>
    <x v="1"/>
    <s v="Travel_Rarely"/>
    <x v="1"/>
    <n v="3"/>
    <n v="2"/>
    <s v="Medical"/>
    <n v="1627"/>
    <n v="3"/>
    <s v="Male"/>
    <n v="2"/>
    <n v="2"/>
    <x v="2"/>
    <n v="3"/>
    <s v="Divorced"/>
    <n v="3069"/>
    <n v="0"/>
    <x v="1"/>
    <n v="15"/>
    <n v="3"/>
    <n v="4"/>
    <n v="1"/>
    <n v="11"/>
    <n v="3"/>
    <n v="3"/>
    <n v="10"/>
    <n v="8"/>
    <n v="0"/>
    <n v="7"/>
    <n v="0"/>
    <n v="0"/>
    <x v="0"/>
    <x v="0"/>
    <x v="0"/>
    <x v="0"/>
    <x v="1"/>
    <x v="1"/>
    <x v="0"/>
    <n v="3.25"/>
    <x v="2"/>
    <s v="0"/>
    <n v="11048.4"/>
    <n v="0"/>
    <x v="1"/>
    <x v="1"/>
  </r>
  <r>
    <n v="40"/>
    <x v="1"/>
    <s v="Travel_Rarely"/>
    <x v="1"/>
    <n v="15"/>
    <n v="3"/>
    <s v="Life Sciences"/>
    <n v="1628"/>
    <n v="1"/>
    <s v="Female"/>
    <n v="2"/>
    <n v="3"/>
    <x v="3"/>
    <n v="3"/>
    <s v="Married"/>
    <n v="10435"/>
    <n v="1"/>
    <x v="1"/>
    <n v="13"/>
    <n v="3"/>
    <n v="4"/>
    <n v="2"/>
    <n v="18"/>
    <n v="2"/>
    <n v="3"/>
    <n v="18"/>
    <n v="15"/>
    <n v="14"/>
    <n v="12"/>
    <n v="0"/>
    <n v="0"/>
    <x v="1"/>
    <x v="0"/>
    <x v="0"/>
    <x v="4"/>
    <x v="3"/>
    <x v="3"/>
    <x v="4"/>
    <n v="2.75"/>
    <x v="1"/>
    <s v="6+"/>
    <n v="37566"/>
    <n v="0"/>
    <x v="2"/>
    <x v="2"/>
  </r>
  <r>
    <n v="35"/>
    <x v="1"/>
    <s v="Non-Travel"/>
    <x v="1"/>
    <n v="8"/>
    <n v="4"/>
    <s v="Life Sciences"/>
    <n v="1630"/>
    <n v="3"/>
    <s v="Female"/>
    <n v="3"/>
    <n v="2"/>
    <x v="4"/>
    <n v="3"/>
    <s v="Married"/>
    <n v="4148"/>
    <n v="1"/>
    <x v="1"/>
    <n v="12"/>
    <n v="3"/>
    <n v="4"/>
    <n v="1"/>
    <n v="15"/>
    <n v="5"/>
    <n v="3"/>
    <n v="14"/>
    <n v="11"/>
    <n v="2"/>
    <n v="9"/>
    <n v="0"/>
    <n v="0"/>
    <x v="1"/>
    <x v="0"/>
    <x v="0"/>
    <x v="1"/>
    <x v="1"/>
    <x v="1"/>
    <x v="4"/>
    <n v="3.25"/>
    <x v="2"/>
    <s v="1–2"/>
    <n v="14932.8"/>
    <n v="0"/>
    <x v="1"/>
    <x v="1"/>
  </r>
  <r>
    <n v="37"/>
    <x v="1"/>
    <s v="Travel_Rarely"/>
    <x v="1"/>
    <n v="19"/>
    <n v="3"/>
    <s v="Life Sciences"/>
    <n v="1631"/>
    <n v="3"/>
    <s v="Male"/>
    <n v="3"/>
    <n v="2"/>
    <x v="3"/>
    <n v="3"/>
    <s v="Married"/>
    <n v="5768"/>
    <n v="3"/>
    <x v="1"/>
    <n v="17"/>
    <n v="3"/>
    <n v="1"/>
    <n v="3"/>
    <n v="9"/>
    <n v="2"/>
    <n v="2"/>
    <n v="4"/>
    <n v="3"/>
    <n v="0"/>
    <n v="2"/>
    <n v="0"/>
    <n v="0"/>
    <x v="0"/>
    <x v="0"/>
    <x v="0"/>
    <x v="3"/>
    <x v="0"/>
    <x v="1"/>
    <x v="2"/>
    <n v="2.25"/>
    <x v="3"/>
    <s v="0"/>
    <n v="20764.8"/>
    <n v="0"/>
    <x v="1"/>
    <x v="1"/>
  </r>
  <r>
    <n v="39"/>
    <x v="1"/>
    <s v="Travel_Frequently"/>
    <x v="1"/>
    <n v="4"/>
    <n v="3"/>
    <s v="Medical"/>
    <n v="1633"/>
    <n v="1"/>
    <s v="Female"/>
    <n v="3"/>
    <n v="2"/>
    <x v="3"/>
    <n v="3"/>
    <s v="Single"/>
    <n v="5042"/>
    <n v="0"/>
    <x v="1"/>
    <n v="13"/>
    <n v="3"/>
    <n v="4"/>
    <n v="0"/>
    <n v="10"/>
    <n v="2"/>
    <n v="1"/>
    <n v="9"/>
    <n v="2"/>
    <n v="3"/>
    <n v="8"/>
    <n v="0"/>
    <n v="0"/>
    <x v="1"/>
    <x v="0"/>
    <x v="0"/>
    <x v="0"/>
    <x v="0"/>
    <x v="1"/>
    <x v="0"/>
    <n v="2.25"/>
    <x v="3"/>
    <s v="3–5"/>
    <n v="18151.2"/>
    <n v="0"/>
    <x v="2"/>
    <x v="2"/>
  </r>
  <r>
    <n v="45"/>
    <x v="1"/>
    <s v="Travel_Rarely"/>
    <x v="1"/>
    <n v="2"/>
    <n v="2"/>
    <s v="Other"/>
    <n v="1635"/>
    <n v="4"/>
    <s v="Female"/>
    <n v="2"/>
    <n v="2"/>
    <x v="3"/>
    <n v="4"/>
    <s v="Divorced"/>
    <n v="5770"/>
    <n v="1"/>
    <x v="1"/>
    <n v="19"/>
    <n v="3"/>
    <n v="1"/>
    <n v="2"/>
    <n v="10"/>
    <n v="3"/>
    <n v="3"/>
    <n v="10"/>
    <n v="7"/>
    <n v="3"/>
    <n v="9"/>
    <n v="0"/>
    <n v="0"/>
    <x v="1"/>
    <x v="0"/>
    <x v="1"/>
    <x v="0"/>
    <x v="0"/>
    <x v="1"/>
    <x v="0"/>
    <n v="3"/>
    <x v="1"/>
    <s v="3–5"/>
    <n v="20772"/>
    <n v="0"/>
    <x v="2"/>
    <x v="2"/>
  </r>
  <r>
    <n v="38"/>
    <x v="1"/>
    <s v="Travel_Rarely"/>
    <x v="1"/>
    <n v="2"/>
    <n v="2"/>
    <s v="Medical"/>
    <n v="1638"/>
    <n v="4"/>
    <s v="Female"/>
    <n v="2"/>
    <n v="3"/>
    <x v="3"/>
    <n v="3"/>
    <s v="Married"/>
    <n v="7756"/>
    <n v="3"/>
    <x v="0"/>
    <n v="19"/>
    <n v="3"/>
    <n v="4"/>
    <n v="1"/>
    <n v="10"/>
    <n v="6"/>
    <n v="4"/>
    <n v="5"/>
    <n v="4"/>
    <n v="0"/>
    <n v="2"/>
    <n v="0"/>
    <n v="1"/>
    <x v="0"/>
    <x v="0"/>
    <x v="0"/>
    <x v="0"/>
    <x v="0"/>
    <x v="1"/>
    <x v="2"/>
    <n v="3.75"/>
    <x v="2"/>
    <s v="0"/>
    <n v="27921.599999999999"/>
    <n v="0"/>
    <x v="2"/>
    <x v="2"/>
  </r>
  <r>
    <n v="35"/>
    <x v="0"/>
    <s v="Travel_Rarely"/>
    <x v="0"/>
    <n v="10"/>
    <n v="3"/>
    <s v="Medical"/>
    <n v="1639"/>
    <n v="4"/>
    <s v="Male"/>
    <n v="2"/>
    <n v="3"/>
    <x v="0"/>
    <n v="1"/>
    <s v="Married"/>
    <n v="10306"/>
    <n v="9"/>
    <x v="1"/>
    <n v="17"/>
    <n v="3"/>
    <n v="3"/>
    <n v="0"/>
    <n v="15"/>
    <n v="3"/>
    <n v="3"/>
    <n v="13"/>
    <n v="12"/>
    <n v="6"/>
    <n v="0"/>
    <n v="1"/>
    <n v="0"/>
    <x v="1"/>
    <x v="1"/>
    <x v="0"/>
    <x v="1"/>
    <x v="3"/>
    <x v="1"/>
    <x v="4"/>
    <n v="2.75"/>
    <x v="1"/>
    <s v="6+"/>
    <n v="37101.599999999999"/>
    <n v="37101.599999999999"/>
    <x v="2"/>
    <x v="2"/>
  </r>
  <r>
    <n v="37"/>
    <x v="1"/>
    <s v="Travel_Rarely"/>
    <x v="1"/>
    <n v="10"/>
    <n v="3"/>
    <s v="Medical"/>
    <n v="1640"/>
    <n v="2"/>
    <s v="Female"/>
    <n v="3"/>
    <n v="1"/>
    <x v="1"/>
    <n v="2"/>
    <s v="Married"/>
    <n v="3936"/>
    <n v="1"/>
    <x v="1"/>
    <n v="11"/>
    <n v="3"/>
    <n v="1"/>
    <n v="1"/>
    <n v="8"/>
    <n v="2"/>
    <n v="1"/>
    <n v="8"/>
    <n v="4"/>
    <n v="7"/>
    <n v="7"/>
    <n v="0"/>
    <n v="0"/>
    <x v="1"/>
    <x v="0"/>
    <x v="0"/>
    <x v="1"/>
    <x v="1"/>
    <x v="0"/>
    <x v="0"/>
    <n v="1.5"/>
    <x v="4"/>
    <s v="6+"/>
    <n v="14169.6"/>
    <n v="0"/>
    <x v="0"/>
    <x v="0"/>
  </r>
  <r>
    <n v="40"/>
    <x v="1"/>
    <s v="Travel_Rarely"/>
    <x v="1"/>
    <n v="16"/>
    <n v="3"/>
    <s v="Life Sciences"/>
    <n v="1641"/>
    <n v="3"/>
    <s v="Female"/>
    <n v="3"/>
    <n v="3"/>
    <x v="3"/>
    <n v="4"/>
    <s v="Single"/>
    <n v="7945"/>
    <n v="6"/>
    <x v="0"/>
    <n v="15"/>
    <n v="3"/>
    <n v="4"/>
    <n v="0"/>
    <n v="18"/>
    <n v="2"/>
    <n v="2"/>
    <n v="4"/>
    <n v="2"/>
    <n v="3"/>
    <n v="3"/>
    <n v="0"/>
    <n v="1"/>
    <x v="1"/>
    <x v="0"/>
    <x v="0"/>
    <x v="3"/>
    <x v="0"/>
    <x v="3"/>
    <x v="2"/>
    <n v="3.25"/>
    <x v="2"/>
    <s v="3–5"/>
    <n v="28602"/>
    <n v="0"/>
    <x v="0"/>
    <x v="0"/>
  </r>
  <r>
    <n v="44"/>
    <x v="1"/>
    <s v="Travel_Frequently"/>
    <x v="2"/>
    <n v="1"/>
    <n v="5"/>
    <s v="Human Resources"/>
    <n v="1642"/>
    <n v="1"/>
    <s v="Male"/>
    <n v="3"/>
    <n v="2"/>
    <x v="8"/>
    <n v="4"/>
    <s v="Married"/>
    <n v="5743"/>
    <n v="4"/>
    <x v="0"/>
    <n v="11"/>
    <n v="3"/>
    <n v="3"/>
    <n v="0"/>
    <n v="14"/>
    <n v="3"/>
    <n v="3"/>
    <n v="10"/>
    <n v="7"/>
    <n v="0"/>
    <n v="2"/>
    <n v="0"/>
    <n v="1"/>
    <x v="0"/>
    <x v="0"/>
    <x v="0"/>
    <x v="0"/>
    <x v="0"/>
    <x v="1"/>
    <x v="0"/>
    <n v="2.75"/>
    <x v="1"/>
    <s v="0"/>
    <n v="20674.8"/>
    <n v="0"/>
    <x v="2"/>
    <x v="2"/>
  </r>
  <r>
    <n v="48"/>
    <x v="1"/>
    <s v="Travel_Frequently"/>
    <x v="1"/>
    <n v="4"/>
    <n v="5"/>
    <s v="Medical"/>
    <n v="1644"/>
    <n v="3"/>
    <s v="Male"/>
    <n v="2"/>
    <n v="4"/>
    <x v="5"/>
    <n v="4"/>
    <s v="Married"/>
    <n v="15202"/>
    <n v="2"/>
    <x v="1"/>
    <n v="25"/>
    <n v="4"/>
    <n v="2"/>
    <n v="1"/>
    <n v="23"/>
    <n v="3"/>
    <n v="3"/>
    <n v="2"/>
    <n v="2"/>
    <n v="2"/>
    <n v="2"/>
    <n v="0"/>
    <n v="0"/>
    <x v="1"/>
    <x v="0"/>
    <x v="1"/>
    <x v="0"/>
    <x v="2"/>
    <x v="3"/>
    <x v="2"/>
    <n v="3"/>
    <x v="1"/>
    <s v="1–2"/>
    <n v="54727.199999999997"/>
    <n v="0"/>
    <x v="2"/>
    <x v="2"/>
  </r>
  <r>
    <n v="35"/>
    <x v="0"/>
    <s v="Travel_Rarely"/>
    <x v="0"/>
    <n v="15"/>
    <n v="2"/>
    <s v="Medical"/>
    <n v="1645"/>
    <n v="1"/>
    <s v="Male"/>
    <n v="1"/>
    <n v="2"/>
    <x v="0"/>
    <n v="4"/>
    <s v="Divorced"/>
    <n v="5440"/>
    <n v="6"/>
    <x v="0"/>
    <n v="14"/>
    <n v="3"/>
    <n v="4"/>
    <n v="2"/>
    <n v="7"/>
    <n v="2"/>
    <n v="2"/>
    <n v="2"/>
    <n v="2"/>
    <n v="2"/>
    <n v="2"/>
    <n v="1"/>
    <n v="1"/>
    <x v="1"/>
    <x v="0"/>
    <x v="0"/>
    <x v="4"/>
    <x v="0"/>
    <x v="0"/>
    <x v="2"/>
    <n v="2.75"/>
    <x v="1"/>
    <s v="1–2"/>
    <n v="19584"/>
    <n v="19584"/>
    <x v="0"/>
    <x v="0"/>
  </r>
  <r>
    <n v="24"/>
    <x v="1"/>
    <s v="Travel_Frequently"/>
    <x v="1"/>
    <n v="2"/>
    <n v="1"/>
    <s v="Technical Degree"/>
    <n v="1646"/>
    <n v="1"/>
    <s v="Female"/>
    <n v="3"/>
    <n v="1"/>
    <x v="1"/>
    <n v="4"/>
    <s v="Single"/>
    <n v="3760"/>
    <n v="1"/>
    <x v="0"/>
    <n v="13"/>
    <n v="3"/>
    <n v="3"/>
    <n v="0"/>
    <n v="6"/>
    <n v="2"/>
    <n v="3"/>
    <n v="6"/>
    <n v="3"/>
    <n v="1"/>
    <n v="3"/>
    <n v="0"/>
    <n v="1"/>
    <x v="0"/>
    <x v="0"/>
    <x v="4"/>
    <x v="0"/>
    <x v="1"/>
    <x v="0"/>
    <x v="0"/>
    <n v="2.75"/>
    <x v="1"/>
    <s v="1–2"/>
    <n v="13536"/>
    <n v="0"/>
    <x v="2"/>
    <x v="2"/>
  </r>
  <r>
    <n v="27"/>
    <x v="1"/>
    <s v="Travel_Rarely"/>
    <x v="1"/>
    <n v="8"/>
    <n v="3"/>
    <s v="Medical"/>
    <n v="1647"/>
    <n v="2"/>
    <s v="Female"/>
    <n v="4"/>
    <n v="1"/>
    <x v="1"/>
    <n v="3"/>
    <s v="Married"/>
    <n v="3517"/>
    <n v="7"/>
    <x v="1"/>
    <n v="17"/>
    <n v="3"/>
    <n v="1"/>
    <n v="0"/>
    <n v="5"/>
    <n v="0"/>
    <n v="3"/>
    <n v="3"/>
    <n v="2"/>
    <n v="0"/>
    <n v="2"/>
    <n v="0"/>
    <n v="0"/>
    <x v="0"/>
    <x v="0"/>
    <x v="2"/>
    <x v="1"/>
    <x v="1"/>
    <x v="0"/>
    <x v="2"/>
    <n v="2.25"/>
    <x v="3"/>
    <s v="0"/>
    <n v="12661.199999999999"/>
    <n v="0"/>
    <x v="1"/>
    <x v="1"/>
  </r>
  <r>
    <n v="27"/>
    <x v="1"/>
    <s v="Travel_Frequently"/>
    <x v="1"/>
    <n v="2"/>
    <n v="3"/>
    <s v="Medical"/>
    <n v="1648"/>
    <n v="4"/>
    <s v="Male"/>
    <n v="3"/>
    <n v="1"/>
    <x v="1"/>
    <n v="4"/>
    <s v="Single"/>
    <n v="2580"/>
    <n v="2"/>
    <x v="1"/>
    <n v="13"/>
    <n v="3"/>
    <n v="3"/>
    <n v="0"/>
    <n v="6"/>
    <n v="0"/>
    <n v="2"/>
    <n v="4"/>
    <n v="2"/>
    <n v="1"/>
    <n v="2"/>
    <n v="0"/>
    <n v="0"/>
    <x v="0"/>
    <x v="0"/>
    <x v="2"/>
    <x v="0"/>
    <x v="1"/>
    <x v="0"/>
    <x v="2"/>
    <n v="3.25"/>
    <x v="2"/>
    <s v="1–2"/>
    <n v="9288"/>
    <n v="0"/>
    <x v="1"/>
    <x v="1"/>
  </r>
  <r>
    <n v="40"/>
    <x v="0"/>
    <s v="Travel_Rarely"/>
    <x v="1"/>
    <n v="7"/>
    <n v="3"/>
    <s v="Life Sciences"/>
    <n v="1649"/>
    <n v="1"/>
    <s v="Male"/>
    <n v="3"/>
    <n v="1"/>
    <x v="2"/>
    <n v="1"/>
    <s v="Single"/>
    <n v="2166"/>
    <n v="3"/>
    <x v="0"/>
    <n v="14"/>
    <n v="3"/>
    <n v="2"/>
    <n v="0"/>
    <n v="10"/>
    <n v="3"/>
    <n v="1"/>
    <n v="4"/>
    <n v="2"/>
    <n v="0"/>
    <n v="3"/>
    <n v="1"/>
    <n v="1"/>
    <x v="0"/>
    <x v="0"/>
    <x v="0"/>
    <x v="1"/>
    <x v="1"/>
    <x v="1"/>
    <x v="2"/>
    <n v="1.25"/>
    <x v="4"/>
    <s v="0"/>
    <n v="7797.5999999999995"/>
    <n v="7797.5999999999995"/>
    <x v="0"/>
    <x v="0"/>
  </r>
  <r>
    <n v="29"/>
    <x v="1"/>
    <s v="Travel_Rarely"/>
    <x v="0"/>
    <n v="10"/>
    <n v="3"/>
    <s v="Medical"/>
    <n v="1650"/>
    <n v="3"/>
    <s v="Male"/>
    <n v="2"/>
    <n v="2"/>
    <x v="0"/>
    <n v="3"/>
    <s v="Single"/>
    <n v="5869"/>
    <n v="9"/>
    <x v="1"/>
    <n v="11"/>
    <n v="3"/>
    <n v="3"/>
    <n v="0"/>
    <n v="8"/>
    <n v="2"/>
    <n v="3"/>
    <n v="5"/>
    <n v="2"/>
    <n v="1"/>
    <n v="4"/>
    <n v="0"/>
    <n v="0"/>
    <x v="0"/>
    <x v="0"/>
    <x v="2"/>
    <x v="1"/>
    <x v="0"/>
    <x v="0"/>
    <x v="2"/>
    <n v="3"/>
    <x v="1"/>
    <s v="1–2"/>
    <n v="21128.399999999998"/>
    <n v="0"/>
    <x v="1"/>
    <x v="1"/>
  </r>
  <r>
    <n v="36"/>
    <x v="1"/>
    <s v="Travel_Rarely"/>
    <x v="1"/>
    <n v="5"/>
    <n v="4"/>
    <s v="Life Sciences"/>
    <n v="1651"/>
    <n v="2"/>
    <s v="Female"/>
    <n v="3"/>
    <n v="3"/>
    <x v="4"/>
    <n v="1"/>
    <s v="Married"/>
    <n v="8008"/>
    <n v="4"/>
    <x v="1"/>
    <n v="12"/>
    <n v="3"/>
    <n v="3"/>
    <n v="2"/>
    <n v="9"/>
    <n v="6"/>
    <n v="3"/>
    <n v="3"/>
    <n v="2"/>
    <n v="0"/>
    <n v="2"/>
    <n v="0"/>
    <n v="0"/>
    <x v="0"/>
    <x v="0"/>
    <x v="0"/>
    <x v="0"/>
    <x v="0"/>
    <x v="1"/>
    <x v="2"/>
    <n v="2.25"/>
    <x v="3"/>
    <s v="0"/>
    <n v="28828.799999999999"/>
    <n v="0"/>
    <x v="1"/>
    <x v="1"/>
  </r>
  <r>
    <n v="25"/>
    <x v="1"/>
    <s v="Travel_Frequently"/>
    <x v="1"/>
    <n v="2"/>
    <n v="1"/>
    <s v="Life Sciences"/>
    <n v="1653"/>
    <n v="4"/>
    <s v="Male"/>
    <n v="4"/>
    <n v="2"/>
    <x v="3"/>
    <n v="3"/>
    <s v="Divorced"/>
    <n v="5206"/>
    <n v="1"/>
    <x v="1"/>
    <n v="17"/>
    <n v="3"/>
    <n v="3"/>
    <n v="2"/>
    <n v="7"/>
    <n v="6"/>
    <n v="3"/>
    <n v="7"/>
    <n v="7"/>
    <n v="0"/>
    <n v="7"/>
    <n v="0"/>
    <n v="0"/>
    <x v="0"/>
    <x v="0"/>
    <x v="2"/>
    <x v="0"/>
    <x v="0"/>
    <x v="0"/>
    <x v="0"/>
    <n v="3.25"/>
    <x v="2"/>
    <s v="0"/>
    <n v="18741.599999999999"/>
    <n v="0"/>
    <x v="1"/>
    <x v="1"/>
  </r>
  <r>
    <n v="39"/>
    <x v="1"/>
    <s v="Travel_Rarely"/>
    <x v="1"/>
    <n v="12"/>
    <n v="3"/>
    <s v="Medical"/>
    <n v="1654"/>
    <n v="4"/>
    <s v="Male"/>
    <n v="3"/>
    <n v="2"/>
    <x v="3"/>
    <n v="2"/>
    <s v="Married"/>
    <n v="5295"/>
    <n v="4"/>
    <x v="1"/>
    <n v="21"/>
    <n v="4"/>
    <n v="3"/>
    <n v="0"/>
    <n v="7"/>
    <n v="3"/>
    <n v="3"/>
    <n v="5"/>
    <n v="4"/>
    <n v="1"/>
    <n v="0"/>
    <n v="0"/>
    <n v="0"/>
    <x v="0"/>
    <x v="1"/>
    <x v="0"/>
    <x v="4"/>
    <x v="0"/>
    <x v="0"/>
    <x v="2"/>
    <n v="3"/>
    <x v="1"/>
    <s v="1–2"/>
    <n v="19062"/>
    <n v="0"/>
    <x v="1"/>
    <x v="1"/>
  </r>
  <r>
    <n v="49"/>
    <x v="1"/>
    <s v="Travel_Rarely"/>
    <x v="1"/>
    <n v="22"/>
    <n v="4"/>
    <s v="Other"/>
    <n v="1655"/>
    <n v="1"/>
    <s v="Female"/>
    <n v="3"/>
    <n v="4"/>
    <x v="7"/>
    <n v="2"/>
    <s v="Married"/>
    <n v="16413"/>
    <n v="3"/>
    <x v="1"/>
    <n v="16"/>
    <n v="3"/>
    <n v="2"/>
    <n v="2"/>
    <n v="27"/>
    <n v="2"/>
    <n v="3"/>
    <n v="4"/>
    <n v="2"/>
    <n v="1"/>
    <n v="2"/>
    <n v="0"/>
    <n v="0"/>
    <x v="0"/>
    <x v="0"/>
    <x v="1"/>
    <x v="2"/>
    <x v="2"/>
    <x v="4"/>
    <x v="2"/>
    <n v="2"/>
    <x v="0"/>
    <s v="1–2"/>
    <n v="59086.799999999996"/>
    <n v="0"/>
    <x v="0"/>
    <x v="0"/>
  </r>
  <r>
    <n v="50"/>
    <x v="1"/>
    <s v="Travel_Rarely"/>
    <x v="1"/>
    <n v="17"/>
    <n v="5"/>
    <s v="Life Sciences"/>
    <n v="1656"/>
    <n v="4"/>
    <s v="Female"/>
    <n v="2"/>
    <n v="3"/>
    <x v="7"/>
    <n v="1"/>
    <s v="Divorced"/>
    <n v="13269"/>
    <n v="5"/>
    <x v="1"/>
    <n v="15"/>
    <n v="3"/>
    <n v="3"/>
    <n v="3"/>
    <n v="19"/>
    <n v="3"/>
    <n v="3"/>
    <n v="14"/>
    <n v="11"/>
    <n v="1"/>
    <n v="11"/>
    <n v="0"/>
    <n v="0"/>
    <x v="0"/>
    <x v="0"/>
    <x v="1"/>
    <x v="3"/>
    <x v="3"/>
    <x v="3"/>
    <x v="4"/>
    <n v="2.75"/>
    <x v="1"/>
    <s v="1–2"/>
    <n v="47768.4"/>
    <n v="0"/>
    <x v="1"/>
    <x v="1"/>
  </r>
  <r>
    <n v="20"/>
    <x v="1"/>
    <s v="Travel_Rarely"/>
    <x v="0"/>
    <n v="2"/>
    <n v="3"/>
    <s v="Medical"/>
    <n v="1657"/>
    <n v="3"/>
    <s v="Female"/>
    <n v="3"/>
    <n v="1"/>
    <x v="6"/>
    <n v="3"/>
    <s v="Single"/>
    <n v="2783"/>
    <n v="1"/>
    <x v="1"/>
    <n v="19"/>
    <n v="3"/>
    <n v="1"/>
    <n v="0"/>
    <n v="2"/>
    <n v="3"/>
    <n v="3"/>
    <n v="2"/>
    <n v="2"/>
    <n v="2"/>
    <n v="2"/>
    <n v="0"/>
    <n v="0"/>
    <x v="1"/>
    <x v="0"/>
    <x v="4"/>
    <x v="0"/>
    <x v="1"/>
    <x v="2"/>
    <x v="2"/>
    <n v="2.5"/>
    <x v="3"/>
    <s v="1–2"/>
    <n v="10018.799999999999"/>
    <n v="0"/>
    <x v="2"/>
    <x v="2"/>
  </r>
  <r>
    <n v="34"/>
    <x v="1"/>
    <s v="Travel_Rarely"/>
    <x v="1"/>
    <n v="3"/>
    <n v="3"/>
    <s v="Life Sciences"/>
    <n v="1658"/>
    <n v="4"/>
    <s v="Female"/>
    <n v="3"/>
    <n v="2"/>
    <x v="1"/>
    <n v="2"/>
    <s v="Divorced"/>
    <n v="5433"/>
    <n v="1"/>
    <x v="1"/>
    <n v="12"/>
    <n v="3"/>
    <n v="3"/>
    <n v="1"/>
    <n v="11"/>
    <n v="2"/>
    <n v="3"/>
    <n v="11"/>
    <n v="8"/>
    <n v="7"/>
    <n v="9"/>
    <n v="0"/>
    <n v="0"/>
    <x v="1"/>
    <x v="0"/>
    <x v="2"/>
    <x v="0"/>
    <x v="0"/>
    <x v="1"/>
    <x v="4"/>
    <n v="3"/>
    <x v="1"/>
    <s v="6+"/>
    <n v="19558.8"/>
    <n v="0"/>
    <x v="2"/>
    <x v="2"/>
  </r>
  <r>
    <n v="36"/>
    <x v="1"/>
    <s v="Travel_Rarely"/>
    <x v="1"/>
    <n v="7"/>
    <n v="3"/>
    <s v="Life Sciences"/>
    <n v="1659"/>
    <n v="1"/>
    <s v="Male"/>
    <n v="3"/>
    <n v="1"/>
    <x v="2"/>
    <n v="2"/>
    <s v="Single"/>
    <n v="2013"/>
    <n v="2"/>
    <x v="1"/>
    <n v="11"/>
    <n v="3"/>
    <n v="3"/>
    <n v="0"/>
    <n v="15"/>
    <n v="4"/>
    <n v="3"/>
    <n v="4"/>
    <n v="3"/>
    <n v="1"/>
    <n v="3"/>
    <n v="0"/>
    <n v="0"/>
    <x v="0"/>
    <x v="0"/>
    <x v="0"/>
    <x v="1"/>
    <x v="1"/>
    <x v="1"/>
    <x v="2"/>
    <n v="2.25"/>
    <x v="3"/>
    <s v="1–2"/>
    <n v="7246.8"/>
    <n v="0"/>
    <x v="1"/>
    <x v="1"/>
  </r>
  <r>
    <n v="49"/>
    <x v="1"/>
    <s v="Travel_Rarely"/>
    <x v="1"/>
    <n v="6"/>
    <n v="1"/>
    <s v="Life Sciences"/>
    <n v="1661"/>
    <n v="3"/>
    <s v="Female"/>
    <n v="2"/>
    <n v="4"/>
    <x v="4"/>
    <n v="3"/>
    <s v="Married"/>
    <n v="13966"/>
    <n v="2"/>
    <x v="0"/>
    <n v="19"/>
    <n v="3"/>
    <n v="2"/>
    <n v="1"/>
    <n v="30"/>
    <n v="3"/>
    <n v="3"/>
    <n v="15"/>
    <n v="11"/>
    <n v="2"/>
    <n v="12"/>
    <n v="0"/>
    <n v="1"/>
    <x v="1"/>
    <x v="0"/>
    <x v="1"/>
    <x v="1"/>
    <x v="3"/>
    <x v="4"/>
    <x v="4"/>
    <n v="2.75"/>
    <x v="1"/>
    <s v="1–2"/>
    <n v="50277.599999999999"/>
    <n v="0"/>
    <x v="2"/>
    <x v="2"/>
  </r>
  <r>
    <n v="36"/>
    <x v="1"/>
    <s v="Non-Travel"/>
    <x v="1"/>
    <n v="1"/>
    <n v="4"/>
    <s v="Medical"/>
    <n v="1662"/>
    <n v="4"/>
    <s v="Female"/>
    <n v="2"/>
    <n v="2"/>
    <x v="3"/>
    <n v="3"/>
    <s v="Married"/>
    <n v="4374"/>
    <n v="0"/>
    <x v="1"/>
    <n v="15"/>
    <n v="3"/>
    <n v="3"/>
    <n v="0"/>
    <n v="4"/>
    <n v="6"/>
    <n v="3"/>
    <n v="3"/>
    <n v="2"/>
    <n v="1"/>
    <n v="2"/>
    <n v="0"/>
    <n v="0"/>
    <x v="0"/>
    <x v="0"/>
    <x v="0"/>
    <x v="0"/>
    <x v="1"/>
    <x v="0"/>
    <x v="2"/>
    <n v="3.25"/>
    <x v="2"/>
    <s v="1–2"/>
    <n v="15746.4"/>
    <n v="0"/>
    <x v="1"/>
    <x v="1"/>
  </r>
  <r>
    <n v="36"/>
    <x v="1"/>
    <s v="Travel_Rarely"/>
    <x v="1"/>
    <n v="3"/>
    <n v="2"/>
    <s v="Life Sciences"/>
    <n v="1664"/>
    <n v="4"/>
    <s v="Male"/>
    <n v="4"/>
    <n v="2"/>
    <x v="4"/>
    <n v="1"/>
    <s v="Divorced"/>
    <n v="6842"/>
    <n v="6"/>
    <x v="1"/>
    <n v="20"/>
    <n v="4"/>
    <n v="1"/>
    <n v="1"/>
    <n v="13"/>
    <n v="3"/>
    <n v="3"/>
    <n v="5"/>
    <n v="4"/>
    <n v="0"/>
    <n v="4"/>
    <n v="0"/>
    <n v="0"/>
    <x v="0"/>
    <x v="0"/>
    <x v="0"/>
    <x v="0"/>
    <x v="0"/>
    <x v="1"/>
    <x v="2"/>
    <n v="2.25"/>
    <x v="3"/>
    <s v="0"/>
    <n v="24631.200000000001"/>
    <n v="0"/>
    <x v="1"/>
    <x v="1"/>
  </r>
  <r>
    <n v="54"/>
    <x v="1"/>
    <s v="Travel_Rarely"/>
    <x v="1"/>
    <n v="22"/>
    <n v="5"/>
    <s v="Medical"/>
    <n v="1665"/>
    <n v="2"/>
    <s v="Female"/>
    <n v="3"/>
    <n v="4"/>
    <x v="5"/>
    <n v="3"/>
    <s v="Married"/>
    <n v="17426"/>
    <n v="3"/>
    <x v="1"/>
    <n v="25"/>
    <n v="4"/>
    <n v="3"/>
    <n v="1"/>
    <n v="36"/>
    <n v="6"/>
    <n v="3"/>
    <n v="10"/>
    <n v="8"/>
    <n v="4"/>
    <n v="7"/>
    <n v="0"/>
    <n v="0"/>
    <x v="1"/>
    <x v="0"/>
    <x v="1"/>
    <x v="2"/>
    <x v="2"/>
    <x v="4"/>
    <x v="0"/>
    <n v="2.75"/>
    <x v="1"/>
    <s v="3–5"/>
    <n v="62733.599999999999"/>
    <n v="0"/>
    <x v="0"/>
    <x v="0"/>
  </r>
  <r>
    <n v="43"/>
    <x v="1"/>
    <s v="Travel_Rarely"/>
    <x v="1"/>
    <n v="15"/>
    <n v="2"/>
    <s v="Life Sciences"/>
    <n v="1666"/>
    <n v="3"/>
    <s v="Male"/>
    <n v="2"/>
    <n v="4"/>
    <x v="7"/>
    <n v="3"/>
    <s v="Married"/>
    <n v="17603"/>
    <n v="1"/>
    <x v="1"/>
    <n v="24"/>
    <n v="4"/>
    <n v="1"/>
    <n v="1"/>
    <n v="14"/>
    <n v="3"/>
    <n v="3"/>
    <n v="14"/>
    <n v="10"/>
    <n v="6"/>
    <n v="11"/>
    <n v="0"/>
    <n v="0"/>
    <x v="1"/>
    <x v="0"/>
    <x v="0"/>
    <x v="4"/>
    <x v="2"/>
    <x v="1"/>
    <x v="4"/>
    <n v="2.5"/>
    <x v="3"/>
    <s v="6+"/>
    <n v="63370.799999999996"/>
    <n v="0"/>
    <x v="2"/>
    <x v="2"/>
  </r>
  <r>
    <n v="35"/>
    <x v="0"/>
    <s v="Travel_Frequently"/>
    <x v="0"/>
    <n v="12"/>
    <n v="4"/>
    <s v="Other"/>
    <n v="1667"/>
    <n v="4"/>
    <s v="Male"/>
    <n v="3"/>
    <n v="2"/>
    <x v="0"/>
    <n v="4"/>
    <s v="Single"/>
    <n v="4581"/>
    <n v="3"/>
    <x v="0"/>
    <n v="24"/>
    <n v="4"/>
    <n v="1"/>
    <n v="0"/>
    <n v="13"/>
    <n v="2"/>
    <n v="4"/>
    <n v="11"/>
    <n v="9"/>
    <n v="6"/>
    <n v="7"/>
    <n v="1"/>
    <n v="1"/>
    <x v="1"/>
    <x v="0"/>
    <x v="0"/>
    <x v="4"/>
    <x v="1"/>
    <x v="1"/>
    <x v="4"/>
    <n v="3.25"/>
    <x v="2"/>
    <s v="6+"/>
    <n v="16491.599999999999"/>
    <n v="16491.599999999999"/>
    <x v="0"/>
    <x v="0"/>
  </r>
  <r>
    <n v="38"/>
    <x v="1"/>
    <s v="Travel_Frequently"/>
    <x v="1"/>
    <n v="1"/>
    <n v="3"/>
    <s v="Life Sciences"/>
    <n v="1668"/>
    <n v="4"/>
    <s v="Male"/>
    <n v="3"/>
    <n v="2"/>
    <x v="1"/>
    <n v="4"/>
    <s v="Married"/>
    <n v="4735"/>
    <n v="7"/>
    <x v="1"/>
    <n v="15"/>
    <n v="3"/>
    <n v="4"/>
    <n v="2"/>
    <n v="19"/>
    <n v="4"/>
    <n v="4"/>
    <n v="13"/>
    <n v="11"/>
    <n v="2"/>
    <n v="9"/>
    <n v="0"/>
    <n v="0"/>
    <x v="1"/>
    <x v="0"/>
    <x v="0"/>
    <x v="0"/>
    <x v="1"/>
    <x v="3"/>
    <x v="4"/>
    <n v="4"/>
    <x v="2"/>
    <s v="1–2"/>
    <n v="17046"/>
    <n v="0"/>
    <x v="1"/>
    <x v="1"/>
  </r>
  <r>
    <n v="29"/>
    <x v="1"/>
    <s v="Travel_Rarely"/>
    <x v="0"/>
    <n v="5"/>
    <n v="3"/>
    <s v="Medical"/>
    <n v="1669"/>
    <n v="1"/>
    <s v="Male"/>
    <n v="2"/>
    <n v="2"/>
    <x v="0"/>
    <n v="2"/>
    <s v="Divorced"/>
    <n v="4187"/>
    <n v="1"/>
    <x v="0"/>
    <n v="13"/>
    <n v="3"/>
    <n v="2"/>
    <n v="1"/>
    <n v="10"/>
    <n v="3"/>
    <n v="2"/>
    <n v="10"/>
    <n v="0"/>
    <n v="0"/>
    <n v="9"/>
    <n v="0"/>
    <n v="1"/>
    <x v="0"/>
    <x v="0"/>
    <x v="2"/>
    <x v="0"/>
    <x v="1"/>
    <x v="1"/>
    <x v="0"/>
    <n v="1.75"/>
    <x v="0"/>
    <s v="0"/>
    <n v="15073.199999999999"/>
    <n v="0"/>
    <x v="0"/>
    <x v="0"/>
  </r>
  <r>
    <n v="33"/>
    <x v="1"/>
    <s v="Travel_Rarely"/>
    <x v="0"/>
    <n v="2"/>
    <n v="4"/>
    <s v="Medical"/>
    <n v="1670"/>
    <n v="4"/>
    <s v="Male"/>
    <n v="3"/>
    <n v="2"/>
    <x v="0"/>
    <n v="4"/>
    <s v="Divorced"/>
    <n v="5505"/>
    <n v="1"/>
    <x v="1"/>
    <n v="14"/>
    <n v="3"/>
    <n v="3"/>
    <n v="2"/>
    <n v="6"/>
    <n v="5"/>
    <n v="3"/>
    <n v="6"/>
    <n v="2"/>
    <n v="0"/>
    <n v="4"/>
    <n v="0"/>
    <n v="0"/>
    <x v="0"/>
    <x v="0"/>
    <x v="2"/>
    <x v="0"/>
    <x v="0"/>
    <x v="0"/>
    <x v="0"/>
    <n v="3.5"/>
    <x v="2"/>
    <s v="0"/>
    <n v="19818"/>
    <n v="0"/>
    <x v="1"/>
    <x v="1"/>
  </r>
  <r>
    <n v="32"/>
    <x v="1"/>
    <s v="Travel_Rarely"/>
    <x v="1"/>
    <n v="2"/>
    <n v="3"/>
    <s v="Medical"/>
    <n v="1671"/>
    <n v="4"/>
    <s v="Male"/>
    <n v="3"/>
    <n v="2"/>
    <x v="1"/>
    <n v="2"/>
    <s v="Divorced"/>
    <n v="5470"/>
    <n v="0"/>
    <x v="1"/>
    <n v="13"/>
    <n v="3"/>
    <n v="3"/>
    <n v="2"/>
    <n v="10"/>
    <n v="4"/>
    <n v="2"/>
    <n v="9"/>
    <n v="5"/>
    <n v="1"/>
    <n v="6"/>
    <n v="0"/>
    <n v="0"/>
    <x v="0"/>
    <x v="0"/>
    <x v="2"/>
    <x v="0"/>
    <x v="0"/>
    <x v="1"/>
    <x v="0"/>
    <n v="2.75"/>
    <x v="1"/>
    <s v="1–2"/>
    <n v="19692"/>
    <n v="0"/>
    <x v="1"/>
    <x v="1"/>
  </r>
  <r>
    <n v="31"/>
    <x v="1"/>
    <s v="Travel_Rarely"/>
    <x v="0"/>
    <n v="5"/>
    <n v="4"/>
    <s v="Life Sciences"/>
    <n v="1673"/>
    <n v="1"/>
    <s v="Female"/>
    <n v="3"/>
    <n v="2"/>
    <x v="0"/>
    <n v="4"/>
    <s v="Married"/>
    <n v="5476"/>
    <n v="1"/>
    <x v="1"/>
    <n v="11"/>
    <n v="3"/>
    <n v="1"/>
    <n v="2"/>
    <n v="10"/>
    <n v="2"/>
    <n v="3"/>
    <n v="10"/>
    <n v="0"/>
    <n v="0"/>
    <n v="2"/>
    <n v="0"/>
    <n v="0"/>
    <x v="0"/>
    <x v="0"/>
    <x v="2"/>
    <x v="0"/>
    <x v="0"/>
    <x v="1"/>
    <x v="0"/>
    <n v="2.25"/>
    <x v="3"/>
    <s v="0"/>
    <n v="19713.599999999999"/>
    <n v="0"/>
    <x v="1"/>
    <x v="1"/>
  </r>
  <r>
    <n v="49"/>
    <x v="1"/>
    <s v="Travel_Rarely"/>
    <x v="1"/>
    <n v="16"/>
    <n v="3"/>
    <s v="Medical"/>
    <n v="1674"/>
    <n v="4"/>
    <s v="Female"/>
    <n v="3"/>
    <n v="1"/>
    <x v="2"/>
    <n v="1"/>
    <s v="Divorced"/>
    <n v="2587"/>
    <n v="4"/>
    <x v="0"/>
    <n v="16"/>
    <n v="3"/>
    <n v="2"/>
    <n v="1"/>
    <n v="17"/>
    <n v="2"/>
    <n v="2"/>
    <n v="2"/>
    <n v="2"/>
    <n v="2"/>
    <n v="2"/>
    <n v="0"/>
    <n v="1"/>
    <x v="1"/>
    <x v="0"/>
    <x v="1"/>
    <x v="3"/>
    <x v="1"/>
    <x v="3"/>
    <x v="2"/>
    <n v="2.25"/>
    <x v="3"/>
    <s v="1–2"/>
    <n v="9313.1999999999989"/>
    <n v="0"/>
    <x v="0"/>
    <x v="0"/>
  </r>
  <r>
    <n v="38"/>
    <x v="1"/>
    <s v="Travel_Frequently"/>
    <x v="1"/>
    <n v="2"/>
    <n v="3"/>
    <s v="Medical"/>
    <n v="1675"/>
    <n v="4"/>
    <s v="Female"/>
    <n v="2"/>
    <n v="1"/>
    <x v="2"/>
    <n v="2"/>
    <s v="Single"/>
    <n v="2440"/>
    <n v="1"/>
    <x v="1"/>
    <n v="22"/>
    <n v="4"/>
    <n v="2"/>
    <n v="0"/>
    <n v="4"/>
    <n v="3"/>
    <n v="3"/>
    <n v="4"/>
    <n v="3"/>
    <n v="3"/>
    <n v="3"/>
    <n v="0"/>
    <n v="0"/>
    <x v="1"/>
    <x v="0"/>
    <x v="0"/>
    <x v="0"/>
    <x v="1"/>
    <x v="0"/>
    <x v="2"/>
    <n v="2.75"/>
    <x v="1"/>
    <s v="3–5"/>
    <n v="8784"/>
    <n v="0"/>
    <x v="2"/>
    <x v="2"/>
  </r>
  <r>
    <n v="47"/>
    <x v="1"/>
    <s v="Travel_Rarely"/>
    <x v="0"/>
    <n v="2"/>
    <n v="4"/>
    <s v="Life Sciences"/>
    <n v="1676"/>
    <n v="2"/>
    <s v="Female"/>
    <n v="4"/>
    <n v="4"/>
    <x v="5"/>
    <n v="2"/>
    <s v="Divorced"/>
    <n v="15972"/>
    <n v="6"/>
    <x v="1"/>
    <n v="14"/>
    <n v="3"/>
    <n v="3"/>
    <n v="3"/>
    <n v="29"/>
    <n v="2"/>
    <n v="3"/>
    <n v="3"/>
    <n v="2"/>
    <n v="1"/>
    <n v="2"/>
    <n v="0"/>
    <n v="0"/>
    <x v="0"/>
    <x v="0"/>
    <x v="1"/>
    <x v="0"/>
    <x v="2"/>
    <x v="4"/>
    <x v="2"/>
    <n v="2.5"/>
    <x v="3"/>
    <s v="1–2"/>
    <n v="57499.199999999997"/>
    <n v="0"/>
    <x v="1"/>
    <x v="1"/>
  </r>
  <r>
    <n v="49"/>
    <x v="1"/>
    <s v="Travel_Rarely"/>
    <x v="1"/>
    <n v="1"/>
    <n v="3"/>
    <s v="Life Sciences"/>
    <n v="1677"/>
    <n v="3"/>
    <s v="Male"/>
    <n v="3"/>
    <n v="4"/>
    <x v="5"/>
    <n v="3"/>
    <s v="Single"/>
    <n v="15379"/>
    <n v="4"/>
    <x v="1"/>
    <n v="14"/>
    <n v="3"/>
    <n v="1"/>
    <n v="0"/>
    <n v="23"/>
    <n v="2"/>
    <n v="3"/>
    <n v="8"/>
    <n v="7"/>
    <n v="0"/>
    <n v="0"/>
    <n v="0"/>
    <n v="0"/>
    <x v="0"/>
    <x v="1"/>
    <x v="1"/>
    <x v="0"/>
    <x v="2"/>
    <x v="3"/>
    <x v="0"/>
    <n v="2.5"/>
    <x v="3"/>
    <s v="0"/>
    <n v="55364.4"/>
    <n v="0"/>
    <x v="1"/>
    <x v="1"/>
  </r>
  <r>
    <n v="41"/>
    <x v="1"/>
    <s v="Travel_Rarely"/>
    <x v="0"/>
    <n v="23"/>
    <n v="2"/>
    <s v="Life Sciences"/>
    <n v="1678"/>
    <n v="4"/>
    <s v="Male"/>
    <n v="3"/>
    <n v="3"/>
    <x v="0"/>
    <n v="3"/>
    <s v="Single"/>
    <n v="7082"/>
    <n v="3"/>
    <x v="0"/>
    <n v="16"/>
    <n v="3"/>
    <n v="4"/>
    <n v="0"/>
    <n v="21"/>
    <n v="2"/>
    <n v="3"/>
    <n v="2"/>
    <n v="0"/>
    <n v="0"/>
    <n v="2"/>
    <n v="0"/>
    <n v="1"/>
    <x v="0"/>
    <x v="0"/>
    <x v="0"/>
    <x v="2"/>
    <x v="0"/>
    <x v="3"/>
    <x v="2"/>
    <n v="3.5"/>
    <x v="2"/>
    <s v="0"/>
    <n v="25495.200000000001"/>
    <n v="0"/>
    <x v="3"/>
    <x v="3"/>
  </r>
  <r>
    <n v="20"/>
    <x v="1"/>
    <s v="Travel_Rarely"/>
    <x v="0"/>
    <n v="9"/>
    <n v="1"/>
    <s v="Life Sciences"/>
    <n v="1680"/>
    <n v="4"/>
    <s v="Male"/>
    <n v="3"/>
    <n v="1"/>
    <x v="6"/>
    <n v="1"/>
    <s v="Single"/>
    <n v="2728"/>
    <n v="1"/>
    <x v="1"/>
    <n v="11"/>
    <n v="3"/>
    <n v="1"/>
    <n v="0"/>
    <n v="2"/>
    <n v="3"/>
    <n v="3"/>
    <n v="2"/>
    <n v="2"/>
    <n v="0"/>
    <n v="2"/>
    <n v="0"/>
    <n v="0"/>
    <x v="0"/>
    <x v="0"/>
    <x v="4"/>
    <x v="1"/>
    <x v="1"/>
    <x v="2"/>
    <x v="2"/>
    <n v="2.25"/>
    <x v="3"/>
    <s v="0"/>
    <n v="9820.7999999999993"/>
    <n v="0"/>
    <x v="2"/>
    <x v="2"/>
  </r>
  <r>
    <n v="33"/>
    <x v="1"/>
    <s v="Non-Travel"/>
    <x v="0"/>
    <n v="16"/>
    <n v="3"/>
    <s v="Life Sciences"/>
    <n v="1681"/>
    <n v="3"/>
    <s v="Female"/>
    <n v="3"/>
    <n v="2"/>
    <x v="0"/>
    <n v="4"/>
    <s v="Divorced"/>
    <n v="5368"/>
    <n v="1"/>
    <x v="0"/>
    <n v="25"/>
    <n v="4"/>
    <n v="3"/>
    <n v="1"/>
    <n v="7"/>
    <n v="2"/>
    <n v="3"/>
    <n v="6"/>
    <n v="5"/>
    <n v="1"/>
    <n v="2"/>
    <n v="0"/>
    <n v="1"/>
    <x v="0"/>
    <x v="0"/>
    <x v="2"/>
    <x v="3"/>
    <x v="0"/>
    <x v="0"/>
    <x v="0"/>
    <n v="3.25"/>
    <x v="2"/>
    <s v="1–2"/>
    <n v="19324.8"/>
    <n v="0"/>
    <x v="2"/>
    <x v="2"/>
  </r>
  <r>
    <n v="36"/>
    <x v="1"/>
    <s v="Travel_Rarely"/>
    <x v="1"/>
    <n v="26"/>
    <n v="4"/>
    <s v="Life Sciences"/>
    <n v="1682"/>
    <n v="1"/>
    <s v="Male"/>
    <n v="3"/>
    <n v="2"/>
    <x v="4"/>
    <n v="3"/>
    <s v="Married"/>
    <n v="5347"/>
    <n v="6"/>
    <x v="1"/>
    <n v="14"/>
    <n v="3"/>
    <n v="2"/>
    <n v="2"/>
    <n v="10"/>
    <n v="2"/>
    <n v="2"/>
    <n v="3"/>
    <n v="2"/>
    <n v="0"/>
    <n v="2"/>
    <n v="0"/>
    <n v="0"/>
    <x v="0"/>
    <x v="0"/>
    <x v="0"/>
    <x v="2"/>
    <x v="0"/>
    <x v="1"/>
    <x v="2"/>
    <n v="2"/>
    <x v="0"/>
    <s v="0"/>
    <n v="19249.2"/>
    <n v="0"/>
    <x v="0"/>
    <x v="0"/>
  </r>
  <r>
    <n v="44"/>
    <x v="1"/>
    <s v="Travel_Rarely"/>
    <x v="2"/>
    <n v="1"/>
    <n v="3"/>
    <s v="Life Sciences"/>
    <n v="1683"/>
    <n v="3"/>
    <s v="Female"/>
    <n v="3"/>
    <n v="1"/>
    <x v="8"/>
    <n v="4"/>
    <s v="Divorced"/>
    <n v="3195"/>
    <n v="4"/>
    <x v="0"/>
    <n v="18"/>
    <n v="3"/>
    <n v="1"/>
    <n v="3"/>
    <n v="8"/>
    <n v="2"/>
    <n v="3"/>
    <n v="2"/>
    <n v="2"/>
    <n v="2"/>
    <n v="2"/>
    <n v="0"/>
    <n v="1"/>
    <x v="1"/>
    <x v="0"/>
    <x v="0"/>
    <x v="0"/>
    <x v="1"/>
    <x v="0"/>
    <x v="2"/>
    <n v="2.75"/>
    <x v="1"/>
    <s v="1–2"/>
    <n v="11502"/>
    <n v="0"/>
    <x v="0"/>
    <x v="0"/>
  </r>
  <r>
    <n v="23"/>
    <x v="0"/>
    <s v="Travel_Rarely"/>
    <x v="1"/>
    <n v="8"/>
    <n v="1"/>
    <s v="Medical"/>
    <n v="1684"/>
    <n v="4"/>
    <s v="Male"/>
    <n v="2"/>
    <n v="1"/>
    <x v="2"/>
    <n v="3"/>
    <s v="Single"/>
    <n v="3989"/>
    <n v="1"/>
    <x v="0"/>
    <n v="11"/>
    <n v="3"/>
    <n v="1"/>
    <n v="0"/>
    <n v="5"/>
    <n v="2"/>
    <n v="3"/>
    <n v="5"/>
    <n v="4"/>
    <n v="1"/>
    <n v="2"/>
    <n v="1"/>
    <n v="1"/>
    <x v="0"/>
    <x v="0"/>
    <x v="4"/>
    <x v="1"/>
    <x v="1"/>
    <x v="0"/>
    <x v="2"/>
    <n v="2.75"/>
    <x v="1"/>
    <s v="1–2"/>
    <n v="14360.4"/>
    <n v="14360.4"/>
    <x v="2"/>
    <x v="2"/>
  </r>
  <r>
    <n v="38"/>
    <x v="1"/>
    <s v="Travel_Rarely"/>
    <x v="1"/>
    <n v="4"/>
    <n v="2"/>
    <s v="Medical"/>
    <n v="1687"/>
    <n v="4"/>
    <s v="Female"/>
    <n v="3"/>
    <n v="1"/>
    <x v="2"/>
    <n v="3"/>
    <s v="Married"/>
    <n v="3306"/>
    <n v="7"/>
    <x v="1"/>
    <n v="19"/>
    <n v="3"/>
    <n v="4"/>
    <n v="1"/>
    <n v="7"/>
    <n v="5"/>
    <n v="2"/>
    <n v="0"/>
    <n v="0"/>
    <n v="0"/>
    <n v="0"/>
    <n v="0"/>
    <n v="0"/>
    <x v="0"/>
    <x v="1"/>
    <x v="0"/>
    <x v="0"/>
    <x v="1"/>
    <x v="0"/>
    <x v="1"/>
    <n v="3.25"/>
    <x v="2"/>
    <s v="0"/>
    <n v="11901.6"/>
    <n v="0"/>
    <x v="2"/>
    <x v="2"/>
  </r>
  <r>
    <n v="53"/>
    <x v="1"/>
    <s v="Travel_Rarely"/>
    <x v="1"/>
    <n v="24"/>
    <n v="4"/>
    <s v="Medical"/>
    <n v="1689"/>
    <n v="2"/>
    <s v="Male"/>
    <n v="4"/>
    <n v="3"/>
    <x v="4"/>
    <n v="4"/>
    <s v="Married"/>
    <n v="7005"/>
    <n v="3"/>
    <x v="1"/>
    <n v="15"/>
    <n v="3"/>
    <n v="3"/>
    <n v="0"/>
    <n v="11"/>
    <n v="2"/>
    <n v="3"/>
    <n v="4"/>
    <n v="3"/>
    <n v="1"/>
    <n v="2"/>
    <n v="0"/>
    <n v="0"/>
    <x v="0"/>
    <x v="0"/>
    <x v="1"/>
    <x v="2"/>
    <x v="0"/>
    <x v="1"/>
    <x v="2"/>
    <n v="3"/>
    <x v="1"/>
    <s v="1–2"/>
    <n v="25218"/>
    <n v="0"/>
    <x v="2"/>
    <x v="2"/>
  </r>
  <r>
    <n v="48"/>
    <x v="0"/>
    <s v="Travel_Frequently"/>
    <x v="0"/>
    <n v="7"/>
    <n v="2"/>
    <s v="Medical"/>
    <n v="1691"/>
    <n v="4"/>
    <s v="Female"/>
    <n v="3"/>
    <n v="1"/>
    <x v="6"/>
    <n v="3"/>
    <s v="Married"/>
    <n v="2655"/>
    <n v="2"/>
    <x v="0"/>
    <n v="11"/>
    <n v="3"/>
    <n v="3"/>
    <n v="2"/>
    <n v="19"/>
    <n v="3"/>
    <n v="3"/>
    <n v="9"/>
    <n v="7"/>
    <n v="7"/>
    <n v="7"/>
    <n v="1"/>
    <n v="1"/>
    <x v="1"/>
    <x v="0"/>
    <x v="1"/>
    <x v="1"/>
    <x v="1"/>
    <x v="3"/>
    <x v="0"/>
    <n v="3.25"/>
    <x v="2"/>
    <s v="6+"/>
    <n v="9558"/>
    <n v="9558"/>
    <x v="0"/>
    <x v="0"/>
  </r>
  <r>
    <n v="32"/>
    <x v="0"/>
    <s v="Travel_Rarely"/>
    <x v="1"/>
    <n v="2"/>
    <n v="4"/>
    <s v="Life Sciences"/>
    <n v="1692"/>
    <n v="4"/>
    <s v="Male"/>
    <n v="3"/>
    <n v="1"/>
    <x v="2"/>
    <n v="2"/>
    <s v="Single"/>
    <n v="1393"/>
    <n v="1"/>
    <x v="1"/>
    <n v="12"/>
    <n v="3"/>
    <n v="1"/>
    <n v="0"/>
    <n v="1"/>
    <n v="2"/>
    <n v="3"/>
    <n v="1"/>
    <n v="0"/>
    <n v="0"/>
    <n v="0"/>
    <n v="1"/>
    <n v="0"/>
    <x v="0"/>
    <x v="1"/>
    <x v="2"/>
    <x v="0"/>
    <x v="1"/>
    <x v="2"/>
    <x v="1"/>
    <n v="2.5"/>
    <x v="3"/>
    <s v="0"/>
    <n v="5014.8"/>
    <n v="5014.8"/>
    <x v="2"/>
    <x v="2"/>
  </r>
  <r>
    <n v="26"/>
    <x v="1"/>
    <s v="Non-Travel"/>
    <x v="1"/>
    <n v="7"/>
    <n v="3"/>
    <s v="Medical"/>
    <n v="1693"/>
    <n v="4"/>
    <s v="Male"/>
    <n v="3"/>
    <n v="1"/>
    <x v="2"/>
    <n v="4"/>
    <s v="Single"/>
    <n v="2570"/>
    <n v="1"/>
    <x v="1"/>
    <n v="20"/>
    <n v="4"/>
    <n v="3"/>
    <n v="0"/>
    <n v="7"/>
    <n v="5"/>
    <n v="3"/>
    <n v="7"/>
    <n v="7"/>
    <n v="5"/>
    <n v="7"/>
    <n v="0"/>
    <n v="0"/>
    <x v="1"/>
    <x v="0"/>
    <x v="2"/>
    <x v="1"/>
    <x v="1"/>
    <x v="0"/>
    <x v="0"/>
    <n v="3.5"/>
    <x v="2"/>
    <s v="3–5"/>
    <n v="9252"/>
    <n v="0"/>
    <x v="2"/>
    <x v="2"/>
  </r>
  <r>
    <n v="55"/>
    <x v="1"/>
    <s v="Travel_Rarely"/>
    <x v="1"/>
    <n v="22"/>
    <n v="3"/>
    <s v="Technical Degree"/>
    <n v="1694"/>
    <n v="1"/>
    <s v="Male"/>
    <n v="2"/>
    <n v="1"/>
    <x v="1"/>
    <n v="2"/>
    <s v="Divorced"/>
    <n v="3537"/>
    <n v="5"/>
    <x v="1"/>
    <n v="12"/>
    <n v="3"/>
    <n v="4"/>
    <n v="1"/>
    <n v="8"/>
    <n v="1"/>
    <n v="3"/>
    <n v="4"/>
    <n v="2"/>
    <n v="1"/>
    <n v="2"/>
    <n v="0"/>
    <n v="0"/>
    <x v="0"/>
    <x v="0"/>
    <x v="3"/>
    <x v="2"/>
    <x v="1"/>
    <x v="0"/>
    <x v="2"/>
    <n v="2.5"/>
    <x v="3"/>
    <s v="1–2"/>
    <n v="12733.199999999999"/>
    <n v="0"/>
    <x v="2"/>
    <x v="2"/>
  </r>
  <r>
    <n v="34"/>
    <x v="1"/>
    <s v="Travel_Rarely"/>
    <x v="1"/>
    <n v="5"/>
    <n v="2"/>
    <s v="Medical"/>
    <n v="1696"/>
    <n v="2"/>
    <s v="Male"/>
    <n v="2"/>
    <n v="2"/>
    <x v="2"/>
    <n v="4"/>
    <s v="Married"/>
    <n v="3986"/>
    <n v="1"/>
    <x v="1"/>
    <n v="14"/>
    <n v="3"/>
    <n v="3"/>
    <n v="1"/>
    <n v="15"/>
    <n v="3"/>
    <n v="4"/>
    <n v="15"/>
    <n v="10"/>
    <n v="4"/>
    <n v="13"/>
    <n v="0"/>
    <n v="0"/>
    <x v="1"/>
    <x v="0"/>
    <x v="2"/>
    <x v="0"/>
    <x v="1"/>
    <x v="1"/>
    <x v="4"/>
    <n v="3.25"/>
    <x v="2"/>
    <s v="3–5"/>
    <n v="14349.6"/>
    <n v="0"/>
    <x v="2"/>
    <x v="2"/>
  </r>
  <r>
    <n v="60"/>
    <x v="1"/>
    <s v="Travel_Rarely"/>
    <x v="1"/>
    <n v="1"/>
    <n v="4"/>
    <s v="Medical"/>
    <n v="1697"/>
    <n v="3"/>
    <s v="Male"/>
    <n v="1"/>
    <n v="3"/>
    <x v="4"/>
    <n v="4"/>
    <s v="Divorced"/>
    <n v="10883"/>
    <n v="3"/>
    <x v="1"/>
    <n v="20"/>
    <n v="4"/>
    <n v="3"/>
    <n v="1"/>
    <n v="19"/>
    <n v="2"/>
    <n v="4"/>
    <n v="1"/>
    <n v="0"/>
    <n v="0"/>
    <n v="0"/>
    <n v="0"/>
    <n v="0"/>
    <x v="0"/>
    <x v="1"/>
    <x v="3"/>
    <x v="0"/>
    <x v="3"/>
    <x v="3"/>
    <x v="1"/>
    <n v="3.5"/>
    <x v="2"/>
    <s v="0"/>
    <n v="39178.799999999996"/>
    <n v="0"/>
    <x v="2"/>
    <x v="2"/>
  </r>
  <r>
    <n v="33"/>
    <x v="1"/>
    <s v="Travel_Rarely"/>
    <x v="1"/>
    <n v="21"/>
    <n v="3"/>
    <s v="Medical"/>
    <n v="1698"/>
    <n v="2"/>
    <s v="Male"/>
    <n v="4"/>
    <n v="1"/>
    <x v="2"/>
    <n v="2"/>
    <s v="Married"/>
    <n v="2028"/>
    <n v="1"/>
    <x v="1"/>
    <n v="18"/>
    <n v="3"/>
    <n v="4"/>
    <n v="3"/>
    <n v="14"/>
    <n v="6"/>
    <n v="3"/>
    <n v="14"/>
    <n v="11"/>
    <n v="2"/>
    <n v="13"/>
    <n v="0"/>
    <n v="0"/>
    <x v="1"/>
    <x v="0"/>
    <x v="2"/>
    <x v="2"/>
    <x v="1"/>
    <x v="1"/>
    <x v="4"/>
    <n v="2.75"/>
    <x v="1"/>
    <s v="1–2"/>
    <n v="7300.8"/>
    <n v="0"/>
    <x v="2"/>
    <x v="2"/>
  </r>
  <r>
    <n v="37"/>
    <x v="1"/>
    <s v="Travel_Frequently"/>
    <x v="0"/>
    <n v="1"/>
    <n v="4"/>
    <s v="Medical"/>
    <n v="1700"/>
    <n v="3"/>
    <s v="Male"/>
    <n v="1"/>
    <n v="2"/>
    <x v="0"/>
    <n v="4"/>
    <s v="Divorced"/>
    <n v="9525"/>
    <n v="1"/>
    <x v="1"/>
    <n v="14"/>
    <n v="3"/>
    <n v="3"/>
    <n v="2"/>
    <n v="6"/>
    <n v="2"/>
    <n v="2"/>
    <n v="6"/>
    <n v="3"/>
    <n v="1"/>
    <n v="3"/>
    <n v="0"/>
    <n v="0"/>
    <x v="0"/>
    <x v="0"/>
    <x v="0"/>
    <x v="0"/>
    <x v="0"/>
    <x v="0"/>
    <x v="0"/>
    <n v="3"/>
    <x v="1"/>
    <s v="1–2"/>
    <n v="34290"/>
    <n v="0"/>
    <x v="1"/>
    <x v="1"/>
  </r>
  <r>
    <n v="34"/>
    <x v="1"/>
    <s v="Travel_Rarely"/>
    <x v="1"/>
    <n v="19"/>
    <n v="3"/>
    <s v="Life Sciences"/>
    <n v="1701"/>
    <n v="2"/>
    <s v="Female"/>
    <n v="2"/>
    <n v="1"/>
    <x v="1"/>
    <n v="4"/>
    <s v="Married"/>
    <n v="2929"/>
    <n v="1"/>
    <x v="1"/>
    <n v="12"/>
    <n v="3"/>
    <n v="2"/>
    <n v="0"/>
    <n v="10"/>
    <n v="3"/>
    <n v="3"/>
    <n v="10"/>
    <n v="9"/>
    <n v="8"/>
    <n v="7"/>
    <n v="0"/>
    <n v="0"/>
    <x v="1"/>
    <x v="0"/>
    <x v="2"/>
    <x v="3"/>
    <x v="1"/>
    <x v="1"/>
    <x v="0"/>
    <n v="2.75"/>
    <x v="1"/>
    <s v="6+"/>
    <n v="10544.4"/>
    <n v="0"/>
    <x v="2"/>
    <x v="2"/>
  </r>
  <r>
    <n v="23"/>
    <x v="0"/>
    <s v="Travel_Rarely"/>
    <x v="0"/>
    <n v="7"/>
    <n v="3"/>
    <s v="Life Sciences"/>
    <n v="1702"/>
    <n v="3"/>
    <s v="Male"/>
    <n v="3"/>
    <n v="1"/>
    <x v="6"/>
    <n v="4"/>
    <s v="Divorced"/>
    <n v="2275"/>
    <n v="1"/>
    <x v="0"/>
    <n v="21"/>
    <n v="4"/>
    <n v="2"/>
    <n v="1"/>
    <n v="3"/>
    <n v="2"/>
    <n v="3"/>
    <n v="3"/>
    <n v="2"/>
    <n v="0"/>
    <n v="2"/>
    <n v="1"/>
    <n v="1"/>
    <x v="0"/>
    <x v="0"/>
    <x v="4"/>
    <x v="1"/>
    <x v="1"/>
    <x v="2"/>
    <x v="2"/>
    <n v="3"/>
    <x v="1"/>
    <s v="0"/>
    <n v="8190"/>
    <n v="8190"/>
    <x v="2"/>
    <x v="2"/>
  </r>
  <r>
    <n v="44"/>
    <x v="1"/>
    <s v="Travel_Rarely"/>
    <x v="1"/>
    <n v="2"/>
    <n v="3"/>
    <s v="Life Sciences"/>
    <n v="1703"/>
    <n v="3"/>
    <s v="Female"/>
    <n v="4"/>
    <n v="3"/>
    <x v="4"/>
    <n v="4"/>
    <s v="Married"/>
    <n v="7879"/>
    <n v="1"/>
    <x v="0"/>
    <n v="19"/>
    <n v="3"/>
    <n v="2"/>
    <n v="1"/>
    <n v="9"/>
    <n v="2"/>
    <n v="3"/>
    <n v="8"/>
    <n v="7"/>
    <n v="6"/>
    <n v="7"/>
    <n v="0"/>
    <n v="1"/>
    <x v="1"/>
    <x v="0"/>
    <x v="0"/>
    <x v="0"/>
    <x v="0"/>
    <x v="1"/>
    <x v="0"/>
    <n v="3"/>
    <x v="1"/>
    <s v="6+"/>
    <n v="28364.399999999998"/>
    <n v="0"/>
    <x v="0"/>
    <x v="0"/>
  </r>
  <r>
    <n v="35"/>
    <x v="1"/>
    <s v="Travel_Frequently"/>
    <x v="1"/>
    <n v="2"/>
    <n v="4"/>
    <s v="Medical"/>
    <n v="1704"/>
    <n v="1"/>
    <s v="Male"/>
    <n v="2"/>
    <n v="1"/>
    <x v="1"/>
    <n v="4"/>
    <s v="Single"/>
    <n v="4930"/>
    <n v="0"/>
    <x v="0"/>
    <n v="14"/>
    <n v="3"/>
    <n v="3"/>
    <n v="0"/>
    <n v="6"/>
    <n v="2"/>
    <n v="4"/>
    <n v="5"/>
    <n v="4"/>
    <n v="1"/>
    <n v="4"/>
    <n v="0"/>
    <n v="1"/>
    <x v="0"/>
    <x v="0"/>
    <x v="0"/>
    <x v="0"/>
    <x v="1"/>
    <x v="0"/>
    <x v="2"/>
    <n v="3"/>
    <x v="1"/>
    <s v="1–2"/>
    <n v="17748"/>
    <n v="0"/>
    <x v="2"/>
    <x v="2"/>
  </r>
  <r>
    <n v="43"/>
    <x v="1"/>
    <s v="Travel_Rarely"/>
    <x v="0"/>
    <n v="2"/>
    <n v="3"/>
    <s v="Medical"/>
    <n v="1706"/>
    <n v="4"/>
    <s v="Male"/>
    <n v="3"/>
    <n v="2"/>
    <x v="0"/>
    <n v="4"/>
    <s v="Married"/>
    <n v="7847"/>
    <n v="1"/>
    <x v="0"/>
    <n v="17"/>
    <n v="3"/>
    <n v="1"/>
    <n v="1"/>
    <n v="10"/>
    <n v="3"/>
    <n v="3"/>
    <n v="10"/>
    <n v="9"/>
    <n v="8"/>
    <n v="8"/>
    <n v="0"/>
    <n v="1"/>
    <x v="1"/>
    <x v="0"/>
    <x v="0"/>
    <x v="0"/>
    <x v="0"/>
    <x v="1"/>
    <x v="0"/>
    <n v="3"/>
    <x v="1"/>
    <s v="6+"/>
    <n v="28249.200000000001"/>
    <n v="0"/>
    <x v="0"/>
    <x v="0"/>
  </r>
  <r>
    <n v="24"/>
    <x v="1"/>
    <s v="Travel_Rarely"/>
    <x v="1"/>
    <n v="9"/>
    <n v="3"/>
    <s v="Medical"/>
    <n v="1707"/>
    <n v="3"/>
    <s v="Male"/>
    <n v="4"/>
    <n v="1"/>
    <x v="1"/>
    <n v="3"/>
    <s v="Married"/>
    <n v="4401"/>
    <n v="1"/>
    <x v="1"/>
    <n v="16"/>
    <n v="3"/>
    <n v="4"/>
    <n v="1"/>
    <n v="5"/>
    <n v="1"/>
    <n v="3"/>
    <n v="5"/>
    <n v="3"/>
    <n v="0"/>
    <n v="4"/>
    <n v="0"/>
    <n v="0"/>
    <x v="0"/>
    <x v="0"/>
    <x v="4"/>
    <x v="1"/>
    <x v="1"/>
    <x v="0"/>
    <x v="2"/>
    <n v="3.25"/>
    <x v="2"/>
    <s v="0"/>
    <n v="15843.599999999999"/>
    <n v="0"/>
    <x v="1"/>
    <x v="1"/>
  </r>
  <r>
    <n v="41"/>
    <x v="1"/>
    <s v="Travel_Rarely"/>
    <x v="0"/>
    <n v="6"/>
    <n v="3"/>
    <s v="Marketing"/>
    <n v="1708"/>
    <n v="4"/>
    <s v="Male"/>
    <n v="3"/>
    <n v="3"/>
    <x v="0"/>
    <n v="3"/>
    <s v="Single"/>
    <n v="9241"/>
    <n v="1"/>
    <x v="1"/>
    <n v="12"/>
    <n v="3"/>
    <n v="2"/>
    <n v="0"/>
    <n v="10"/>
    <n v="3"/>
    <n v="3"/>
    <n v="10"/>
    <n v="8"/>
    <n v="8"/>
    <n v="7"/>
    <n v="0"/>
    <n v="0"/>
    <x v="1"/>
    <x v="0"/>
    <x v="0"/>
    <x v="1"/>
    <x v="0"/>
    <x v="1"/>
    <x v="0"/>
    <n v="3"/>
    <x v="1"/>
    <s v="6+"/>
    <n v="33267.599999999999"/>
    <n v="0"/>
    <x v="2"/>
    <x v="2"/>
  </r>
  <r>
    <n v="29"/>
    <x v="1"/>
    <s v="Travel_Rarely"/>
    <x v="1"/>
    <n v="9"/>
    <n v="4"/>
    <s v="Medical"/>
    <n v="1709"/>
    <n v="4"/>
    <s v="Female"/>
    <n v="3"/>
    <n v="1"/>
    <x v="2"/>
    <n v="3"/>
    <s v="Married"/>
    <n v="2974"/>
    <n v="9"/>
    <x v="1"/>
    <n v="17"/>
    <n v="3"/>
    <n v="3"/>
    <n v="1"/>
    <n v="9"/>
    <n v="2"/>
    <n v="3"/>
    <n v="5"/>
    <n v="3"/>
    <n v="1"/>
    <n v="2"/>
    <n v="0"/>
    <n v="0"/>
    <x v="0"/>
    <x v="0"/>
    <x v="2"/>
    <x v="1"/>
    <x v="1"/>
    <x v="1"/>
    <x v="2"/>
    <n v="3.25"/>
    <x v="2"/>
    <s v="1–2"/>
    <n v="10706.4"/>
    <n v="0"/>
    <x v="1"/>
    <x v="1"/>
  </r>
  <r>
    <n v="36"/>
    <x v="1"/>
    <s v="Travel_Rarely"/>
    <x v="0"/>
    <n v="2"/>
    <n v="4"/>
    <s v="Life Sciences"/>
    <n v="1710"/>
    <n v="3"/>
    <s v="Female"/>
    <n v="3"/>
    <n v="2"/>
    <x v="6"/>
    <n v="4"/>
    <s v="Single"/>
    <n v="4502"/>
    <n v="3"/>
    <x v="1"/>
    <n v="15"/>
    <n v="3"/>
    <n v="3"/>
    <n v="0"/>
    <n v="17"/>
    <n v="2"/>
    <n v="2"/>
    <n v="13"/>
    <n v="7"/>
    <n v="6"/>
    <n v="7"/>
    <n v="0"/>
    <n v="0"/>
    <x v="1"/>
    <x v="0"/>
    <x v="0"/>
    <x v="0"/>
    <x v="1"/>
    <x v="3"/>
    <x v="4"/>
    <n v="3"/>
    <x v="1"/>
    <s v="6+"/>
    <n v="16207.199999999999"/>
    <n v="0"/>
    <x v="2"/>
    <x v="2"/>
  </r>
  <r>
    <n v="45"/>
    <x v="1"/>
    <s v="Non-Travel"/>
    <x v="1"/>
    <n v="1"/>
    <n v="1"/>
    <s v="Life Sciences"/>
    <n v="1712"/>
    <n v="3"/>
    <s v="Male"/>
    <n v="2"/>
    <n v="3"/>
    <x v="4"/>
    <n v="3"/>
    <s v="Married"/>
    <n v="10748"/>
    <n v="3"/>
    <x v="1"/>
    <n v="23"/>
    <n v="4"/>
    <n v="4"/>
    <n v="1"/>
    <n v="25"/>
    <n v="3"/>
    <n v="2"/>
    <n v="23"/>
    <n v="15"/>
    <n v="14"/>
    <n v="4"/>
    <n v="0"/>
    <n v="0"/>
    <x v="1"/>
    <x v="0"/>
    <x v="1"/>
    <x v="0"/>
    <x v="3"/>
    <x v="3"/>
    <x v="3"/>
    <n v="3"/>
    <x v="1"/>
    <s v="6+"/>
    <n v="38692.799999999996"/>
    <n v="0"/>
    <x v="2"/>
    <x v="2"/>
  </r>
  <r>
    <n v="24"/>
    <x v="0"/>
    <s v="Travel_Rarely"/>
    <x v="2"/>
    <n v="22"/>
    <n v="1"/>
    <s v="Human Resources"/>
    <n v="1714"/>
    <n v="4"/>
    <s v="Male"/>
    <n v="1"/>
    <n v="1"/>
    <x v="8"/>
    <n v="3"/>
    <s v="Married"/>
    <n v="1555"/>
    <n v="1"/>
    <x v="1"/>
    <n v="11"/>
    <n v="3"/>
    <n v="3"/>
    <n v="1"/>
    <n v="1"/>
    <n v="2"/>
    <n v="3"/>
    <n v="1"/>
    <n v="0"/>
    <n v="0"/>
    <n v="0"/>
    <n v="1"/>
    <n v="0"/>
    <x v="0"/>
    <x v="1"/>
    <x v="4"/>
    <x v="2"/>
    <x v="1"/>
    <x v="2"/>
    <x v="1"/>
    <n v="3.25"/>
    <x v="2"/>
    <s v="0"/>
    <n v="5598"/>
    <n v="5598"/>
    <x v="0"/>
    <x v="0"/>
  </r>
  <r>
    <n v="47"/>
    <x v="0"/>
    <s v="Travel_Frequently"/>
    <x v="0"/>
    <n v="9"/>
    <n v="3"/>
    <s v="Life Sciences"/>
    <n v="1716"/>
    <n v="3"/>
    <s v="Male"/>
    <n v="1"/>
    <n v="4"/>
    <x v="0"/>
    <n v="3"/>
    <s v="Married"/>
    <n v="12936"/>
    <n v="7"/>
    <x v="1"/>
    <n v="11"/>
    <n v="3"/>
    <n v="3"/>
    <n v="0"/>
    <n v="25"/>
    <n v="3"/>
    <n v="1"/>
    <n v="23"/>
    <n v="5"/>
    <n v="14"/>
    <n v="10"/>
    <n v="1"/>
    <n v="0"/>
    <x v="1"/>
    <x v="0"/>
    <x v="1"/>
    <x v="1"/>
    <x v="3"/>
    <x v="3"/>
    <x v="3"/>
    <n v="2.5"/>
    <x v="3"/>
    <s v="6+"/>
    <n v="46569.599999999999"/>
    <n v="46569.599999999999"/>
    <x v="2"/>
    <x v="2"/>
  </r>
  <r>
    <n v="26"/>
    <x v="1"/>
    <s v="Travel_Rarely"/>
    <x v="1"/>
    <n v="17"/>
    <n v="4"/>
    <s v="Medical"/>
    <n v="1718"/>
    <n v="4"/>
    <s v="Male"/>
    <n v="1"/>
    <n v="1"/>
    <x v="2"/>
    <n v="3"/>
    <s v="Married"/>
    <n v="2305"/>
    <n v="1"/>
    <x v="1"/>
    <n v="15"/>
    <n v="3"/>
    <n v="3"/>
    <n v="3"/>
    <n v="3"/>
    <n v="3"/>
    <n v="4"/>
    <n v="3"/>
    <n v="2"/>
    <n v="0"/>
    <n v="2"/>
    <n v="0"/>
    <n v="0"/>
    <x v="0"/>
    <x v="0"/>
    <x v="2"/>
    <x v="3"/>
    <x v="1"/>
    <x v="2"/>
    <x v="2"/>
    <n v="3.5"/>
    <x v="2"/>
    <s v="0"/>
    <n v="8298"/>
    <n v="0"/>
    <x v="1"/>
    <x v="1"/>
  </r>
  <r>
    <n v="45"/>
    <x v="1"/>
    <s v="Travel_Rarely"/>
    <x v="1"/>
    <n v="28"/>
    <n v="2"/>
    <s v="Technical Degree"/>
    <n v="1719"/>
    <n v="4"/>
    <s v="Female"/>
    <n v="2"/>
    <n v="4"/>
    <x v="7"/>
    <n v="2"/>
    <s v="Single"/>
    <n v="16704"/>
    <n v="1"/>
    <x v="1"/>
    <n v="11"/>
    <n v="3"/>
    <n v="3"/>
    <n v="0"/>
    <n v="21"/>
    <n v="2"/>
    <n v="3"/>
    <n v="21"/>
    <n v="6"/>
    <n v="8"/>
    <n v="6"/>
    <n v="0"/>
    <n v="0"/>
    <x v="1"/>
    <x v="0"/>
    <x v="1"/>
    <x v="2"/>
    <x v="2"/>
    <x v="3"/>
    <x v="3"/>
    <n v="3"/>
    <x v="1"/>
    <s v="6+"/>
    <n v="60134.399999999994"/>
    <n v="0"/>
    <x v="0"/>
    <x v="0"/>
  </r>
  <r>
    <n v="32"/>
    <x v="1"/>
    <s v="Travel_Frequently"/>
    <x v="1"/>
    <n v="10"/>
    <n v="3"/>
    <s v="Life Sciences"/>
    <n v="1720"/>
    <n v="1"/>
    <s v="Male"/>
    <n v="3"/>
    <n v="1"/>
    <x v="1"/>
    <n v="3"/>
    <s v="Married"/>
    <n v="3433"/>
    <n v="6"/>
    <x v="1"/>
    <n v="13"/>
    <n v="3"/>
    <n v="1"/>
    <n v="1"/>
    <n v="10"/>
    <n v="3"/>
    <n v="2"/>
    <n v="5"/>
    <n v="2"/>
    <n v="1"/>
    <n v="3"/>
    <n v="0"/>
    <n v="0"/>
    <x v="0"/>
    <x v="0"/>
    <x v="2"/>
    <x v="1"/>
    <x v="1"/>
    <x v="1"/>
    <x v="2"/>
    <n v="1.75"/>
    <x v="0"/>
    <s v="1–2"/>
    <n v="12358.8"/>
    <n v="0"/>
    <x v="2"/>
    <x v="2"/>
  </r>
  <r>
    <n v="31"/>
    <x v="1"/>
    <s v="Travel_Rarely"/>
    <x v="1"/>
    <n v="2"/>
    <n v="4"/>
    <s v="Life Sciences"/>
    <n v="1721"/>
    <n v="2"/>
    <s v="Male"/>
    <n v="3"/>
    <n v="1"/>
    <x v="2"/>
    <n v="3"/>
    <s v="Married"/>
    <n v="3477"/>
    <n v="1"/>
    <x v="1"/>
    <n v="14"/>
    <n v="3"/>
    <n v="4"/>
    <n v="1"/>
    <n v="6"/>
    <n v="2"/>
    <n v="4"/>
    <n v="5"/>
    <n v="2"/>
    <n v="0"/>
    <n v="3"/>
    <n v="0"/>
    <n v="0"/>
    <x v="0"/>
    <x v="0"/>
    <x v="2"/>
    <x v="0"/>
    <x v="1"/>
    <x v="0"/>
    <x v="2"/>
    <n v="3.25"/>
    <x v="2"/>
    <s v="0"/>
    <n v="12517.199999999999"/>
    <n v="0"/>
    <x v="1"/>
    <x v="1"/>
  </r>
  <r>
    <n v="41"/>
    <x v="1"/>
    <s v="Non-Travel"/>
    <x v="2"/>
    <n v="4"/>
    <n v="3"/>
    <s v="Human Resources"/>
    <n v="1722"/>
    <n v="3"/>
    <s v="Male"/>
    <n v="1"/>
    <n v="2"/>
    <x v="8"/>
    <n v="2"/>
    <s v="Married"/>
    <n v="6430"/>
    <n v="6"/>
    <x v="1"/>
    <n v="19"/>
    <n v="3"/>
    <n v="2"/>
    <n v="1"/>
    <n v="10"/>
    <n v="4"/>
    <n v="3"/>
    <n v="3"/>
    <n v="2"/>
    <n v="1"/>
    <n v="2"/>
    <n v="0"/>
    <n v="0"/>
    <x v="0"/>
    <x v="0"/>
    <x v="0"/>
    <x v="0"/>
    <x v="0"/>
    <x v="1"/>
    <x v="2"/>
    <n v="2.5"/>
    <x v="3"/>
    <s v="1–2"/>
    <n v="23148"/>
    <n v="0"/>
    <x v="1"/>
    <x v="1"/>
  </r>
  <r>
    <n v="40"/>
    <x v="1"/>
    <s v="Travel_Rarely"/>
    <x v="1"/>
    <n v="8"/>
    <n v="2"/>
    <s v="Life Sciences"/>
    <n v="1724"/>
    <n v="2"/>
    <s v="Female"/>
    <n v="3"/>
    <n v="2"/>
    <x v="3"/>
    <n v="1"/>
    <s v="Married"/>
    <n v="6516"/>
    <n v="2"/>
    <x v="0"/>
    <n v="16"/>
    <n v="3"/>
    <n v="2"/>
    <n v="1"/>
    <n v="18"/>
    <n v="3"/>
    <n v="3"/>
    <n v="1"/>
    <n v="0"/>
    <n v="0"/>
    <n v="0"/>
    <n v="0"/>
    <n v="1"/>
    <x v="0"/>
    <x v="1"/>
    <x v="0"/>
    <x v="1"/>
    <x v="0"/>
    <x v="3"/>
    <x v="1"/>
    <n v="2"/>
    <x v="0"/>
    <s v="0"/>
    <n v="23457.599999999999"/>
    <n v="0"/>
    <x v="3"/>
    <x v="3"/>
  </r>
  <r>
    <n v="24"/>
    <x v="1"/>
    <s v="Travel_Rarely"/>
    <x v="1"/>
    <n v="29"/>
    <n v="1"/>
    <s v="Medical"/>
    <n v="1725"/>
    <n v="2"/>
    <s v="Male"/>
    <n v="3"/>
    <n v="1"/>
    <x v="2"/>
    <n v="1"/>
    <s v="Divorced"/>
    <n v="3907"/>
    <n v="1"/>
    <x v="1"/>
    <n v="13"/>
    <n v="3"/>
    <n v="2"/>
    <n v="3"/>
    <n v="6"/>
    <n v="2"/>
    <n v="4"/>
    <n v="6"/>
    <n v="2"/>
    <n v="1"/>
    <n v="2"/>
    <n v="0"/>
    <n v="0"/>
    <x v="0"/>
    <x v="0"/>
    <x v="4"/>
    <x v="2"/>
    <x v="1"/>
    <x v="0"/>
    <x v="0"/>
    <n v="2.25"/>
    <x v="3"/>
    <s v="1–2"/>
    <n v="14065.199999999999"/>
    <n v="0"/>
    <x v="2"/>
    <x v="2"/>
  </r>
  <r>
    <n v="46"/>
    <x v="1"/>
    <s v="Travel_Rarely"/>
    <x v="1"/>
    <n v="13"/>
    <n v="4"/>
    <s v="Life Sciences"/>
    <n v="1727"/>
    <n v="3"/>
    <s v="Male"/>
    <n v="3"/>
    <n v="2"/>
    <x v="4"/>
    <n v="2"/>
    <s v="Single"/>
    <n v="5562"/>
    <n v="6"/>
    <x v="1"/>
    <n v="14"/>
    <n v="3"/>
    <n v="4"/>
    <n v="0"/>
    <n v="19"/>
    <n v="3"/>
    <n v="3"/>
    <n v="10"/>
    <n v="7"/>
    <n v="0"/>
    <n v="9"/>
    <n v="0"/>
    <n v="0"/>
    <x v="0"/>
    <x v="0"/>
    <x v="1"/>
    <x v="4"/>
    <x v="0"/>
    <x v="3"/>
    <x v="0"/>
    <n v="3"/>
    <x v="1"/>
    <s v="0"/>
    <n v="20023.2"/>
    <n v="0"/>
    <x v="1"/>
    <x v="1"/>
  </r>
  <r>
    <n v="35"/>
    <x v="1"/>
    <s v="Travel_Rarely"/>
    <x v="1"/>
    <n v="27"/>
    <n v="4"/>
    <s v="Life Sciences"/>
    <n v="1728"/>
    <n v="4"/>
    <s v="Male"/>
    <n v="3"/>
    <n v="2"/>
    <x v="3"/>
    <n v="3"/>
    <s v="Married"/>
    <n v="6883"/>
    <n v="2"/>
    <x v="1"/>
    <n v="16"/>
    <n v="3"/>
    <n v="2"/>
    <n v="1"/>
    <n v="17"/>
    <n v="3"/>
    <n v="3"/>
    <n v="7"/>
    <n v="7"/>
    <n v="0"/>
    <n v="7"/>
    <n v="0"/>
    <n v="0"/>
    <x v="0"/>
    <x v="0"/>
    <x v="0"/>
    <x v="2"/>
    <x v="0"/>
    <x v="3"/>
    <x v="0"/>
    <n v="3"/>
    <x v="1"/>
    <s v="0"/>
    <n v="24778.799999999999"/>
    <n v="0"/>
    <x v="2"/>
    <x v="2"/>
  </r>
  <r>
    <n v="30"/>
    <x v="1"/>
    <s v="Travel_Rarely"/>
    <x v="1"/>
    <n v="16"/>
    <n v="1"/>
    <s v="Life Sciences"/>
    <n v="1729"/>
    <n v="2"/>
    <s v="Male"/>
    <n v="3"/>
    <n v="1"/>
    <x v="1"/>
    <n v="4"/>
    <s v="Married"/>
    <n v="2862"/>
    <n v="1"/>
    <x v="1"/>
    <n v="12"/>
    <n v="3"/>
    <n v="2"/>
    <n v="1"/>
    <n v="10"/>
    <n v="2"/>
    <n v="2"/>
    <n v="10"/>
    <n v="0"/>
    <n v="0"/>
    <n v="8"/>
    <n v="0"/>
    <n v="0"/>
    <x v="0"/>
    <x v="0"/>
    <x v="2"/>
    <x v="3"/>
    <x v="1"/>
    <x v="1"/>
    <x v="0"/>
    <n v="2.5"/>
    <x v="3"/>
    <s v="0"/>
    <n v="10303.199999999999"/>
    <n v="0"/>
    <x v="1"/>
    <x v="1"/>
  </r>
  <r>
    <n v="47"/>
    <x v="1"/>
    <s v="Non-Travel"/>
    <x v="0"/>
    <n v="2"/>
    <n v="4"/>
    <s v="Marketing"/>
    <n v="1731"/>
    <n v="3"/>
    <s v="Male"/>
    <n v="3"/>
    <n v="2"/>
    <x v="0"/>
    <n v="2"/>
    <s v="Married"/>
    <n v="4978"/>
    <n v="7"/>
    <x v="1"/>
    <n v="11"/>
    <n v="3"/>
    <n v="4"/>
    <n v="1"/>
    <n v="4"/>
    <n v="3"/>
    <n v="1"/>
    <n v="1"/>
    <n v="0"/>
    <n v="0"/>
    <n v="0"/>
    <n v="0"/>
    <n v="0"/>
    <x v="0"/>
    <x v="1"/>
    <x v="1"/>
    <x v="0"/>
    <x v="1"/>
    <x v="0"/>
    <x v="1"/>
    <n v="2.5"/>
    <x v="3"/>
    <s v="0"/>
    <n v="17920.8"/>
    <n v="0"/>
    <x v="2"/>
    <x v="2"/>
  </r>
  <r>
    <n v="46"/>
    <x v="1"/>
    <s v="Travel_Rarely"/>
    <x v="0"/>
    <n v="2"/>
    <n v="3"/>
    <s v="Life Sciences"/>
    <n v="1732"/>
    <n v="3"/>
    <s v="Male"/>
    <n v="3"/>
    <n v="3"/>
    <x v="0"/>
    <n v="4"/>
    <s v="Divorced"/>
    <n v="10368"/>
    <n v="4"/>
    <x v="0"/>
    <n v="12"/>
    <n v="3"/>
    <n v="2"/>
    <n v="1"/>
    <n v="13"/>
    <n v="5"/>
    <n v="2"/>
    <n v="10"/>
    <n v="6"/>
    <n v="0"/>
    <n v="3"/>
    <n v="0"/>
    <n v="1"/>
    <x v="0"/>
    <x v="0"/>
    <x v="1"/>
    <x v="0"/>
    <x v="3"/>
    <x v="1"/>
    <x v="0"/>
    <n v="2.75"/>
    <x v="1"/>
    <s v="0"/>
    <n v="37324.799999999996"/>
    <n v="0"/>
    <x v="2"/>
    <x v="2"/>
  </r>
  <r>
    <n v="36"/>
    <x v="0"/>
    <s v="Travel_Rarely"/>
    <x v="0"/>
    <n v="13"/>
    <n v="5"/>
    <s v="Marketing"/>
    <n v="1733"/>
    <n v="2"/>
    <s v="Male"/>
    <n v="2"/>
    <n v="2"/>
    <x v="0"/>
    <n v="1"/>
    <s v="Divorced"/>
    <n v="6134"/>
    <n v="5"/>
    <x v="0"/>
    <n v="13"/>
    <n v="3"/>
    <n v="2"/>
    <n v="3"/>
    <n v="16"/>
    <n v="3"/>
    <n v="3"/>
    <n v="2"/>
    <n v="2"/>
    <n v="2"/>
    <n v="2"/>
    <n v="1"/>
    <n v="1"/>
    <x v="1"/>
    <x v="0"/>
    <x v="0"/>
    <x v="4"/>
    <x v="0"/>
    <x v="3"/>
    <x v="2"/>
    <n v="2"/>
    <x v="0"/>
    <s v="1–2"/>
    <n v="22082.399999999998"/>
    <n v="22082.399999999998"/>
    <x v="3"/>
    <x v="3"/>
  </r>
  <r>
    <n v="32"/>
    <x v="0"/>
    <s v="Travel_Rarely"/>
    <x v="0"/>
    <n v="1"/>
    <n v="2"/>
    <s v="Life Sciences"/>
    <n v="1734"/>
    <n v="1"/>
    <s v="Male"/>
    <n v="1"/>
    <n v="2"/>
    <x v="0"/>
    <n v="2"/>
    <s v="Single"/>
    <n v="6735"/>
    <n v="6"/>
    <x v="1"/>
    <n v="15"/>
    <n v="3"/>
    <n v="2"/>
    <n v="0"/>
    <n v="10"/>
    <n v="2"/>
    <n v="3"/>
    <n v="0"/>
    <n v="0"/>
    <n v="0"/>
    <n v="0"/>
    <n v="1"/>
    <n v="0"/>
    <x v="0"/>
    <x v="1"/>
    <x v="2"/>
    <x v="0"/>
    <x v="0"/>
    <x v="1"/>
    <x v="1"/>
    <n v="2"/>
    <x v="0"/>
    <s v="0"/>
    <n v="24246"/>
    <n v="24246"/>
    <x v="0"/>
    <x v="0"/>
  </r>
  <r>
    <n v="23"/>
    <x v="1"/>
    <s v="Travel_Rarely"/>
    <x v="1"/>
    <n v="4"/>
    <n v="1"/>
    <s v="Medical"/>
    <n v="1735"/>
    <n v="3"/>
    <s v="Female"/>
    <n v="3"/>
    <n v="1"/>
    <x v="2"/>
    <n v="2"/>
    <s v="Single"/>
    <n v="3295"/>
    <n v="1"/>
    <x v="1"/>
    <n v="13"/>
    <n v="3"/>
    <n v="3"/>
    <n v="0"/>
    <n v="3"/>
    <n v="3"/>
    <n v="1"/>
    <n v="3"/>
    <n v="2"/>
    <n v="1"/>
    <n v="2"/>
    <n v="0"/>
    <n v="0"/>
    <x v="0"/>
    <x v="0"/>
    <x v="4"/>
    <x v="0"/>
    <x v="1"/>
    <x v="2"/>
    <x v="2"/>
    <n v="2.25"/>
    <x v="3"/>
    <s v="1–2"/>
    <n v="11862"/>
    <n v="0"/>
    <x v="1"/>
    <x v="1"/>
  </r>
  <r>
    <n v="31"/>
    <x v="1"/>
    <s v="Travel_Frequently"/>
    <x v="1"/>
    <n v="24"/>
    <n v="1"/>
    <s v="Technical Degree"/>
    <n v="1736"/>
    <n v="4"/>
    <s v="Female"/>
    <n v="3"/>
    <n v="2"/>
    <x v="3"/>
    <n v="4"/>
    <s v="Single"/>
    <n v="5238"/>
    <n v="2"/>
    <x v="1"/>
    <n v="20"/>
    <n v="4"/>
    <n v="4"/>
    <n v="0"/>
    <n v="9"/>
    <n v="3"/>
    <n v="2"/>
    <n v="5"/>
    <n v="4"/>
    <n v="1"/>
    <n v="4"/>
    <n v="0"/>
    <n v="0"/>
    <x v="0"/>
    <x v="0"/>
    <x v="2"/>
    <x v="2"/>
    <x v="0"/>
    <x v="1"/>
    <x v="2"/>
    <n v="3.5"/>
    <x v="2"/>
    <s v="1–2"/>
    <n v="18856.8"/>
    <n v="0"/>
    <x v="2"/>
    <x v="2"/>
  </r>
  <r>
    <n v="39"/>
    <x v="1"/>
    <s v="Non-Travel"/>
    <x v="1"/>
    <n v="1"/>
    <n v="3"/>
    <s v="Life Sciences"/>
    <n v="1737"/>
    <n v="4"/>
    <s v="Male"/>
    <n v="3"/>
    <n v="2"/>
    <x v="2"/>
    <n v="4"/>
    <s v="Married"/>
    <n v="6472"/>
    <n v="1"/>
    <x v="0"/>
    <n v="15"/>
    <n v="3"/>
    <n v="4"/>
    <n v="1"/>
    <n v="9"/>
    <n v="2"/>
    <n v="3"/>
    <n v="9"/>
    <n v="8"/>
    <n v="5"/>
    <n v="8"/>
    <n v="0"/>
    <n v="1"/>
    <x v="1"/>
    <x v="0"/>
    <x v="0"/>
    <x v="0"/>
    <x v="0"/>
    <x v="1"/>
    <x v="0"/>
    <n v="3.75"/>
    <x v="2"/>
    <s v="3–5"/>
    <n v="23299.200000000001"/>
    <n v="0"/>
    <x v="0"/>
    <x v="0"/>
  </r>
  <r>
    <n v="32"/>
    <x v="1"/>
    <s v="Travel_Rarely"/>
    <x v="0"/>
    <n v="19"/>
    <n v="3"/>
    <s v="Life Sciences"/>
    <n v="1739"/>
    <n v="4"/>
    <s v="Male"/>
    <n v="1"/>
    <n v="3"/>
    <x v="0"/>
    <n v="3"/>
    <s v="Married"/>
    <n v="9610"/>
    <n v="3"/>
    <x v="1"/>
    <n v="13"/>
    <n v="3"/>
    <n v="3"/>
    <n v="1"/>
    <n v="10"/>
    <n v="2"/>
    <n v="1"/>
    <n v="4"/>
    <n v="3"/>
    <n v="0"/>
    <n v="2"/>
    <n v="0"/>
    <n v="0"/>
    <x v="0"/>
    <x v="0"/>
    <x v="2"/>
    <x v="3"/>
    <x v="0"/>
    <x v="1"/>
    <x v="2"/>
    <n v="2.75"/>
    <x v="1"/>
    <s v="0"/>
    <n v="34596"/>
    <n v="0"/>
    <x v="1"/>
    <x v="1"/>
  </r>
  <r>
    <n v="40"/>
    <x v="1"/>
    <s v="Travel_Rarely"/>
    <x v="0"/>
    <n v="7"/>
    <n v="4"/>
    <s v="Medical"/>
    <n v="1740"/>
    <n v="2"/>
    <s v="Male"/>
    <n v="3"/>
    <n v="5"/>
    <x v="5"/>
    <n v="2"/>
    <s v="Single"/>
    <n v="19833"/>
    <n v="1"/>
    <x v="1"/>
    <n v="14"/>
    <n v="3"/>
    <n v="2"/>
    <n v="0"/>
    <n v="21"/>
    <n v="3"/>
    <n v="2"/>
    <n v="21"/>
    <n v="8"/>
    <n v="12"/>
    <n v="8"/>
    <n v="0"/>
    <n v="0"/>
    <x v="1"/>
    <x v="0"/>
    <x v="0"/>
    <x v="1"/>
    <x v="2"/>
    <x v="3"/>
    <x v="3"/>
    <n v="2"/>
    <x v="0"/>
    <s v="6+"/>
    <n v="71398.8"/>
    <n v="0"/>
    <x v="0"/>
    <x v="0"/>
  </r>
  <r>
    <n v="45"/>
    <x v="1"/>
    <s v="Travel_Rarely"/>
    <x v="2"/>
    <n v="4"/>
    <n v="3"/>
    <s v="Life Sciences"/>
    <n v="1744"/>
    <n v="3"/>
    <s v="Female"/>
    <n v="1"/>
    <n v="3"/>
    <x v="8"/>
    <n v="3"/>
    <s v="Married"/>
    <n v="9756"/>
    <n v="4"/>
    <x v="1"/>
    <n v="21"/>
    <n v="4"/>
    <n v="3"/>
    <n v="2"/>
    <n v="9"/>
    <n v="2"/>
    <n v="4"/>
    <n v="5"/>
    <n v="0"/>
    <n v="0"/>
    <n v="3"/>
    <n v="0"/>
    <n v="0"/>
    <x v="0"/>
    <x v="0"/>
    <x v="1"/>
    <x v="0"/>
    <x v="0"/>
    <x v="1"/>
    <x v="2"/>
    <n v="3.25"/>
    <x v="2"/>
    <s v="0"/>
    <n v="35121.599999999999"/>
    <n v="0"/>
    <x v="1"/>
    <x v="1"/>
  </r>
  <r>
    <n v="30"/>
    <x v="1"/>
    <s v="Travel_Frequently"/>
    <x v="1"/>
    <n v="2"/>
    <n v="4"/>
    <s v="Technical Degree"/>
    <n v="1745"/>
    <n v="4"/>
    <s v="Female"/>
    <n v="2"/>
    <n v="1"/>
    <x v="1"/>
    <n v="1"/>
    <s v="Single"/>
    <n v="4968"/>
    <n v="0"/>
    <x v="1"/>
    <n v="16"/>
    <n v="3"/>
    <n v="4"/>
    <n v="0"/>
    <n v="10"/>
    <n v="2"/>
    <n v="3"/>
    <n v="9"/>
    <n v="7"/>
    <n v="0"/>
    <n v="7"/>
    <n v="0"/>
    <n v="0"/>
    <x v="0"/>
    <x v="0"/>
    <x v="2"/>
    <x v="0"/>
    <x v="1"/>
    <x v="1"/>
    <x v="0"/>
    <n v="3"/>
    <x v="1"/>
    <s v="0"/>
    <n v="17884.8"/>
    <n v="0"/>
    <x v="1"/>
    <x v="1"/>
  </r>
  <r>
    <n v="24"/>
    <x v="1"/>
    <s v="Travel_Frequently"/>
    <x v="2"/>
    <n v="10"/>
    <n v="3"/>
    <s v="Medical"/>
    <n v="1746"/>
    <n v="1"/>
    <s v="Male"/>
    <n v="3"/>
    <n v="1"/>
    <x v="8"/>
    <n v="4"/>
    <s v="Married"/>
    <n v="2145"/>
    <n v="0"/>
    <x v="1"/>
    <n v="14"/>
    <n v="3"/>
    <n v="4"/>
    <n v="1"/>
    <n v="3"/>
    <n v="2"/>
    <n v="3"/>
    <n v="2"/>
    <n v="2"/>
    <n v="2"/>
    <n v="1"/>
    <n v="0"/>
    <n v="0"/>
    <x v="1"/>
    <x v="0"/>
    <x v="4"/>
    <x v="1"/>
    <x v="1"/>
    <x v="2"/>
    <x v="2"/>
    <n v="3"/>
    <x v="1"/>
    <s v="1–2"/>
    <n v="7722"/>
    <n v="0"/>
    <x v="2"/>
    <x v="2"/>
  </r>
  <r>
    <n v="30"/>
    <x v="0"/>
    <s v="Travel_Frequently"/>
    <x v="2"/>
    <n v="8"/>
    <n v="3"/>
    <s v="Human Resources"/>
    <n v="1747"/>
    <n v="3"/>
    <s v="Female"/>
    <n v="2"/>
    <n v="1"/>
    <x v="8"/>
    <n v="4"/>
    <s v="Divorced"/>
    <n v="2180"/>
    <n v="6"/>
    <x v="1"/>
    <n v="11"/>
    <n v="3"/>
    <n v="3"/>
    <n v="1"/>
    <n v="6"/>
    <n v="0"/>
    <n v="2"/>
    <n v="4"/>
    <n v="2"/>
    <n v="1"/>
    <n v="2"/>
    <n v="1"/>
    <n v="0"/>
    <x v="0"/>
    <x v="0"/>
    <x v="2"/>
    <x v="1"/>
    <x v="1"/>
    <x v="0"/>
    <x v="2"/>
    <n v="3"/>
    <x v="1"/>
    <s v="1–2"/>
    <n v="7848"/>
    <n v="7848"/>
    <x v="1"/>
    <x v="1"/>
  </r>
  <r>
    <n v="31"/>
    <x v="1"/>
    <s v="Travel_Rarely"/>
    <x v="0"/>
    <n v="5"/>
    <n v="3"/>
    <s v="Technical Degree"/>
    <n v="1749"/>
    <n v="1"/>
    <s v="Male"/>
    <n v="3"/>
    <n v="2"/>
    <x v="0"/>
    <n v="3"/>
    <s v="Married"/>
    <n v="8346"/>
    <n v="1"/>
    <x v="1"/>
    <n v="19"/>
    <n v="3"/>
    <n v="3"/>
    <n v="1"/>
    <n v="6"/>
    <n v="3"/>
    <n v="3"/>
    <n v="5"/>
    <n v="2"/>
    <n v="0"/>
    <n v="2"/>
    <n v="0"/>
    <n v="0"/>
    <x v="0"/>
    <x v="0"/>
    <x v="2"/>
    <x v="0"/>
    <x v="0"/>
    <x v="0"/>
    <x v="2"/>
    <n v="2.5"/>
    <x v="3"/>
    <s v="0"/>
    <n v="30045.599999999999"/>
    <n v="0"/>
    <x v="1"/>
    <x v="1"/>
  </r>
  <r>
    <n v="27"/>
    <x v="1"/>
    <s v="Travel_Rarely"/>
    <x v="1"/>
    <n v="8"/>
    <n v="3"/>
    <s v="Medical"/>
    <n v="1751"/>
    <n v="3"/>
    <s v="Female"/>
    <n v="3"/>
    <n v="1"/>
    <x v="1"/>
    <n v="4"/>
    <s v="Single"/>
    <n v="3445"/>
    <n v="1"/>
    <x v="1"/>
    <n v="11"/>
    <n v="3"/>
    <n v="3"/>
    <n v="0"/>
    <n v="6"/>
    <n v="5"/>
    <n v="2"/>
    <n v="6"/>
    <n v="2"/>
    <n v="1"/>
    <n v="4"/>
    <n v="0"/>
    <n v="0"/>
    <x v="0"/>
    <x v="0"/>
    <x v="2"/>
    <x v="1"/>
    <x v="1"/>
    <x v="0"/>
    <x v="0"/>
    <n v="3"/>
    <x v="1"/>
    <s v="1–2"/>
    <n v="12402"/>
    <n v="0"/>
    <x v="1"/>
    <x v="1"/>
  </r>
  <r>
    <n v="29"/>
    <x v="0"/>
    <s v="Travel_Rarely"/>
    <x v="0"/>
    <n v="9"/>
    <n v="3"/>
    <s v="Marketing"/>
    <n v="1752"/>
    <n v="2"/>
    <s v="Female"/>
    <n v="1"/>
    <n v="1"/>
    <x v="6"/>
    <n v="2"/>
    <s v="Single"/>
    <n v="2760"/>
    <n v="1"/>
    <x v="1"/>
    <n v="13"/>
    <n v="3"/>
    <n v="3"/>
    <n v="0"/>
    <n v="2"/>
    <n v="3"/>
    <n v="3"/>
    <n v="2"/>
    <n v="2"/>
    <n v="2"/>
    <n v="2"/>
    <n v="1"/>
    <n v="0"/>
    <x v="1"/>
    <x v="0"/>
    <x v="2"/>
    <x v="1"/>
    <x v="1"/>
    <x v="2"/>
    <x v="2"/>
    <n v="2.5"/>
    <x v="3"/>
    <s v="1–2"/>
    <n v="9936"/>
    <n v="9936"/>
    <x v="2"/>
    <x v="2"/>
  </r>
  <r>
    <n v="29"/>
    <x v="1"/>
    <s v="Travel_Frequently"/>
    <x v="1"/>
    <n v="1"/>
    <n v="3"/>
    <s v="Life Sciences"/>
    <n v="1753"/>
    <n v="4"/>
    <s v="Male"/>
    <n v="4"/>
    <n v="2"/>
    <x v="4"/>
    <n v="3"/>
    <s v="Single"/>
    <n v="6294"/>
    <n v="8"/>
    <x v="0"/>
    <n v="12"/>
    <n v="3"/>
    <n v="4"/>
    <n v="0"/>
    <n v="10"/>
    <n v="5"/>
    <n v="4"/>
    <n v="3"/>
    <n v="2"/>
    <n v="0"/>
    <n v="2"/>
    <n v="0"/>
    <n v="1"/>
    <x v="0"/>
    <x v="0"/>
    <x v="2"/>
    <x v="0"/>
    <x v="0"/>
    <x v="1"/>
    <x v="2"/>
    <n v="3.75"/>
    <x v="2"/>
    <s v="0"/>
    <n v="22658.399999999998"/>
    <n v="0"/>
    <x v="2"/>
    <x v="2"/>
  </r>
  <r>
    <n v="30"/>
    <x v="1"/>
    <s v="Travel_Rarely"/>
    <x v="0"/>
    <n v="15"/>
    <n v="2"/>
    <s v="Marketing"/>
    <n v="1754"/>
    <n v="3"/>
    <s v="Male"/>
    <n v="2"/>
    <n v="3"/>
    <x v="0"/>
    <n v="1"/>
    <s v="Divorced"/>
    <n v="7140"/>
    <n v="2"/>
    <x v="1"/>
    <n v="11"/>
    <n v="3"/>
    <n v="1"/>
    <n v="1"/>
    <n v="12"/>
    <n v="2"/>
    <n v="3"/>
    <n v="7"/>
    <n v="7"/>
    <n v="1"/>
    <n v="7"/>
    <n v="0"/>
    <n v="0"/>
    <x v="0"/>
    <x v="0"/>
    <x v="2"/>
    <x v="4"/>
    <x v="0"/>
    <x v="1"/>
    <x v="0"/>
    <n v="2"/>
    <x v="0"/>
    <s v="1–2"/>
    <n v="25704"/>
    <n v="0"/>
    <x v="2"/>
    <x v="2"/>
  </r>
  <r>
    <n v="34"/>
    <x v="1"/>
    <s v="Travel_Rarely"/>
    <x v="1"/>
    <n v="2"/>
    <n v="4"/>
    <s v="Medical"/>
    <n v="1755"/>
    <n v="4"/>
    <s v="Male"/>
    <n v="4"/>
    <n v="1"/>
    <x v="1"/>
    <n v="4"/>
    <s v="Married"/>
    <n v="2932"/>
    <n v="0"/>
    <x v="0"/>
    <n v="14"/>
    <n v="3"/>
    <n v="1"/>
    <n v="3"/>
    <n v="6"/>
    <n v="3"/>
    <n v="3"/>
    <n v="5"/>
    <n v="0"/>
    <n v="1"/>
    <n v="2"/>
    <n v="0"/>
    <n v="1"/>
    <x v="0"/>
    <x v="0"/>
    <x v="2"/>
    <x v="0"/>
    <x v="1"/>
    <x v="0"/>
    <x v="2"/>
    <n v="3"/>
    <x v="1"/>
    <s v="1–2"/>
    <n v="10555.199999999999"/>
    <n v="0"/>
    <x v="2"/>
    <x v="2"/>
  </r>
  <r>
    <n v="33"/>
    <x v="1"/>
    <s v="Non-Travel"/>
    <x v="0"/>
    <n v="2"/>
    <n v="3"/>
    <s v="Marketing"/>
    <n v="1756"/>
    <n v="4"/>
    <s v="Female"/>
    <n v="3"/>
    <n v="2"/>
    <x v="0"/>
    <n v="2"/>
    <s v="Single"/>
    <n v="5147"/>
    <n v="8"/>
    <x v="1"/>
    <n v="15"/>
    <n v="3"/>
    <n v="4"/>
    <n v="0"/>
    <n v="13"/>
    <n v="2"/>
    <n v="2"/>
    <n v="11"/>
    <n v="7"/>
    <n v="1"/>
    <n v="7"/>
    <n v="0"/>
    <n v="0"/>
    <x v="0"/>
    <x v="0"/>
    <x v="2"/>
    <x v="0"/>
    <x v="0"/>
    <x v="1"/>
    <x v="4"/>
    <n v="3"/>
    <x v="1"/>
    <s v="1–2"/>
    <n v="18529.2"/>
    <n v="0"/>
    <x v="1"/>
    <x v="1"/>
  </r>
  <r>
    <n v="49"/>
    <x v="1"/>
    <s v="Travel_Rarely"/>
    <x v="0"/>
    <n v="11"/>
    <n v="4"/>
    <s v="Marketing"/>
    <n v="1757"/>
    <n v="4"/>
    <s v="Female"/>
    <n v="3"/>
    <n v="2"/>
    <x v="0"/>
    <n v="4"/>
    <s v="Single"/>
    <n v="4507"/>
    <n v="3"/>
    <x v="1"/>
    <n v="12"/>
    <n v="3"/>
    <n v="3"/>
    <n v="0"/>
    <n v="8"/>
    <n v="1"/>
    <n v="4"/>
    <n v="5"/>
    <n v="1"/>
    <n v="0"/>
    <n v="4"/>
    <n v="0"/>
    <n v="0"/>
    <x v="0"/>
    <x v="0"/>
    <x v="1"/>
    <x v="4"/>
    <x v="1"/>
    <x v="0"/>
    <x v="2"/>
    <n v="3.75"/>
    <x v="2"/>
    <s v="0"/>
    <n v="16225.199999999999"/>
    <n v="0"/>
    <x v="1"/>
    <x v="1"/>
  </r>
  <r>
    <n v="33"/>
    <x v="0"/>
    <s v="Travel_Rarely"/>
    <x v="0"/>
    <n v="16"/>
    <n v="3"/>
    <s v="Life Sciences"/>
    <n v="1758"/>
    <n v="1"/>
    <s v="Female"/>
    <n v="3"/>
    <n v="3"/>
    <x v="0"/>
    <n v="1"/>
    <s v="Single"/>
    <n v="8564"/>
    <n v="2"/>
    <x v="0"/>
    <n v="20"/>
    <n v="4"/>
    <n v="3"/>
    <n v="0"/>
    <n v="11"/>
    <n v="2"/>
    <n v="2"/>
    <n v="0"/>
    <n v="0"/>
    <n v="0"/>
    <n v="0"/>
    <n v="1"/>
    <n v="1"/>
    <x v="0"/>
    <x v="1"/>
    <x v="2"/>
    <x v="3"/>
    <x v="0"/>
    <x v="1"/>
    <x v="1"/>
    <n v="1.75"/>
    <x v="0"/>
    <s v="0"/>
    <n v="30830.399999999998"/>
    <n v="30830.399999999998"/>
    <x v="3"/>
    <x v="3"/>
  </r>
  <r>
    <n v="38"/>
    <x v="1"/>
    <s v="Travel_Frequently"/>
    <x v="1"/>
    <n v="2"/>
    <n v="2"/>
    <s v="Medical"/>
    <n v="1760"/>
    <n v="3"/>
    <s v="Female"/>
    <n v="2"/>
    <n v="1"/>
    <x v="2"/>
    <n v="2"/>
    <s v="Married"/>
    <n v="2468"/>
    <n v="4"/>
    <x v="1"/>
    <n v="14"/>
    <n v="3"/>
    <n v="2"/>
    <n v="1"/>
    <n v="9"/>
    <n v="4"/>
    <n v="2"/>
    <n v="6"/>
    <n v="1"/>
    <n v="0"/>
    <n v="5"/>
    <n v="0"/>
    <n v="0"/>
    <x v="0"/>
    <x v="0"/>
    <x v="0"/>
    <x v="0"/>
    <x v="1"/>
    <x v="1"/>
    <x v="0"/>
    <n v="2.25"/>
    <x v="3"/>
    <s v="0"/>
    <n v="8884.7999999999993"/>
    <n v="0"/>
    <x v="1"/>
    <x v="1"/>
  </r>
  <r>
    <n v="31"/>
    <x v="0"/>
    <s v="Travel_Rarely"/>
    <x v="0"/>
    <n v="16"/>
    <n v="4"/>
    <s v="Marketing"/>
    <n v="1761"/>
    <n v="1"/>
    <s v="Male"/>
    <n v="3"/>
    <n v="3"/>
    <x v="0"/>
    <n v="3"/>
    <s v="Married"/>
    <n v="8161"/>
    <n v="2"/>
    <x v="1"/>
    <n v="13"/>
    <n v="3"/>
    <n v="1"/>
    <n v="3"/>
    <n v="10"/>
    <n v="2"/>
    <n v="3"/>
    <n v="1"/>
    <n v="0"/>
    <n v="0"/>
    <n v="0"/>
    <n v="1"/>
    <n v="0"/>
    <x v="0"/>
    <x v="1"/>
    <x v="2"/>
    <x v="3"/>
    <x v="0"/>
    <x v="1"/>
    <x v="1"/>
    <n v="2"/>
    <x v="0"/>
    <s v="0"/>
    <n v="29379.599999999999"/>
    <n v="29379.599999999999"/>
    <x v="0"/>
    <x v="0"/>
  </r>
  <r>
    <n v="29"/>
    <x v="1"/>
    <s v="Travel_Rarely"/>
    <x v="1"/>
    <n v="4"/>
    <n v="3"/>
    <s v="Technical Degree"/>
    <n v="1762"/>
    <n v="4"/>
    <s v="Female"/>
    <n v="2"/>
    <n v="1"/>
    <x v="1"/>
    <n v="1"/>
    <s v="Divorced"/>
    <n v="2109"/>
    <n v="1"/>
    <x v="1"/>
    <n v="13"/>
    <n v="3"/>
    <n v="3"/>
    <n v="1"/>
    <n v="1"/>
    <n v="2"/>
    <n v="3"/>
    <n v="1"/>
    <n v="0"/>
    <n v="0"/>
    <n v="0"/>
    <n v="0"/>
    <n v="0"/>
    <x v="0"/>
    <x v="1"/>
    <x v="2"/>
    <x v="0"/>
    <x v="1"/>
    <x v="2"/>
    <x v="1"/>
    <n v="2.75"/>
    <x v="1"/>
    <s v="0"/>
    <n v="7592.4"/>
    <n v="0"/>
    <x v="2"/>
    <x v="2"/>
  </r>
  <r>
    <n v="30"/>
    <x v="1"/>
    <s v="Travel_Rarely"/>
    <x v="1"/>
    <n v="16"/>
    <n v="3"/>
    <s v="Life Sciences"/>
    <n v="1763"/>
    <n v="3"/>
    <s v="Male"/>
    <n v="4"/>
    <n v="2"/>
    <x v="4"/>
    <n v="3"/>
    <s v="Married"/>
    <n v="5294"/>
    <n v="3"/>
    <x v="1"/>
    <n v="16"/>
    <n v="3"/>
    <n v="3"/>
    <n v="1"/>
    <n v="10"/>
    <n v="3"/>
    <n v="3"/>
    <n v="7"/>
    <n v="0"/>
    <n v="1"/>
    <n v="7"/>
    <n v="0"/>
    <n v="0"/>
    <x v="0"/>
    <x v="0"/>
    <x v="2"/>
    <x v="3"/>
    <x v="0"/>
    <x v="1"/>
    <x v="0"/>
    <n v="3"/>
    <x v="1"/>
    <s v="1–2"/>
    <n v="19058.399999999998"/>
    <n v="0"/>
    <x v="1"/>
    <x v="1"/>
  </r>
  <r>
    <n v="32"/>
    <x v="1"/>
    <s v="Non-Travel"/>
    <x v="1"/>
    <n v="5"/>
    <n v="4"/>
    <s v="Technical Degree"/>
    <n v="1764"/>
    <n v="2"/>
    <s v="Male"/>
    <n v="3"/>
    <n v="1"/>
    <x v="1"/>
    <n v="2"/>
    <s v="Single"/>
    <n v="2718"/>
    <n v="2"/>
    <x v="1"/>
    <n v="14"/>
    <n v="3"/>
    <n v="2"/>
    <n v="0"/>
    <n v="12"/>
    <n v="3"/>
    <n v="3"/>
    <n v="7"/>
    <n v="7"/>
    <n v="0"/>
    <n v="7"/>
    <n v="0"/>
    <n v="0"/>
    <x v="0"/>
    <x v="0"/>
    <x v="2"/>
    <x v="0"/>
    <x v="1"/>
    <x v="1"/>
    <x v="0"/>
    <n v="2.25"/>
    <x v="3"/>
    <s v="0"/>
    <n v="9784.7999999999993"/>
    <n v="0"/>
    <x v="1"/>
    <x v="1"/>
  </r>
  <r>
    <n v="38"/>
    <x v="1"/>
    <s v="Travel_Rarely"/>
    <x v="1"/>
    <n v="18"/>
    <n v="3"/>
    <s v="Medical"/>
    <n v="1766"/>
    <n v="2"/>
    <s v="Male"/>
    <n v="1"/>
    <n v="2"/>
    <x v="4"/>
    <n v="4"/>
    <s v="Married"/>
    <n v="5811"/>
    <n v="3"/>
    <x v="0"/>
    <n v="16"/>
    <n v="3"/>
    <n v="3"/>
    <n v="1"/>
    <n v="15"/>
    <n v="2"/>
    <n v="3"/>
    <n v="1"/>
    <n v="0"/>
    <n v="1"/>
    <n v="0"/>
    <n v="0"/>
    <n v="1"/>
    <x v="0"/>
    <x v="1"/>
    <x v="0"/>
    <x v="3"/>
    <x v="0"/>
    <x v="1"/>
    <x v="1"/>
    <n v="3"/>
    <x v="1"/>
    <s v="1–2"/>
    <n v="20919.599999999999"/>
    <n v="0"/>
    <x v="0"/>
    <x v="0"/>
  </r>
  <r>
    <n v="43"/>
    <x v="0"/>
    <s v="Travel_Frequently"/>
    <x v="1"/>
    <n v="17"/>
    <n v="3"/>
    <s v="Technical Degree"/>
    <n v="1767"/>
    <n v="3"/>
    <s v="Male"/>
    <n v="2"/>
    <n v="1"/>
    <x v="1"/>
    <n v="3"/>
    <s v="Married"/>
    <n v="2437"/>
    <n v="9"/>
    <x v="0"/>
    <n v="16"/>
    <n v="3"/>
    <n v="4"/>
    <n v="1"/>
    <n v="6"/>
    <n v="4"/>
    <n v="3"/>
    <n v="1"/>
    <n v="0"/>
    <n v="0"/>
    <n v="0"/>
    <n v="1"/>
    <n v="1"/>
    <x v="0"/>
    <x v="1"/>
    <x v="0"/>
    <x v="3"/>
    <x v="1"/>
    <x v="0"/>
    <x v="1"/>
    <n v="3.25"/>
    <x v="2"/>
    <s v="0"/>
    <n v="8773.1999999999989"/>
    <n v="8773.1999999999989"/>
    <x v="0"/>
    <x v="0"/>
  </r>
  <r>
    <n v="42"/>
    <x v="1"/>
    <s v="Travel_Rarely"/>
    <x v="1"/>
    <n v="12"/>
    <n v="3"/>
    <s v="Medical"/>
    <n v="1768"/>
    <n v="2"/>
    <s v="Male"/>
    <n v="3"/>
    <n v="1"/>
    <x v="2"/>
    <n v="2"/>
    <s v="Divorced"/>
    <n v="2766"/>
    <n v="8"/>
    <x v="1"/>
    <n v="22"/>
    <n v="4"/>
    <n v="2"/>
    <n v="3"/>
    <n v="7"/>
    <n v="6"/>
    <n v="2"/>
    <n v="5"/>
    <n v="3"/>
    <n v="0"/>
    <n v="4"/>
    <n v="0"/>
    <n v="0"/>
    <x v="0"/>
    <x v="0"/>
    <x v="0"/>
    <x v="4"/>
    <x v="1"/>
    <x v="0"/>
    <x v="2"/>
    <n v="2"/>
    <x v="0"/>
    <s v="0"/>
    <n v="9957.6"/>
    <n v="0"/>
    <x v="2"/>
    <x v="2"/>
  </r>
  <r>
    <n v="55"/>
    <x v="1"/>
    <s v="Travel_Rarely"/>
    <x v="1"/>
    <n v="2"/>
    <n v="3"/>
    <s v="Medical"/>
    <n v="1770"/>
    <n v="3"/>
    <s v="Male"/>
    <n v="2"/>
    <n v="5"/>
    <x v="7"/>
    <n v="1"/>
    <s v="Married"/>
    <n v="19038"/>
    <n v="8"/>
    <x v="1"/>
    <n v="12"/>
    <n v="3"/>
    <n v="2"/>
    <n v="3"/>
    <n v="34"/>
    <n v="2"/>
    <n v="3"/>
    <n v="1"/>
    <n v="0"/>
    <n v="0"/>
    <n v="0"/>
    <n v="0"/>
    <n v="0"/>
    <x v="0"/>
    <x v="1"/>
    <x v="3"/>
    <x v="0"/>
    <x v="2"/>
    <x v="4"/>
    <x v="1"/>
    <n v="2.25"/>
    <x v="3"/>
    <s v="0"/>
    <n v="68536.800000000003"/>
    <n v="0"/>
    <x v="2"/>
    <x v="2"/>
  </r>
  <r>
    <n v="33"/>
    <x v="1"/>
    <s v="Non-Travel"/>
    <x v="1"/>
    <n v="4"/>
    <n v="3"/>
    <s v="Technical Degree"/>
    <n v="1771"/>
    <n v="4"/>
    <s v="Male"/>
    <n v="3"/>
    <n v="2"/>
    <x v="1"/>
    <n v="2"/>
    <s v="Divorced"/>
    <n v="3055"/>
    <n v="5"/>
    <x v="1"/>
    <n v="15"/>
    <n v="3"/>
    <n v="4"/>
    <n v="2"/>
    <n v="11"/>
    <n v="2"/>
    <n v="2"/>
    <n v="9"/>
    <n v="8"/>
    <n v="1"/>
    <n v="7"/>
    <n v="0"/>
    <n v="0"/>
    <x v="0"/>
    <x v="0"/>
    <x v="2"/>
    <x v="0"/>
    <x v="1"/>
    <x v="1"/>
    <x v="0"/>
    <n v="3"/>
    <x v="1"/>
    <s v="1–2"/>
    <n v="10998"/>
    <n v="0"/>
    <x v="1"/>
    <x v="1"/>
  </r>
  <r>
    <n v="41"/>
    <x v="1"/>
    <s v="Travel_Rarely"/>
    <x v="1"/>
    <n v="9"/>
    <n v="4"/>
    <s v="Life Sciences"/>
    <n v="1772"/>
    <n v="3"/>
    <s v="Male"/>
    <n v="3"/>
    <n v="1"/>
    <x v="2"/>
    <n v="1"/>
    <s v="Divorced"/>
    <n v="2289"/>
    <n v="1"/>
    <x v="1"/>
    <n v="20"/>
    <n v="4"/>
    <n v="2"/>
    <n v="2"/>
    <n v="5"/>
    <n v="2"/>
    <n v="3"/>
    <n v="5"/>
    <n v="3"/>
    <n v="0"/>
    <n v="4"/>
    <n v="0"/>
    <n v="0"/>
    <x v="0"/>
    <x v="0"/>
    <x v="0"/>
    <x v="1"/>
    <x v="1"/>
    <x v="0"/>
    <x v="2"/>
    <n v="2.25"/>
    <x v="3"/>
    <s v="0"/>
    <n v="8240.4"/>
    <n v="0"/>
    <x v="1"/>
    <x v="1"/>
  </r>
  <r>
    <n v="34"/>
    <x v="1"/>
    <s v="Non-Travel"/>
    <x v="0"/>
    <n v="10"/>
    <n v="3"/>
    <s v="Life Sciences"/>
    <n v="1774"/>
    <n v="4"/>
    <s v="Male"/>
    <n v="3"/>
    <n v="2"/>
    <x v="0"/>
    <n v="3"/>
    <s v="Divorced"/>
    <n v="4001"/>
    <n v="1"/>
    <x v="0"/>
    <n v="14"/>
    <n v="3"/>
    <n v="3"/>
    <n v="1"/>
    <n v="15"/>
    <n v="3"/>
    <n v="3"/>
    <n v="15"/>
    <n v="14"/>
    <n v="0"/>
    <n v="7"/>
    <n v="0"/>
    <n v="1"/>
    <x v="0"/>
    <x v="0"/>
    <x v="2"/>
    <x v="1"/>
    <x v="1"/>
    <x v="1"/>
    <x v="4"/>
    <n v="3.25"/>
    <x v="2"/>
    <s v="0"/>
    <n v="14403.6"/>
    <n v="0"/>
    <x v="2"/>
    <x v="2"/>
  </r>
  <r>
    <n v="53"/>
    <x v="1"/>
    <s v="Non-Travel"/>
    <x v="1"/>
    <n v="1"/>
    <n v="4"/>
    <s v="Medical"/>
    <n v="1775"/>
    <n v="1"/>
    <s v="Female"/>
    <n v="2"/>
    <n v="4"/>
    <x v="3"/>
    <n v="3"/>
    <s v="Married"/>
    <n v="12965"/>
    <n v="4"/>
    <x v="0"/>
    <n v="20"/>
    <n v="4"/>
    <n v="4"/>
    <n v="3"/>
    <n v="27"/>
    <n v="2"/>
    <n v="2"/>
    <n v="3"/>
    <n v="2"/>
    <n v="0"/>
    <n v="2"/>
    <n v="0"/>
    <n v="1"/>
    <x v="0"/>
    <x v="0"/>
    <x v="1"/>
    <x v="0"/>
    <x v="3"/>
    <x v="4"/>
    <x v="2"/>
    <n v="2.5"/>
    <x v="3"/>
    <s v="0"/>
    <n v="46674"/>
    <n v="0"/>
    <x v="2"/>
    <x v="2"/>
  </r>
  <r>
    <n v="43"/>
    <x v="1"/>
    <s v="Travel_Rarely"/>
    <x v="2"/>
    <n v="2"/>
    <n v="3"/>
    <s v="Life Sciences"/>
    <n v="1778"/>
    <n v="2"/>
    <s v="Male"/>
    <n v="3"/>
    <n v="1"/>
    <x v="8"/>
    <n v="4"/>
    <s v="Single"/>
    <n v="3539"/>
    <n v="0"/>
    <x v="1"/>
    <n v="13"/>
    <n v="3"/>
    <n v="2"/>
    <n v="0"/>
    <n v="10"/>
    <n v="5"/>
    <n v="3"/>
    <n v="9"/>
    <n v="7"/>
    <n v="1"/>
    <n v="8"/>
    <n v="0"/>
    <n v="0"/>
    <x v="0"/>
    <x v="0"/>
    <x v="0"/>
    <x v="0"/>
    <x v="1"/>
    <x v="1"/>
    <x v="0"/>
    <n v="2.75"/>
    <x v="1"/>
    <s v="1–2"/>
    <n v="12740.4"/>
    <n v="0"/>
    <x v="1"/>
    <x v="1"/>
  </r>
  <r>
    <n v="34"/>
    <x v="1"/>
    <s v="Travel_Rarely"/>
    <x v="0"/>
    <n v="3"/>
    <n v="2"/>
    <s v="Life Sciences"/>
    <n v="1779"/>
    <n v="4"/>
    <s v="Female"/>
    <n v="1"/>
    <n v="2"/>
    <x v="0"/>
    <n v="4"/>
    <s v="Single"/>
    <n v="6029"/>
    <n v="5"/>
    <x v="1"/>
    <n v="12"/>
    <n v="3"/>
    <n v="1"/>
    <n v="0"/>
    <n v="6"/>
    <n v="3"/>
    <n v="3"/>
    <n v="2"/>
    <n v="2"/>
    <n v="2"/>
    <n v="2"/>
    <n v="0"/>
    <n v="0"/>
    <x v="1"/>
    <x v="0"/>
    <x v="2"/>
    <x v="0"/>
    <x v="0"/>
    <x v="0"/>
    <x v="2"/>
    <n v="3"/>
    <x v="1"/>
    <s v="1–2"/>
    <n v="21704.399999999998"/>
    <n v="0"/>
    <x v="2"/>
    <x v="2"/>
  </r>
  <r>
    <n v="21"/>
    <x v="0"/>
    <s v="Travel_Rarely"/>
    <x v="0"/>
    <n v="7"/>
    <n v="1"/>
    <s v="Marketing"/>
    <n v="1780"/>
    <n v="2"/>
    <s v="Male"/>
    <n v="3"/>
    <n v="1"/>
    <x v="6"/>
    <n v="2"/>
    <s v="Single"/>
    <n v="2679"/>
    <n v="1"/>
    <x v="1"/>
    <n v="13"/>
    <n v="3"/>
    <n v="2"/>
    <n v="0"/>
    <n v="1"/>
    <n v="3"/>
    <n v="3"/>
    <n v="1"/>
    <n v="0"/>
    <n v="1"/>
    <n v="0"/>
    <n v="1"/>
    <n v="0"/>
    <x v="0"/>
    <x v="1"/>
    <x v="4"/>
    <x v="1"/>
    <x v="1"/>
    <x v="2"/>
    <x v="1"/>
    <n v="2.25"/>
    <x v="3"/>
    <s v="1–2"/>
    <n v="9644.4"/>
    <n v="9644.4"/>
    <x v="2"/>
    <x v="2"/>
  </r>
  <r>
    <n v="38"/>
    <x v="1"/>
    <s v="Travel_Rarely"/>
    <x v="1"/>
    <n v="6"/>
    <n v="2"/>
    <s v="Other"/>
    <n v="1782"/>
    <n v="4"/>
    <s v="Female"/>
    <n v="2"/>
    <n v="1"/>
    <x v="2"/>
    <n v="3"/>
    <s v="Married"/>
    <n v="3702"/>
    <n v="1"/>
    <x v="1"/>
    <n v="11"/>
    <n v="3"/>
    <n v="2"/>
    <n v="1"/>
    <n v="5"/>
    <n v="3"/>
    <n v="3"/>
    <n v="5"/>
    <n v="4"/>
    <n v="0"/>
    <n v="4"/>
    <n v="0"/>
    <n v="0"/>
    <x v="0"/>
    <x v="0"/>
    <x v="0"/>
    <x v="1"/>
    <x v="1"/>
    <x v="0"/>
    <x v="2"/>
    <n v="3"/>
    <x v="1"/>
    <s v="0"/>
    <n v="13327.199999999999"/>
    <n v="0"/>
    <x v="1"/>
    <x v="1"/>
  </r>
  <r>
    <n v="22"/>
    <x v="0"/>
    <s v="Travel_Rarely"/>
    <x v="1"/>
    <n v="8"/>
    <n v="1"/>
    <s v="Medical"/>
    <n v="1783"/>
    <n v="3"/>
    <s v="Female"/>
    <n v="3"/>
    <n v="1"/>
    <x v="2"/>
    <n v="1"/>
    <s v="Married"/>
    <n v="2398"/>
    <n v="1"/>
    <x v="0"/>
    <n v="17"/>
    <n v="3"/>
    <n v="3"/>
    <n v="0"/>
    <n v="1"/>
    <n v="6"/>
    <n v="3"/>
    <n v="1"/>
    <n v="0"/>
    <n v="0"/>
    <n v="0"/>
    <n v="1"/>
    <n v="1"/>
    <x v="0"/>
    <x v="1"/>
    <x v="4"/>
    <x v="1"/>
    <x v="1"/>
    <x v="2"/>
    <x v="1"/>
    <n v="2.5"/>
    <x v="3"/>
    <s v="0"/>
    <n v="8632.7999999999993"/>
    <n v="8632.7999999999993"/>
    <x v="0"/>
    <x v="0"/>
  </r>
  <r>
    <n v="31"/>
    <x v="1"/>
    <s v="Travel_Rarely"/>
    <x v="0"/>
    <n v="29"/>
    <n v="4"/>
    <s v="Marketing"/>
    <n v="1784"/>
    <n v="1"/>
    <s v="Female"/>
    <n v="2"/>
    <n v="2"/>
    <x v="0"/>
    <n v="4"/>
    <s v="Married"/>
    <n v="5468"/>
    <n v="1"/>
    <x v="1"/>
    <n v="14"/>
    <n v="3"/>
    <n v="1"/>
    <n v="2"/>
    <n v="13"/>
    <n v="3"/>
    <n v="3"/>
    <n v="12"/>
    <n v="7"/>
    <n v="5"/>
    <n v="7"/>
    <n v="0"/>
    <n v="0"/>
    <x v="1"/>
    <x v="0"/>
    <x v="2"/>
    <x v="2"/>
    <x v="0"/>
    <x v="1"/>
    <x v="4"/>
    <n v="2.25"/>
    <x v="3"/>
    <s v="3–5"/>
    <n v="19684.8"/>
    <n v="0"/>
    <x v="0"/>
    <x v="0"/>
  </r>
  <r>
    <n v="51"/>
    <x v="1"/>
    <s v="Travel_Rarely"/>
    <x v="1"/>
    <n v="3"/>
    <n v="3"/>
    <s v="Technical Degree"/>
    <n v="1786"/>
    <n v="1"/>
    <s v="Female"/>
    <n v="3"/>
    <n v="3"/>
    <x v="5"/>
    <n v="3"/>
    <s v="Married"/>
    <n v="13116"/>
    <n v="2"/>
    <x v="1"/>
    <n v="11"/>
    <n v="3"/>
    <n v="4"/>
    <n v="0"/>
    <n v="15"/>
    <n v="2"/>
    <n v="3"/>
    <n v="2"/>
    <n v="2"/>
    <n v="2"/>
    <n v="2"/>
    <n v="0"/>
    <n v="0"/>
    <x v="1"/>
    <x v="0"/>
    <x v="1"/>
    <x v="0"/>
    <x v="3"/>
    <x v="1"/>
    <x v="2"/>
    <n v="2.75"/>
    <x v="1"/>
    <s v="1–2"/>
    <n v="47217.599999999999"/>
    <n v="0"/>
    <x v="2"/>
    <x v="2"/>
  </r>
  <r>
    <n v="37"/>
    <x v="1"/>
    <s v="Travel_Rarely"/>
    <x v="0"/>
    <n v="9"/>
    <n v="2"/>
    <s v="Marketing"/>
    <n v="1787"/>
    <n v="2"/>
    <s v="Male"/>
    <n v="2"/>
    <n v="2"/>
    <x v="0"/>
    <n v="2"/>
    <s v="Married"/>
    <n v="4189"/>
    <n v="1"/>
    <x v="1"/>
    <n v="14"/>
    <n v="3"/>
    <n v="1"/>
    <n v="2"/>
    <n v="5"/>
    <n v="2"/>
    <n v="3"/>
    <n v="5"/>
    <n v="2"/>
    <n v="0"/>
    <n v="3"/>
    <n v="0"/>
    <n v="0"/>
    <x v="0"/>
    <x v="0"/>
    <x v="0"/>
    <x v="1"/>
    <x v="1"/>
    <x v="0"/>
    <x v="2"/>
    <n v="2"/>
    <x v="0"/>
    <s v="0"/>
    <n v="15080.4"/>
    <n v="0"/>
    <x v="2"/>
    <x v="2"/>
  </r>
  <r>
    <n v="46"/>
    <x v="1"/>
    <s v="Travel_Rarely"/>
    <x v="1"/>
    <n v="2"/>
    <n v="4"/>
    <s v="Medical"/>
    <n v="1789"/>
    <n v="3"/>
    <s v="Male"/>
    <n v="3"/>
    <n v="5"/>
    <x v="7"/>
    <n v="4"/>
    <s v="Divorced"/>
    <n v="19328"/>
    <n v="7"/>
    <x v="0"/>
    <n v="17"/>
    <n v="3"/>
    <n v="3"/>
    <n v="1"/>
    <n v="24"/>
    <n v="3"/>
    <n v="3"/>
    <n v="2"/>
    <n v="1"/>
    <n v="2"/>
    <n v="2"/>
    <n v="0"/>
    <n v="1"/>
    <x v="1"/>
    <x v="0"/>
    <x v="1"/>
    <x v="0"/>
    <x v="2"/>
    <x v="3"/>
    <x v="2"/>
    <n v="3.25"/>
    <x v="2"/>
    <s v="1–2"/>
    <n v="69580.800000000003"/>
    <n v="0"/>
    <x v="0"/>
    <x v="0"/>
  </r>
  <r>
    <n v="36"/>
    <x v="1"/>
    <s v="Travel_Rarely"/>
    <x v="1"/>
    <n v="10"/>
    <n v="3"/>
    <s v="Life Sciences"/>
    <n v="1790"/>
    <n v="4"/>
    <s v="Male"/>
    <n v="3"/>
    <n v="3"/>
    <x v="4"/>
    <n v="1"/>
    <s v="Married"/>
    <n v="8321"/>
    <n v="7"/>
    <x v="0"/>
    <n v="13"/>
    <n v="3"/>
    <n v="4"/>
    <n v="1"/>
    <n v="15"/>
    <n v="1"/>
    <n v="3"/>
    <n v="12"/>
    <n v="8"/>
    <n v="5"/>
    <n v="7"/>
    <n v="0"/>
    <n v="1"/>
    <x v="1"/>
    <x v="0"/>
    <x v="0"/>
    <x v="1"/>
    <x v="0"/>
    <x v="1"/>
    <x v="4"/>
    <n v="3"/>
    <x v="1"/>
    <s v="3–5"/>
    <n v="29955.599999999999"/>
    <n v="0"/>
    <x v="0"/>
    <x v="0"/>
  </r>
  <r>
    <n v="44"/>
    <x v="0"/>
    <s v="Travel_Frequently"/>
    <x v="1"/>
    <n v="1"/>
    <n v="2"/>
    <s v="Medical"/>
    <n v="1792"/>
    <n v="3"/>
    <s v="Male"/>
    <n v="3"/>
    <n v="1"/>
    <x v="1"/>
    <n v="2"/>
    <s v="Divorced"/>
    <n v="2342"/>
    <n v="1"/>
    <x v="0"/>
    <n v="12"/>
    <n v="3"/>
    <n v="3"/>
    <n v="3"/>
    <n v="6"/>
    <n v="2"/>
    <n v="2"/>
    <n v="5"/>
    <n v="3"/>
    <n v="2"/>
    <n v="3"/>
    <n v="1"/>
    <n v="1"/>
    <x v="1"/>
    <x v="0"/>
    <x v="0"/>
    <x v="0"/>
    <x v="1"/>
    <x v="0"/>
    <x v="2"/>
    <n v="2.5"/>
    <x v="3"/>
    <s v="1–2"/>
    <n v="8431.1999999999989"/>
    <n v="8431.1999999999989"/>
    <x v="2"/>
    <x v="2"/>
  </r>
  <r>
    <n v="37"/>
    <x v="1"/>
    <s v="Travel_Rarely"/>
    <x v="2"/>
    <n v="8"/>
    <n v="2"/>
    <s v="Other"/>
    <n v="1794"/>
    <n v="3"/>
    <s v="Male"/>
    <n v="3"/>
    <n v="2"/>
    <x v="8"/>
    <n v="2"/>
    <s v="Divorced"/>
    <n v="4071"/>
    <n v="2"/>
    <x v="1"/>
    <n v="13"/>
    <n v="3"/>
    <n v="3"/>
    <n v="0"/>
    <n v="19"/>
    <n v="4"/>
    <n v="2"/>
    <n v="10"/>
    <n v="0"/>
    <n v="4"/>
    <n v="7"/>
    <n v="0"/>
    <n v="0"/>
    <x v="1"/>
    <x v="0"/>
    <x v="0"/>
    <x v="1"/>
    <x v="1"/>
    <x v="3"/>
    <x v="0"/>
    <n v="2.5"/>
    <x v="3"/>
    <s v="3–5"/>
    <n v="14655.6"/>
    <n v="0"/>
    <x v="2"/>
    <x v="2"/>
  </r>
  <r>
    <n v="35"/>
    <x v="0"/>
    <s v="Travel_Rarely"/>
    <x v="0"/>
    <n v="27"/>
    <n v="3"/>
    <s v="Life Sciences"/>
    <n v="1797"/>
    <n v="3"/>
    <s v="Male"/>
    <n v="3"/>
    <n v="2"/>
    <x v="0"/>
    <n v="4"/>
    <s v="Single"/>
    <n v="5813"/>
    <n v="1"/>
    <x v="0"/>
    <n v="18"/>
    <n v="3"/>
    <n v="4"/>
    <n v="0"/>
    <n v="10"/>
    <n v="2"/>
    <n v="3"/>
    <n v="10"/>
    <n v="7"/>
    <n v="7"/>
    <n v="7"/>
    <n v="1"/>
    <n v="1"/>
    <x v="1"/>
    <x v="0"/>
    <x v="0"/>
    <x v="2"/>
    <x v="0"/>
    <x v="1"/>
    <x v="0"/>
    <n v="3.5"/>
    <x v="2"/>
    <s v="6+"/>
    <n v="20926.8"/>
    <n v="20926.8"/>
    <x v="3"/>
    <x v="3"/>
  </r>
  <r>
    <n v="33"/>
    <x v="1"/>
    <s v="Travel_Rarely"/>
    <x v="1"/>
    <n v="8"/>
    <n v="4"/>
    <s v="Life Sciences"/>
    <n v="1798"/>
    <n v="4"/>
    <s v="Male"/>
    <n v="4"/>
    <n v="1"/>
    <x v="1"/>
    <n v="1"/>
    <s v="Married"/>
    <n v="3143"/>
    <n v="6"/>
    <x v="1"/>
    <n v="19"/>
    <n v="3"/>
    <n v="2"/>
    <n v="1"/>
    <n v="14"/>
    <n v="1"/>
    <n v="3"/>
    <n v="10"/>
    <n v="8"/>
    <n v="7"/>
    <n v="6"/>
    <n v="0"/>
    <n v="0"/>
    <x v="1"/>
    <x v="0"/>
    <x v="2"/>
    <x v="1"/>
    <x v="1"/>
    <x v="1"/>
    <x v="0"/>
    <n v="2.5"/>
    <x v="3"/>
    <s v="6+"/>
    <n v="11314.8"/>
    <n v="0"/>
    <x v="2"/>
    <x v="2"/>
  </r>
  <r>
    <n v="28"/>
    <x v="1"/>
    <s v="Travel_Rarely"/>
    <x v="1"/>
    <n v="1"/>
    <n v="3"/>
    <s v="Life Sciences"/>
    <n v="1799"/>
    <n v="3"/>
    <s v="Male"/>
    <n v="3"/>
    <n v="1"/>
    <x v="1"/>
    <n v="4"/>
    <s v="Married"/>
    <n v="2044"/>
    <n v="1"/>
    <x v="1"/>
    <n v="11"/>
    <n v="3"/>
    <n v="3"/>
    <n v="1"/>
    <n v="5"/>
    <n v="6"/>
    <n v="4"/>
    <n v="5"/>
    <n v="3"/>
    <n v="0"/>
    <n v="3"/>
    <n v="0"/>
    <n v="0"/>
    <x v="0"/>
    <x v="0"/>
    <x v="2"/>
    <x v="0"/>
    <x v="1"/>
    <x v="0"/>
    <x v="2"/>
    <n v="3.5"/>
    <x v="2"/>
    <s v="0"/>
    <n v="7358.4"/>
    <n v="0"/>
    <x v="1"/>
    <x v="1"/>
  </r>
  <r>
    <n v="39"/>
    <x v="1"/>
    <s v="Travel_Rarely"/>
    <x v="1"/>
    <n v="10"/>
    <n v="1"/>
    <s v="Medical"/>
    <n v="1800"/>
    <n v="3"/>
    <s v="Male"/>
    <n v="3"/>
    <n v="3"/>
    <x v="7"/>
    <n v="3"/>
    <s v="Single"/>
    <n v="13464"/>
    <n v="7"/>
    <x v="1"/>
    <n v="21"/>
    <n v="4"/>
    <n v="3"/>
    <n v="0"/>
    <n v="9"/>
    <n v="3"/>
    <n v="3"/>
    <n v="4"/>
    <n v="3"/>
    <n v="2"/>
    <n v="2"/>
    <n v="0"/>
    <n v="0"/>
    <x v="1"/>
    <x v="0"/>
    <x v="0"/>
    <x v="1"/>
    <x v="3"/>
    <x v="1"/>
    <x v="2"/>
    <n v="3"/>
    <x v="1"/>
    <s v="1–2"/>
    <n v="48470.400000000001"/>
    <n v="0"/>
    <x v="1"/>
    <x v="1"/>
  </r>
  <r>
    <n v="46"/>
    <x v="1"/>
    <s v="Non-Travel"/>
    <x v="0"/>
    <n v="26"/>
    <n v="2"/>
    <s v="Life Sciences"/>
    <n v="1801"/>
    <n v="2"/>
    <s v="Male"/>
    <n v="2"/>
    <n v="2"/>
    <x v="0"/>
    <n v="2"/>
    <s v="Single"/>
    <n v="7991"/>
    <n v="8"/>
    <x v="1"/>
    <n v="15"/>
    <n v="3"/>
    <n v="3"/>
    <n v="0"/>
    <n v="6"/>
    <n v="3"/>
    <n v="3"/>
    <n v="2"/>
    <n v="2"/>
    <n v="2"/>
    <n v="2"/>
    <n v="0"/>
    <n v="0"/>
    <x v="1"/>
    <x v="0"/>
    <x v="1"/>
    <x v="2"/>
    <x v="0"/>
    <x v="0"/>
    <x v="2"/>
    <n v="2.5"/>
    <x v="3"/>
    <s v="1–2"/>
    <n v="28767.599999999999"/>
    <n v="0"/>
    <x v="0"/>
    <x v="0"/>
  </r>
  <r>
    <n v="40"/>
    <x v="1"/>
    <s v="Travel_Rarely"/>
    <x v="1"/>
    <n v="2"/>
    <n v="2"/>
    <s v="Life Sciences"/>
    <n v="1802"/>
    <n v="3"/>
    <s v="Female"/>
    <n v="3"/>
    <n v="1"/>
    <x v="2"/>
    <n v="1"/>
    <s v="Married"/>
    <n v="3377"/>
    <n v="4"/>
    <x v="1"/>
    <n v="17"/>
    <n v="3"/>
    <n v="4"/>
    <n v="1"/>
    <n v="7"/>
    <n v="5"/>
    <n v="2"/>
    <n v="4"/>
    <n v="3"/>
    <n v="0"/>
    <n v="2"/>
    <n v="0"/>
    <n v="0"/>
    <x v="0"/>
    <x v="0"/>
    <x v="0"/>
    <x v="0"/>
    <x v="1"/>
    <x v="0"/>
    <x v="2"/>
    <n v="2.5"/>
    <x v="3"/>
    <s v="0"/>
    <n v="12157.199999999999"/>
    <n v="0"/>
    <x v="1"/>
    <x v="1"/>
  </r>
  <r>
    <n v="42"/>
    <x v="1"/>
    <s v="Travel_Rarely"/>
    <x v="1"/>
    <n v="13"/>
    <n v="3"/>
    <s v="Medical"/>
    <n v="1803"/>
    <n v="2"/>
    <s v="Male"/>
    <n v="4"/>
    <n v="2"/>
    <x v="4"/>
    <n v="1"/>
    <s v="Married"/>
    <n v="5538"/>
    <n v="5"/>
    <x v="1"/>
    <n v="18"/>
    <n v="3"/>
    <n v="3"/>
    <n v="2"/>
    <n v="10"/>
    <n v="2"/>
    <n v="2"/>
    <n v="0"/>
    <n v="0"/>
    <n v="0"/>
    <n v="0"/>
    <n v="0"/>
    <n v="0"/>
    <x v="0"/>
    <x v="1"/>
    <x v="0"/>
    <x v="4"/>
    <x v="0"/>
    <x v="1"/>
    <x v="1"/>
    <n v="2"/>
    <x v="0"/>
    <s v="0"/>
    <n v="19936.8"/>
    <n v="0"/>
    <x v="0"/>
    <x v="0"/>
  </r>
  <r>
    <n v="35"/>
    <x v="1"/>
    <s v="Non-Travel"/>
    <x v="1"/>
    <n v="2"/>
    <n v="2"/>
    <s v="Medical"/>
    <n v="1804"/>
    <n v="2"/>
    <s v="Male"/>
    <n v="3"/>
    <n v="2"/>
    <x v="3"/>
    <n v="4"/>
    <s v="Divorced"/>
    <n v="5762"/>
    <n v="2"/>
    <x v="1"/>
    <n v="14"/>
    <n v="3"/>
    <n v="3"/>
    <n v="1"/>
    <n v="15"/>
    <n v="6"/>
    <n v="3"/>
    <n v="7"/>
    <n v="7"/>
    <n v="1"/>
    <n v="7"/>
    <n v="0"/>
    <n v="0"/>
    <x v="0"/>
    <x v="0"/>
    <x v="0"/>
    <x v="0"/>
    <x v="0"/>
    <x v="1"/>
    <x v="0"/>
    <n v="3"/>
    <x v="1"/>
    <s v="1–2"/>
    <n v="20743.2"/>
    <n v="0"/>
    <x v="1"/>
    <x v="1"/>
  </r>
  <r>
    <n v="38"/>
    <x v="1"/>
    <s v="Non-Travel"/>
    <x v="2"/>
    <n v="2"/>
    <n v="3"/>
    <s v="Human Resources"/>
    <n v="1805"/>
    <n v="1"/>
    <s v="Male"/>
    <n v="3"/>
    <n v="1"/>
    <x v="8"/>
    <n v="2"/>
    <s v="Divorced"/>
    <n v="2592"/>
    <n v="5"/>
    <x v="1"/>
    <n v="13"/>
    <n v="3"/>
    <n v="4"/>
    <n v="3"/>
    <n v="13"/>
    <n v="3"/>
    <n v="3"/>
    <n v="11"/>
    <n v="10"/>
    <n v="3"/>
    <n v="8"/>
    <n v="0"/>
    <n v="0"/>
    <x v="1"/>
    <x v="0"/>
    <x v="0"/>
    <x v="0"/>
    <x v="1"/>
    <x v="1"/>
    <x v="4"/>
    <n v="2.5"/>
    <x v="3"/>
    <s v="3–5"/>
    <n v="9331.1999999999989"/>
    <n v="0"/>
    <x v="2"/>
    <x v="2"/>
  </r>
  <r>
    <n v="34"/>
    <x v="0"/>
    <s v="Travel_Frequently"/>
    <x v="1"/>
    <n v="9"/>
    <n v="4"/>
    <s v="Life Sciences"/>
    <n v="1807"/>
    <n v="4"/>
    <s v="Male"/>
    <n v="3"/>
    <n v="2"/>
    <x v="2"/>
    <n v="1"/>
    <s v="Married"/>
    <n v="5346"/>
    <n v="4"/>
    <x v="1"/>
    <n v="17"/>
    <n v="3"/>
    <n v="3"/>
    <n v="1"/>
    <n v="11"/>
    <n v="3"/>
    <n v="2"/>
    <n v="7"/>
    <n v="1"/>
    <n v="0"/>
    <n v="7"/>
    <n v="1"/>
    <n v="0"/>
    <x v="0"/>
    <x v="0"/>
    <x v="2"/>
    <x v="1"/>
    <x v="0"/>
    <x v="1"/>
    <x v="0"/>
    <n v="2.5"/>
    <x v="3"/>
    <s v="0"/>
    <n v="19245.599999999999"/>
    <n v="19245.599999999999"/>
    <x v="1"/>
    <x v="1"/>
  </r>
  <r>
    <n v="37"/>
    <x v="0"/>
    <s v="Travel_Rarely"/>
    <x v="1"/>
    <n v="10"/>
    <n v="4"/>
    <s v="Medical"/>
    <n v="1809"/>
    <n v="4"/>
    <s v="Male"/>
    <n v="3"/>
    <n v="2"/>
    <x v="3"/>
    <n v="1"/>
    <s v="Single"/>
    <n v="4213"/>
    <n v="1"/>
    <x v="1"/>
    <n v="15"/>
    <n v="3"/>
    <n v="2"/>
    <n v="0"/>
    <n v="10"/>
    <n v="4"/>
    <n v="1"/>
    <n v="10"/>
    <n v="3"/>
    <n v="0"/>
    <n v="8"/>
    <n v="1"/>
    <n v="0"/>
    <x v="0"/>
    <x v="0"/>
    <x v="0"/>
    <x v="1"/>
    <x v="1"/>
    <x v="1"/>
    <x v="0"/>
    <n v="2"/>
    <x v="0"/>
    <s v="0"/>
    <n v="15166.8"/>
    <n v="15166.8"/>
    <x v="2"/>
    <x v="2"/>
  </r>
  <r>
    <n v="39"/>
    <x v="1"/>
    <s v="Travel_Frequently"/>
    <x v="0"/>
    <n v="20"/>
    <n v="3"/>
    <s v="Life Sciences"/>
    <n v="1812"/>
    <n v="3"/>
    <s v="Male"/>
    <n v="3"/>
    <n v="2"/>
    <x v="0"/>
    <n v="4"/>
    <s v="Divorced"/>
    <n v="4127"/>
    <n v="2"/>
    <x v="1"/>
    <n v="18"/>
    <n v="3"/>
    <n v="4"/>
    <n v="1"/>
    <n v="7"/>
    <n v="6"/>
    <n v="3"/>
    <n v="2"/>
    <n v="1"/>
    <n v="2"/>
    <n v="2"/>
    <n v="0"/>
    <n v="0"/>
    <x v="1"/>
    <x v="0"/>
    <x v="0"/>
    <x v="3"/>
    <x v="1"/>
    <x v="0"/>
    <x v="2"/>
    <n v="3.5"/>
    <x v="2"/>
    <s v="1–2"/>
    <n v="14857.199999999999"/>
    <n v="0"/>
    <x v="0"/>
    <x v="0"/>
  </r>
  <r>
    <n v="43"/>
    <x v="1"/>
    <s v="Non-Travel"/>
    <x v="1"/>
    <n v="9"/>
    <n v="3"/>
    <s v="Life Sciences"/>
    <n v="1813"/>
    <n v="1"/>
    <s v="Male"/>
    <n v="3"/>
    <n v="1"/>
    <x v="1"/>
    <n v="3"/>
    <s v="Single"/>
    <n v="2438"/>
    <n v="4"/>
    <x v="1"/>
    <n v="13"/>
    <n v="3"/>
    <n v="3"/>
    <n v="0"/>
    <n v="7"/>
    <n v="2"/>
    <n v="2"/>
    <n v="3"/>
    <n v="2"/>
    <n v="1"/>
    <n v="2"/>
    <n v="0"/>
    <n v="0"/>
    <x v="0"/>
    <x v="0"/>
    <x v="0"/>
    <x v="1"/>
    <x v="1"/>
    <x v="0"/>
    <x v="2"/>
    <n v="2.25"/>
    <x v="3"/>
    <s v="1–2"/>
    <n v="8776.7999999999993"/>
    <n v="0"/>
    <x v="1"/>
    <x v="1"/>
  </r>
  <r>
    <n v="41"/>
    <x v="1"/>
    <s v="Travel_Rarely"/>
    <x v="1"/>
    <n v="5"/>
    <n v="3"/>
    <s v="Life Sciences"/>
    <n v="1814"/>
    <n v="2"/>
    <s v="Male"/>
    <n v="4"/>
    <n v="2"/>
    <x v="4"/>
    <n v="2"/>
    <s v="Single"/>
    <n v="6870"/>
    <n v="3"/>
    <x v="1"/>
    <n v="12"/>
    <n v="3"/>
    <n v="1"/>
    <n v="0"/>
    <n v="11"/>
    <n v="3"/>
    <n v="1"/>
    <n v="3"/>
    <n v="2"/>
    <n v="1"/>
    <n v="2"/>
    <n v="0"/>
    <n v="0"/>
    <x v="0"/>
    <x v="0"/>
    <x v="0"/>
    <x v="0"/>
    <x v="0"/>
    <x v="1"/>
    <x v="2"/>
    <n v="1.5"/>
    <x v="4"/>
    <s v="1–2"/>
    <n v="24732"/>
    <n v="0"/>
    <x v="2"/>
    <x v="2"/>
  </r>
  <r>
    <n v="41"/>
    <x v="1"/>
    <s v="Travel_Rarely"/>
    <x v="0"/>
    <n v="4"/>
    <n v="1"/>
    <s v="Marketing"/>
    <n v="1815"/>
    <n v="3"/>
    <s v="Female"/>
    <n v="3"/>
    <n v="3"/>
    <x v="0"/>
    <n v="3"/>
    <s v="Divorced"/>
    <n v="10447"/>
    <n v="0"/>
    <x v="0"/>
    <n v="13"/>
    <n v="3"/>
    <n v="4"/>
    <n v="1"/>
    <n v="23"/>
    <n v="3"/>
    <n v="4"/>
    <n v="22"/>
    <n v="14"/>
    <n v="13"/>
    <n v="5"/>
    <n v="0"/>
    <n v="1"/>
    <x v="1"/>
    <x v="0"/>
    <x v="0"/>
    <x v="0"/>
    <x v="3"/>
    <x v="3"/>
    <x v="3"/>
    <n v="3.5"/>
    <x v="2"/>
    <s v="6+"/>
    <n v="37609.199999999997"/>
    <n v="0"/>
    <x v="0"/>
    <x v="0"/>
  </r>
  <r>
    <n v="30"/>
    <x v="1"/>
    <s v="Travel_Rarely"/>
    <x v="1"/>
    <n v="10"/>
    <n v="3"/>
    <s v="Medical"/>
    <n v="1816"/>
    <n v="1"/>
    <s v="Female"/>
    <n v="3"/>
    <n v="3"/>
    <x v="3"/>
    <n v="3"/>
    <s v="Single"/>
    <n v="9667"/>
    <n v="9"/>
    <x v="1"/>
    <n v="14"/>
    <n v="3"/>
    <n v="2"/>
    <n v="0"/>
    <n v="9"/>
    <n v="3"/>
    <n v="3"/>
    <n v="7"/>
    <n v="7"/>
    <n v="0"/>
    <n v="2"/>
    <n v="0"/>
    <n v="0"/>
    <x v="0"/>
    <x v="0"/>
    <x v="2"/>
    <x v="1"/>
    <x v="0"/>
    <x v="1"/>
    <x v="0"/>
    <n v="2.25"/>
    <x v="3"/>
    <s v="0"/>
    <n v="34801.199999999997"/>
    <n v="0"/>
    <x v="1"/>
    <x v="1"/>
  </r>
  <r>
    <n v="26"/>
    <x v="0"/>
    <s v="Travel_Rarely"/>
    <x v="2"/>
    <n v="20"/>
    <n v="2"/>
    <s v="Medical"/>
    <n v="1818"/>
    <n v="4"/>
    <s v="Female"/>
    <n v="3"/>
    <n v="1"/>
    <x v="8"/>
    <n v="2"/>
    <s v="Married"/>
    <n v="2148"/>
    <n v="0"/>
    <x v="0"/>
    <n v="11"/>
    <n v="3"/>
    <n v="3"/>
    <n v="0"/>
    <n v="6"/>
    <n v="3"/>
    <n v="3"/>
    <n v="5"/>
    <n v="1"/>
    <n v="1"/>
    <n v="4"/>
    <n v="1"/>
    <n v="1"/>
    <x v="0"/>
    <x v="0"/>
    <x v="2"/>
    <x v="3"/>
    <x v="1"/>
    <x v="0"/>
    <x v="2"/>
    <n v="3"/>
    <x v="1"/>
    <s v="1–2"/>
    <n v="7732.7999999999993"/>
    <n v="7732.7999999999993"/>
    <x v="0"/>
    <x v="0"/>
  </r>
  <r>
    <n v="46"/>
    <x v="0"/>
    <s v="Travel_Rarely"/>
    <x v="1"/>
    <n v="21"/>
    <n v="2"/>
    <s v="Medical"/>
    <n v="1821"/>
    <n v="4"/>
    <s v="Female"/>
    <n v="3"/>
    <n v="2"/>
    <x v="4"/>
    <n v="2"/>
    <s v="Married"/>
    <n v="8926"/>
    <n v="4"/>
    <x v="1"/>
    <n v="22"/>
    <n v="4"/>
    <n v="4"/>
    <n v="1"/>
    <n v="13"/>
    <n v="2"/>
    <n v="4"/>
    <n v="9"/>
    <n v="7"/>
    <n v="3"/>
    <n v="7"/>
    <n v="1"/>
    <n v="0"/>
    <x v="1"/>
    <x v="0"/>
    <x v="1"/>
    <x v="2"/>
    <x v="0"/>
    <x v="1"/>
    <x v="0"/>
    <n v="3.5"/>
    <x v="2"/>
    <s v="3–5"/>
    <n v="32133.599999999999"/>
    <n v="32133.599999999999"/>
    <x v="0"/>
    <x v="0"/>
  </r>
  <r>
    <n v="40"/>
    <x v="1"/>
    <s v="Travel_Rarely"/>
    <x v="1"/>
    <n v="1"/>
    <n v="3"/>
    <s v="Life Sciences"/>
    <n v="1822"/>
    <n v="3"/>
    <s v="Female"/>
    <n v="3"/>
    <n v="2"/>
    <x v="4"/>
    <n v="4"/>
    <s v="Divorced"/>
    <n v="6513"/>
    <n v="4"/>
    <x v="1"/>
    <n v="17"/>
    <n v="3"/>
    <n v="4"/>
    <n v="1"/>
    <n v="12"/>
    <n v="3"/>
    <n v="3"/>
    <n v="5"/>
    <n v="3"/>
    <n v="0"/>
    <n v="3"/>
    <n v="0"/>
    <n v="0"/>
    <x v="0"/>
    <x v="0"/>
    <x v="0"/>
    <x v="0"/>
    <x v="0"/>
    <x v="1"/>
    <x v="2"/>
    <n v="3.5"/>
    <x v="2"/>
    <s v="0"/>
    <n v="23446.799999999999"/>
    <n v="0"/>
    <x v="1"/>
    <x v="1"/>
  </r>
  <r>
    <n v="34"/>
    <x v="1"/>
    <s v="Travel_Rarely"/>
    <x v="0"/>
    <n v="8"/>
    <n v="2"/>
    <s v="Technical Degree"/>
    <n v="1823"/>
    <n v="2"/>
    <s v="Male"/>
    <n v="4"/>
    <n v="2"/>
    <x v="0"/>
    <n v="3"/>
    <s v="Married"/>
    <n v="6799"/>
    <n v="1"/>
    <x v="1"/>
    <n v="21"/>
    <n v="4"/>
    <n v="3"/>
    <n v="2"/>
    <n v="10"/>
    <n v="5"/>
    <n v="3"/>
    <n v="10"/>
    <n v="8"/>
    <n v="4"/>
    <n v="8"/>
    <n v="0"/>
    <n v="0"/>
    <x v="1"/>
    <x v="0"/>
    <x v="2"/>
    <x v="1"/>
    <x v="0"/>
    <x v="1"/>
    <x v="0"/>
    <n v="2.75"/>
    <x v="1"/>
    <s v="3–5"/>
    <n v="24476.399999999998"/>
    <n v="0"/>
    <x v="2"/>
    <x v="2"/>
  </r>
  <r>
    <n v="58"/>
    <x v="1"/>
    <s v="Non-Travel"/>
    <x v="0"/>
    <n v="2"/>
    <n v="3"/>
    <s v="Medical"/>
    <n v="1824"/>
    <n v="2"/>
    <s v="Male"/>
    <n v="3"/>
    <n v="4"/>
    <x v="5"/>
    <n v="2"/>
    <s v="Divorced"/>
    <n v="16291"/>
    <n v="4"/>
    <x v="1"/>
    <n v="22"/>
    <n v="4"/>
    <n v="4"/>
    <n v="1"/>
    <n v="37"/>
    <n v="0"/>
    <n v="2"/>
    <n v="16"/>
    <n v="9"/>
    <n v="14"/>
    <n v="14"/>
    <n v="0"/>
    <n v="0"/>
    <x v="1"/>
    <x v="0"/>
    <x v="3"/>
    <x v="0"/>
    <x v="2"/>
    <x v="4"/>
    <x v="4"/>
    <n v="2.5"/>
    <x v="3"/>
    <s v="6+"/>
    <n v="58647.6"/>
    <n v="0"/>
    <x v="2"/>
    <x v="2"/>
  </r>
  <r>
    <n v="35"/>
    <x v="1"/>
    <s v="Travel_Rarely"/>
    <x v="1"/>
    <n v="23"/>
    <n v="4"/>
    <s v="Medical"/>
    <n v="1826"/>
    <n v="2"/>
    <s v="Male"/>
    <n v="1"/>
    <n v="1"/>
    <x v="2"/>
    <n v="3"/>
    <s v="Married"/>
    <n v="2705"/>
    <n v="0"/>
    <x v="1"/>
    <n v="16"/>
    <n v="3"/>
    <n v="2"/>
    <n v="1"/>
    <n v="6"/>
    <n v="2"/>
    <n v="4"/>
    <n v="5"/>
    <n v="4"/>
    <n v="0"/>
    <n v="3"/>
    <n v="0"/>
    <n v="0"/>
    <x v="0"/>
    <x v="0"/>
    <x v="0"/>
    <x v="2"/>
    <x v="1"/>
    <x v="0"/>
    <x v="2"/>
    <n v="2.75"/>
    <x v="1"/>
    <s v="0"/>
    <n v="9738"/>
    <n v="0"/>
    <x v="2"/>
    <x v="2"/>
  </r>
  <r>
    <n v="47"/>
    <x v="1"/>
    <s v="Travel_Rarely"/>
    <x v="1"/>
    <n v="4"/>
    <n v="3"/>
    <s v="Life Sciences"/>
    <n v="1827"/>
    <n v="3"/>
    <s v="Female"/>
    <n v="2"/>
    <n v="3"/>
    <x v="3"/>
    <n v="2"/>
    <s v="Divorced"/>
    <n v="10333"/>
    <n v="8"/>
    <x v="0"/>
    <n v="12"/>
    <n v="3"/>
    <n v="3"/>
    <n v="1"/>
    <n v="28"/>
    <n v="4"/>
    <n v="3"/>
    <n v="22"/>
    <n v="11"/>
    <n v="14"/>
    <n v="10"/>
    <n v="0"/>
    <n v="1"/>
    <x v="1"/>
    <x v="0"/>
    <x v="1"/>
    <x v="0"/>
    <x v="3"/>
    <x v="4"/>
    <x v="3"/>
    <n v="2.75"/>
    <x v="1"/>
    <s v="6+"/>
    <n v="37198.799999999996"/>
    <n v="0"/>
    <x v="0"/>
    <x v="0"/>
  </r>
  <r>
    <n v="40"/>
    <x v="1"/>
    <s v="Travel_Rarely"/>
    <x v="1"/>
    <n v="12"/>
    <n v="3"/>
    <s v="Life Sciences"/>
    <n v="1829"/>
    <n v="2"/>
    <s v="Female"/>
    <n v="3"/>
    <n v="2"/>
    <x v="4"/>
    <n v="1"/>
    <s v="Divorced"/>
    <n v="4448"/>
    <n v="2"/>
    <x v="1"/>
    <n v="12"/>
    <n v="3"/>
    <n v="2"/>
    <n v="1"/>
    <n v="15"/>
    <n v="3"/>
    <n v="3"/>
    <n v="7"/>
    <n v="4"/>
    <n v="7"/>
    <n v="7"/>
    <n v="0"/>
    <n v="0"/>
    <x v="1"/>
    <x v="0"/>
    <x v="0"/>
    <x v="4"/>
    <x v="1"/>
    <x v="1"/>
    <x v="0"/>
    <n v="2"/>
    <x v="0"/>
    <s v="6+"/>
    <n v="16012.8"/>
    <n v="0"/>
    <x v="0"/>
    <x v="0"/>
  </r>
  <r>
    <n v="54"/>
    <x v="1"/>
    <s v="Travel_Rarely"/>
    <x v="1"/>
    <n v="7"/>
    <n v="4"/>
    <s v="Medical"/>
    <n v="1830"/>
    <n v="4"/>
    <s v="Female"/>
    <n v="3"/>
    <n v="2"/>
    <x v="1"/>
    <n v="4"/>
    <s v="Married"/>
    <n v="6854"/>
    <n v="4"/>
    <x v="1"/>
    <n v="15"/>
    <n v="3"/>
    <n v="2"/>
    <n v="1"/>
    <n v="14"/>
    <n v="2"/>
    <n v="2"/>
    <n v="7"/>
    <n v="1"/>
    <n v="1"/>
    <n v="7"/>
    <n v="0"/>
    <n v="0"/>
    <x v="0"/>
    <x v="0"/>
    <x v="1"/>
    <x v="1"/>
    <x v="0"/>
    <x v="1"/>
    <x v="0"/>
    <n v="3"/>
    <x v="1"/>
    <s v="1–2"/>
    <n v="24674.399999999998"/>
    <n v="0"/>
    <x v="1"/>
    <x v="1"/>
  </r>
  <r>
    <n v="31"/>
    <x v="1"/>
    <s v="Travel_Frequently"/>
    <x v="0"/>
    <n v="7"/>
    <n v="4"/>
    <s v="Marketing"/>
    <n v="1833"/>
    <n v="1"/>
    <s v="Female"/>
    <n v="3"/>
    <n v="3"/>
    <x v="0"/>
    <n v="1"/>
    <s v="Married"/>
    <n v="9637"/>
    <n v="2"/>
    <x v="1"/>
    <n v="14"/>
    <n v="3"/>
    <n v="4"/>
    <n v="2"/>
    <n v="9"/>
    <n v="3"/>
    <n v="3"/>
    <n v="3"/>
    <n v="2"/>
    <n v="2"/>
    <n v="2"/>
    <n v="0"/>
    <n v="0"/>
    <x v="1"/>
    <x v="0"/>
    <x v="2"/>
    <x v="1"/>
    <x v="0"/>
    <x v="1"/>
    <x v="2"/>
    <n v="2.25"/>
    <x v="3"/>
    <s v="1–2"/>
    <n v="34693.199999999997"/>
    <n v="0"/>
    <x v="1"/>
    <x v="1"/>
  </r>
  <r>
    <n v="28"/>
    <x v="1"/>
    <s v="Travel_Rarely"/>
    <x v="1"/>
    <n v="1"/>
    <n v="3"/>
    <s v="Medical"/>
    <n v="1834"/>
    <n v="3"/>
    <s v="Female"/>
    <n v="3"/>
    <n v="1"/>
    <x v="1"/>
    <n v="1"/>
    <s v="Married"/>
    <n v="3591"/>
    <n v="1"/>
    <x v="1"/>
    <n v="25"/>
    <n v="4"/>
    <n v="3"/>
    <n v="1"/>
    <n v="3"/>
    <n v="3"/>
    <n v="3"/>
    <n v="3"/>
    <n v="2"/>
    <n v="1"/>
    <n v="2"/>
    <n v="0"/>
    <n v="0"/>
    <x v="0"/>
    <x v="0"/>
    <x v="2"/>
    <x v="0"/>
    <x v="1"/>
    <x v="2"/>
    <x v="2"/>
    <n v="2.5"/>
    <x v="3"/>
    <s v="1–2"/>
    <n v="12927.6"/>
    <n v="0"/>
    <x v="1"/>
    <x v="1"/>
  </r>
  <r>
    <n v="38"/>
    <x v="1"/>
    <s v="Travel_Rarely"/>
    <x v="0"/>
    <n v="2"/>
    <n v="4"/>
    <s v="Marketing"/>
    <n v="1835"/>
    <n v="2"/>
    <s v="Female"/>
    <n v="1"/>
    <n v="2"/>
    <x v="6"/>
    <n v="4"/>
    <s v="Married"/>
    <n v="5405"/>
    <n v="2"/>
    <x v="0"/>
    <n v="20"/>
    <n v="4"/>
    <n v="1"/>
    <n v="2"/>
    <n v="20"/>
    <n v="4"/>
    <n v="2"/>
    <n v="4"/>
    <n v="2"/>
    <n v="0"/>
    <n v="3"/>
    <n v="0"/>
    <n v="1"/>
    <x v="0"/>
    <x v="0"/>
    <x v="0"/>
    <x v="0"/>
    <x v="0"/>
    <x v="3"/>
    <x v="2"/>
    <n v="2.25"/>
    <x v="3"/>
    <s v="0"/>
    <n v="19458"/>
    <n v="0"/>
    <x v="2"/>
    <x v="2"/>
  </r>
  <r>
    <n v="26"/>
    <x v="1"/>
    <s v="Travel_Rarely"/>
    <x v="0"/>
    <n v="10"/>
    <n v="3"/>
    <s v="Medical"/>
    <n v="1836"/>
    <n v="3"/>
    <s v="Male"/>
    <n v="3"/>
    <n v="2"/>
    <x v="0"/>
    <n v="4"/>
    <s v="Single"/>
    <n v="4684"/>
    <n v="1"/>
    <x v="1"/>
    <n v="13"/>
    <n v="3"/>
    <n v="1"/>
    <n v="0"/>
    <n v="5"/>
    <n v="4"/>
    <n v="3"/>
    <n v="5"/>
    <n v="3"/>
    <n v="1"/>
    <n v="2"/>
    <n v="0"/>
    <n v="0"/>
    <x v="0"/>
    <x v="0"/>
    <x v="2"/>
    <x v="1"/>
    <x v="1"/>
    <x v="0"/>
    <x v="2"/>
    <n v="2.75"/>
    <x v="1"/>
    <s v="1–2"/>
    <n v="16862.399999999998"/>
    <n v="0"/>
    <x v="1"/>
    <x v="1"/>
  </r>
  <r>
    <n v="58"/>
    <x v="1"/>
    <s v="Travel_Frequently"/>
    <x v="1"/>
    <n v="15"/>
    <n v="4"/>
    <s v="Life Sciences"/>
    <n v="1837"/>
    <n v="1"/>
    <s v="Male"/>
    <n v="3"/>
    <n v="4"/>
    <x v="7"/>
    <n v="3"/>
    <s v="Married"/>
    <n v="15787"/>
    <n v="2"/>
    <x v="0"/>
    <n v="14"/>
    <n v="3"/>
    <n v="2"/>
    <n v="0"/>
    <n v="23"/>
    <n v="3"/>
    <n v="3"/>
    <n v="2"/>
    <n v="2"/>
    <n v="2"/>
    <n v="2"/>
    <n v="0"/>
    <n v="1"/>
    <x v="1"/>
    <x v="0"/>
    <x v="3"/>
    <x v="4"/>
    <x v="2"/>
    <x v="3"/>
    <x v="2"/>
    <n v="2.25"/>
    <x v="3"/>
    <s v="1–2"/>
    <n v="56833.2"/>
    <n v="0"/>
    <x v="0"/>
    <x v="0"/>
  </r>
  <r>
    <n v="18"/>
    <x v="1"/>
    <s v="Non-Travel"/>
    <x v="1"/>
    <n v="14"/>
    <n v="3"/>
    <s v="Medical"/>
    <n v="1839"/>
    <n v="2"/>
    <s v="Female"/>
    <n v="3"/>
    <n v="1"/>
    <x v="1"/>
    <n v="3"/>
    <s v="Single"/>
    <n v="1514"/>
    <n v="1"/>
    <x v="1"/>
    <n v="16"/>
    <n v="3"/>
    <n v="3"/>
    <n v="0"/>
    <n v="0"/>
    <n v="4"/>
    <n v="1"/>
    <n v="0"/>
    <n v="0"/>
    <n v="0"/>
    <n v="0"/>
    <n v="0"/>
    <n v="0"/>
    <x v="0"/>
    <x v="1"/>
    <x v="4"/>
    <x v="4"/>
    <x v="1"/>
    <x v="2"/>
    <x v="1"/>
    <n v="2.25"/>
    <x v="3"/>
    <s v="0"/>
    <n v="5450.4"/>
    <n v="0"/>
    <x v="2"/>
    <x v="2"/>
  </r>
  <r>
    <n v="31"/>
    <x v="0"/>
    <s v="Travel_Rarely"/>
    <x v="2"/>
    <n v="18"/>
    <n v="5"/>
    <s v="Human Resources"/>
    <n v="1842"/>
    <n v="4"/>
    <s v="Male"/>
    <n v="4"/>
    <n v="1"/>
    <x v="8"/>
    <n v="1"/>
    <s v="Married"/>
    <n v="2956"/>
    <n v="0"/>
    <x v="1"/>
    <n v="17"/>
    <n v="3"/>
    <n v="3"/>
    <n v="0"/>
    <n v="2"/>
    <n v="4"/>
    <n v="3"/>
    <n v="1"/>
    <n v="0"/>
    <n v="0"/>
    <n v="0"/>
    <n v="1"/>
    <n v="0"/>
    <x v="0"/>
    <x v="1"/>
    <x v="2"/>
    <x v="3"/>
    <x v="1"/>
    <x v="2"/>
    <x v="1"/>
    <n v="2.75"/>
    <x v="1"/>
    <s v="0"/>
    <n v="10641.6"/>
    <n v="10641.6"/>
    <x v="2"/>
    <x v="2"/>
  </r>
  <r>
    <n v="29"/>
    <x v="0"/>
    <s v="Travel_Rarely"/>
    <x v="2"/>
    <n v="13"/>
    <n v="3"/>
    <s v="Human Resources"/>
    <n v="1844"/>
    <n v="1"/>
    <s v="Male"/>
    <n v="2"/>
    <n v="1"/>
    <x v="8"/>
    <n v="1"/>
    <s v="Divorced"/>
    <n v="2335"/>
    <n v="4"/>
    <x v="0"/>
    <n v="15"/>
    <n v="3"/>
    <n v="4"/>
    <n v="3"/>
    <n v="4"/>
    <n v="3"/>
    <n v="3"/>
    <n v="2"/>
    <n v="2"/>
    <n v="2"/>
    <n v="0"/>
    <n v="1"/>
    <n v="1"/>
    <x v="1"/>
    <x v="1"/>
    <x v="2"/>
    <x v="4"/>
    <x v="1"/>
    <x v="0"/>
    <x v="2"/>
    <n v="2.25"/>
    <x v="3"/>
    <s v="1–2"/>
    <n v="8406"/>
    <n v="8406"/>
    <x v="0"/>
    <x v="0"/>
  </r>
  <r>
    <n v="45"/>
    <x v="1"/>
    <s v="Non-Travel"/>
    <x v="0"/>
    <n v="2"/>
    <n v="4"/>
    <s v="Life Sciences"/>
    <n v="1845"/>
    <n v="3"/>
    <s v="Female"/>
    <n v="3"/>
    <n v="2"/>
    <x v="0"/>
    <n v="3"/>
    <s v="Married"/>
    <n v="5154"/>
    <n v="4"/>
    <x v="1"/>
    <n v="22"/>
    <n v="4"/>
    <n v="2"/>
    <n v="2"/>
    <n v="10"/>
    <n v="3"/>
    <n v="4"/>
    <n v="8"/>
    <n v="7"/>
    <n v="5"/>
    <n v="7"/>
    <n v="0"/>
    <n v="0"/>
    <x v="1"/>
    <x v="0"/>
    <x v="1"/>
    <x v="0"/>
    <x v="0"/>
    <x v="1"/>
    <x v="0"/>
    <n v="3"/>
    <x v="1"/>
    <s v="3–5"/>
    <n v="18554.399999999998"/>
    <n v="0"/>
    <x v="2"/>
    <x v="2"/>
  </r>
  <r>
    <n v="36"/>
    <x v="1"/>
    <s v="Travel_Rarely"/>
    <x v="1"/>
    <n v="2"/>
    <n v="4"/>
    <s v="Other"/>
    <n v="1847"/>
    <n v="4"/>
    <s v="Female"/>
    <n v="3"/>
    <n v="2"/>
    <x v="1"/>
    <n v="2"/>
    <s v="Married"/>
    <n v="6962"/>
    <n v="4"/>
    <x v="0"/>
    <n v="22"/>
    <n v="4"/>
    <n v="4"/>
    <n v="1"/>
    <n v="15"/>
    <n v="2"/>
    <n v="3"/>
    <n v="1"/>
    <n v="0"/>
    <n v="0"/>
    <n v="0"/>
    <n v="0"/>
    <n v="1"/>
    <x v="0"/>
    <x v="1"/>
    <x v="0"/>
    <x v="0"/>
    <x v="0"/>
    <x v="1"/>
    <x v="1"/>
    <n v="3.25"/>
    <x v="2"/>
    <s v="0"/>
    <n v="25063.200000000001"/>
    <n v="0"/>
    <x v="0"/>
    <x v="0"/>
  </r>
  <r>
    <n v="43"/>
    <x v="1"/>
    <s v="Travel_Frequently"/>
    <x v="0"/>
    <n v="2"/>
    <n v="4"/>
    <s v="Life Sciences"/>
    <n v="1849"/>
    <n v="1"/>
    <s v="Male"/>
    <n v="3"/>
    <n v="2"/>
    <x v="0"/>
    <n v="4"/>
    <s v="Married"/>
    <n v="5675"/>
    <n v="1"/>
    <x v="1"/>
    <n v="20"/>
    <n v="4"/>
    <n v="3"/>
    <n v="1"/>
    <n v="7"/>
    <n v="5"/>
    <n v="3"/>
    <n v="7"/>
    <n v="7"/>
    <n v="7"/>
    <n v="7"/>
    <n v="0"/>
    <n v="0"/>
    <x v="1"/>
    <x v="0"/>
    <x v="0"/>
    <x v="0"/>
    <x v="0"/>
    <x v="0"/>
    <x v="0"/>
    <n v="2.75"/>
    <x v="1"/>
    <s v="6+"/>
    <n v="20430"/>
    <n v="0"/>
    <x v="2"/>
    <x v="2"/>
  </r>
  <r>
    <n v="27"/>
    <x v="1"/>
    <s v="Travel_Frequently"/>
    <x v="1"/>
    <n v="5"/>
    <n v="2"/>
    <s v="Life Sciences"/>
    <n v="1850"/>
    <n v="4"/>
    <s v="Female"/>
    <n v="3"/>
    <n v="1"/>
    <x v="2"/>
    <n v="4"/>
    <s v="Single"/>
    <n v="2379"/>
    <n v="0"/>
    <x v="0"/>
    <n v="14"/>
    <n v="3"/>
    <n v="3"/>
    <n v="0"/>
    <n v="6"/>
    <n v="3"/>
    <n v="2"/>
    <n v="5"/>
    <n v="4"/>
    <n v="0"/>
    <n v="2"/>
    <n v="0"/>
    <n v="1"/>
    <x v="0"/>
    <x v="0"/>
    <x v="2"/>
    <x v="0"/>
    <x v="1"/>
    <x v="0"/>
    <x v="2"/>
    <n v="3.25"/>
    <x v="2"/>
    <s v="0"/>
    <n v="8564.4"/>
    <n v="0"/>
    <x v="2"/>
    <x v="2"/>
  </r>
  <r>
    <n v="29"/>
    <x v="1"/>
    <s v="Travel_Frequently"/>
    <x v="1"/>
    <n v="20"/>
    <n v="1"/>
    <s v="Medical"/>
    <n v="1852"/>
    <n v="4"/>
    <s v="Male"/>
    <n v="3"/>
    <n v="1"/>
    <x v="2"/>
    <n v="4"/>
    <s v="Married"/>
    <n v="3812"/>
    <n v="1"/>
    <x v="1"/>
    <n v="13"/>
    <n v="3"/>
    <n v="2"/>
    <n v="0"/>
    <n v="11"/>
    <n v="3"/>
    <n v="4"/>
    <n v="11"/>
    <n v="8"/>
    <n v="3"/>
    <n v="10"/>
    <n v="0"/>
    <n v="0"/>
    <x v="1"/>
    <x v="0"/>
    <x v="2"/>
    <x v="3"/>
    <x v="1"/>
    <x v="1"/>
    <x v="4"/>
    <n v="3.5"/>
    <x v="2"/>
    <s v="3–5"/>
    <n v="13723.199999999999"/>
    <n v="0"/>
    <x v="0"/>
    <x v="0"/>
  </r>
  <r>
    <n v="32"/>
    <x v="1"/>
    <s v="Travel_Frequently"/>
    <x v="0"/>
    <n v="10"/>
    <n v="4"/>
    <s v="Marketing"/>
    <n v="1853"/>
    <n v="4"/>
    <s v="Male"/>
    <n v="3"/>
    <n v="2"/>
    <x v="0"/>
    <n v="4"/>
    <s v="Single"/>
    <n v="4648"/>
    <n v="8"/>
    <x v="1"/>
    <n v="13"/>
    <n v="3"/>
    <n v="3"/>
    <n v="0"/>
    <n v="4"/>
    <n v="2"/>
    <n v="4"/>
    <n v="0"/>
    <n v="0"/>
    <n v="0"/>
    <n v="0"/>
    <n v="0"/>
    <n v="0"/>
    <x v="0"/>
    <x v="1"/>
    <x v="2"/>
    <x v="1"/>
    <x v="1"/>
    <x v="0"/>
    <x v="1"/>
    <n v="3.75"/>
    <x v="2"/>
    <s v="0"/>
    <n v="16732.8"/>
    <n v="0"/>
    <x v="2"/>
    <x v="2"/>
  </r>
  <r>
    <n v="42"/>
    <x v="1"/>
    <s v="Non-Travel"/>
    <x v="1"/>
    <n v="10"/>
    <n v="4"/>
    <s v="Technical Degree"/>
    <n v="1854"/>
    <n v="3"/>
    <s v="Male"/>
    <n v="3"/>
    <n v="1"/>
    <x v="1"/>
    <n v="3"/>
    <s v="Married"/>
    <n v="2936"/>
    <n v="3"/>
    <x v="1"/>
    <n v="22"/>
    <n v="4"/>
    <n v="2"/>
    <n v="2"/>
    <n v="10"/>
    <n v="1"/>
    <n v="2"/>
    <n v="6"/>
    <n v="3"/>
    <n v="3"/>
    <n v="3"/>
    <n v="0"/>
    <n v="0"/>
    <x v="1"/>
    <x v="0"/>
    <x v="0"/>
    <x v="1"/>
    <x v="1"/>
    <x v="1"/>
    <x v="0"/>
    <n v="2.5"/>
    <x v="3"/>
    <s v="3–5"/>
    <n v="10569.6"/>
    <n v="0"/>
    <x v="2"/>
    <x v="2"/>
  </r>
  <r>
    <n v="47"/>
    <x v="1"/>
    <s v="Travel_Rarely"/>
    <x v="1"/>
    <n v="9"/>
    <n v="4"/>
    <s v="Life Sciences"/>
    <n v="1856"/>
    <n v="2"/>
    <s v="Female"/>
    <n v="3"/>
    <n v="1"/>
    <x v="2"/>
    <n v="3"/>
    <s v="Single"/>
    <n v="2105"/>
    <n v="4"/>
    <x v="1"/>
    <n v="12"/>
    <n v="3"/>
    <n v="3"/>
    <n v="0"/>
    <n v="7"/>
    <n v="2"/>
    <n v="3"/>
    <n v="2"/>
    <n v="2"/>
    <n v="2"/>
    <n v="0"/>
    <n v="0"/>
    <n v="0"/>
    <x v="1"/>
    <x v="1"/>
    <x v="1"/>
    <x v="1"/>
    <x v="1"/>
    <x v="0"/>
    <x v="2"/>
    <n v="2.75"/>
    <x v="1"/>
    <s v="1–2"/>
    <n v="7578"/>
    <n v="0"/>
    <x v="2"/>
    <x v="2"/>
  </r>
  <r>
    <n v="46"/>
    <x v="1"/>
    <s v="Travel_Rarely"/>
    <x v="1"/>
    <n v="2"/>
    <n v="2"/>
    <s v="Life Sciences"/>
    <n v="1857"/>
    <n v="4"/>
    <s v="Male"/>
    <n v="3"/>
    <n v="3"/>
    <x v="3"/>
    <n v="4"/>
    <s v="Divorced"/>
    <n v="8578"/>
    <n v="3"/>
    <x v="1"/>
    <n v="14"/>
    <n v="3"/>
    <n v="3"/>
    <n v="1"/>
    <n v="12"/>
    <n v="4"/>
    <n v="2"/>
    <n v="9"/>
    <n v="8"/>
    <n v="4"/>
    <n v="7"/>
    <n v="0"/>
    <n v="0"/>
    <x v="1"/>
    <x v="0"/>
    <x v="1"/>
    <x v="0"/>
    <x v="0"/>
    <x v="1"/>
    <x v="0"/>
    <n v="3.25"/>
    <x v="2"/>
    <s v="3–5"/>
    <n v="30880.799999999999"/>
    <n v="0"/>
    <x v="2"/>
    <x v="2"/>
  </r>
  <r>
    <n v="28"/>
    <x v="1"/>
    <s v="Non-Travel"/>
    <x v="2"/>
    <n v="1"/>
    <n v="2"/>
    <s v="Life Sciences"/>
    <n v="1858"/>
    <n v="3"/>
    <s v="Male"/>
    <n v="3"/>
    <n v="1"/>
    <x v="8"/>
    <n v="4"/>
    <s v="Divorced"/>
    <n v="2706"/>
    <n v="1"/>
    <x v="1"/>
    <n v="15"/>
    <n v="3"/>
    <n v="2"/>
    <n v="1"/>
    <n v="3"/>
    <n v="2"/>
    <n v="3"/>
    <n v="3"/>
    <n v="2"/>
    <n v="2"/>
    <n v="2"/>
    <n v="0"/>
    <n v="0"/>
    <x v="1"/>
    <x v="0"/>
    <x v="2"/>
    <x v="0"/>
    <x v="1"/>
    <x v="2"/>
    <x v="2"/>
    <n v="3"/>
    <x v="1"/>
    <s v="1–2"/>
    <n v="9741.6"/>
    <n v="0"/>
    <x v="1"/>
    <x v="1"/>
  </r>
  <r>
    <n v="29"/>
    <x v="1"/>
    <s v="Travel_Rarely"/>
    <x v="1"/>
    <n v="29"/>
    <n v="1"/>
    <s v="Life Sciences"/>
    <n v="1859"/>
    <n v="4"/>
    <s v="Male"/>
    <n v="1"/>
    <n v="2"/>
    <x v="4"/>
    <n v="3"/>
    <s v="Divorced"/>
    <n v="6384"/>
    <n v="8"/>
    <x v="1"/>
    <n v="17"/>
    <n v="3"/>
    <n v="4"/>
    <n v="2"/>
    <n v="11"/>
    <n v="3"/>
    <n v="3"/>
    <n v="7"/>
    <n v="0"/>
    <n v="1"/>
    <n v="6"/>
    <n v="0"/>
    <n v="0"/>
    <x v="0"/>
    <x v="0"/>
    <x v="2"/>
    <x v="2"/>
    <x v="0"/>
    <x v="1"/>
    <x v="0"/>
    <n v="3.5"/>
    <x v="2"/>
    <s v="1–2"/>
    <n v="22982.399999999998"/>
    <n v="0"/>
    <x v="2"/>
    <x v="2"/>
  </r>
  <r>
    <n v="42"/>
    <x v="1"/>
    <s v="Travel_Rarely"/>
    <x v="1"/>
    <n v="8"/>
    <n v="3"/>
    <s v="Life Sciences"/>
    <n v="1860"/>
    <n v="4"/>
    <s v="Male"/>
    <n v="3"/>
    <n v="1"/>
    <x v="2"/>
    <n v="3"/>
    <s v="Single"/>
    <n v="3968"/>
    <n v="4"/>
    <x v="1"/>
    <n v="13"/>
    <n v="3"/>
    <n v="4"/>
    <n v="0"/>
    <n v="8"/>
    <n v="3"/>
    <n v="3"/>
    <n v="0"/>
    <n v="0"/>
    <n v="0"/>
    <n v="0"/>
    <n v="0"/>
    <n v="0"/>
    <x v="0"/>
    <x v="1"/>
    <x v="0"/>
    <x v="1"/>
    <x v="1"/>
    <x v="0"/>
    <x v="1"/>
    <n v="3.5"/>
    <x v="2"/>
    <s v="0"/>
    <n v="14284.8"/>
    <n v="0"/>
    <x v="2"/>
    <x v="2"/>
  </r>
  <r>
    <n v="32"/>
    <x v="0"/>
    <s v="Travel_Rarely"/>
    <x v="0"/>
    <n v="2"/>
    <n v="4"/>
    <s v="Marketing"/>
    <n v="1862"/>
    <n v="3"/>
    <s v="Male"/>
    <n v="2"/>
    <n v="2"/>
    <x v="0"/>
    <n v="2"/>
    <s v="Single"/>
    <n v="9907"/>
    <n v="7"/>
    <x v="0"/>
    <n v="12"/>
    <n v="3"/>
    <n v="3"/>
    <n v="0"/>
    <n v="7"/>
    <n v="3"/>
    <n v="2"/>
    <n v="2"/>
    <n v="2"/>
    <n v="2"/>
    <n v="2"/>
    <n v="1"/>
    <n v="1"/>
    <x v="1"/>
    <x v="0"/>
    <x v="2"/>
    <x v="0"/>
    <x v="0"/>
    <x v="0"/>
    <x v="2"/>
    <n v="2.5"/>
    <x v="3"/>
    <s v="1–2"/>
    <n v="35665.199999999997"/>
    <n v="35665.199999999997"/>
    <x v="0"/>
    <x v="0"/>
  </r>
  <r>
    <n v="46"/>
    <x v="1"/>
    <s v="Travel_Rarely"/>
    <x v="0"/>
    <n v="3"/>
    <n v="3"/>
    <s v="Technical Degree"/>
    <n v="1863"/>
    <n v="1"/>
    <s v="Female"/>
    <n v="4"/>
    <n v="4"/>
    <x v="0"/>
    <n v="1"/>
    <s v="Divorced"/>
    <n v="13225"/>
    <n v="2"/>
    <x v="1"/>
    <n v="12"/>
    <n v="3"/>
    <n v="4"/>
    <n v="1"/>
    <n v="25"/>
    <n v="5"/>
    <n v="3"/>
    <n v="19"/>
    <n v="17"/>
    <n v="2"/>
    <n v="8"/>
    <n v="0"/>
    <n v="0"/>
    <x v="1"/>
    <x v="0"/>
    <x v="1"/>
    <x v="0"/>
    <x v="3"/>
    <x v="3"/>
    <x v="4"/>
    <n v="2.25"/>
    <x v="3"/>
    <s v="1–2"/>
    <n v="47610"/>
    <n v="0"/>
    <x v="1"/>
    <x v="1"/>
  </r>
  <r>
    <n v="27"/>
    <x v="1"/>
    <s v="Travel_Rarely"/>
    <x v="0"/>
    <n v="23"/>
    <n v="1"/>
    <s v="Medical"/>
    <n v="1864"/>
    <n v="2"/>
    <s v="Female"/>
    <n v="2"/>
    <n v="2"/>
    <x v="6"/>
    <n v="3"/>
    <s v="Married"/>
    <n v="3540"/>
    <n v="1"/>
    <x v="1"/>
    <n v="21"/>
    <n v="4"/>
    <n v="4"/>
    <n v="1"/>
    <n v="9"/>
    <n v="5"/>
    <n v="3"/>
    <n v="9"/>
    <n v="8"/>
    <n v="5"/>
    <n v="8"/>
    <n v="0"/>
    <n v="0"/>
    <x v="1"/>
    <x v="0"/>
    <x v="2"/>
    <x v="2"/>
    <x v="1"/>
    <x v="1"/>
    <x v="0"/>
    <n v="3"/>
    <x v="1"/>
    <s v="3–5"/>
    <n v="12744"/>
    <n v="0"/>
    <x v="0"/>
    <x v="0"/>
  </r>
  <r>
    <n v="29"/>
    <x v="1"/>
    <s v="Travel_Rarely"/>
    <x v="2"/>
    <n v="6"/>
    <n v="1"/>
    <s v="Medical"/>
    <n v="1865"/>
    <n v="4"/>
    <s v="Male"/>
    <n v="2"/>
    <n v="1"/>
    <x v="8"/>
    <n v="2"/>
    <s v="Married"/>
    <n v="2804"/>
    <n v="1"/>
    <x v="1"/>
    <n v="11"/>
    <n v="3"/>
    <n v="4"/>
    <n v="0"/>
    <n v="1"/>
    <n v="3"/>
    <n v="3"/>
    <n v="1"/>
    <n v="0"/>
    <n v="0"/>
    <n v="0"/>
    <n v="0"/>
    <n v="0"/>
    <x v="0"/>
    <x v="1"/>
    <x v="2"/>
    <x v="1"/>
    <x v="1"/>
    <x v="2"/>
    <x v="1"/>
    <n v="3.25"/>
    <x v="2"/>
    <s v="0"/>
    <n v="10094.4"/>
    <n v="0"/>
    <x v="2"/>
    <x v="2"/>
  </r>
  <r>
    <n v="43"/>
    <x v="1"/>
    <s v="Travel_Rarely"/>
    <x v="1"/>
    <n v="6"/>
    <n v="3"/>
    <s v="Medical"/>
    <n v="1866"/>
    <n v="1"/>
    <s v="Female"/>
    <n v="2"/>
    <n v="5"/>
    <x v="5"/>
    <n v="3"/>
    <s v="Married"/>
    <n v="19392"/>
    <n v="7"/>
    <x v="1"/>
    <n v="13"/>
    <n v="3"/>
    <n v="4"/>
    <n v="0"/>
    <n v="21"/>
    <n v="2"/>
    <n v="3"/>
    <n v="16"/>
    <n v="12"/>
    <n v="6"/>
    <n v="14"/>
    <n v="0"/>
    <n v="0"/>
    <x v="1"/>
    <x v="0"/>
    <x v="0"/>
    <x v="1"/>
    <x v="2"/>
    <x v="3"/>
    <x v="4"/>
    <n v="2.75"/>
    <x v="1"/>
    <s v="6+"/>
    <n v="69811.199999999997"/>
    <n v="0"/>
    <x v="2"/>
    <x v="2"/>
  </r>
  <r>
    <n v="48"/>
    <x v="1"/>
    <s v="Travel_Rarely"/>
    <x v="1"/>
    <n v="10"/>
    <n v="3"/>
    <s v="Life Sciences"/>
    <n v="1867"/>
    <n v="4"/>
    <s v="Male"/>
    <n v="2"/>
    <n v="5"/>
    <x v="7"/>
    <n v="2"/>
    <s v="Married"/>
    <n v="19665"/>
    <n v="4"/>
    <x v="1"/>
    <n v="12"/>
    <n v="3"/>
    <n v="4"/>
    <n v="0"/>
    <n v="29"/>
    <n v="3"/>
    <n v="3"/>
    <n v="22"/>
    <n v="10"/>
    <n v="12"/>
    <n v="9"/>
    <n v="0"/>
    <n v="0"/>
    <x v="1"/>
    <x v="0"/>
    <x v="1"/>
    <x v="1"/>
    <x v="2"/>
    <x v="4"/>
    <x v="3"/>
    <n v="3.25"/>
    <x v="2"/>
    <s v="6+"/>
    <n v="70794"/>
    <n v="0"/>
    <x v="2"/>
    <x v="2"/>
  </r>
  <r>
    <n v="29"/>
    <x v="0"/>
    <s v="Travel_Frequently"/>
    <x v="1"/>
    <n v="24"/>
    <n v="2"/>
    <s v="Life Sciences"/>
    <n v="1868"/>
    <n v="4"/>
    <s v="Male"/>
    <n v="2"/>
    <n v="1"/>
    <x v="1"/>
    <n v="4"/>
    <s v="Single"/>
    <n v="2439"/>
    <n v="1"/>
    <x v="0"/>
    <n v="24"/>
    <n v="4"/>
    <n v="2"/>
    <n v="0"/>
    <n v="1"/>
    <n v="3"/>
    <n v="2"/>
    <n v="1"/>
    <n v="0"/>
    <n v="1"/>
    <n v="0"/>
    <n v="1"/>
    <n v="1"/>
    <x v="0"/>
    <x v="1"/>
    <x v="2"/>
    <x v="2"/>
    <x v="1"/>
    <x v="2"/>
    <x v="1"/>
    <n v="3"/>
    <x v="1"/>
    <s v="1–2"/>
    <n v="8780.4"/>
    <n v="8780.4"/>
    <x v="3"/>
    <x v="3"/>
  </r>
  <r>
    <n v="46"/>
    <x v="0"/>
    <s v="Travel_Rarely"/>
    <x v="0"/>
    <n v="10"/>
    <n v="3"/>
    <s v="Life Sciences"/>
    <n v="1869"/>
    <n v="3"/>
    <s v="Female"/>
    <n v="3"/>
    <n v="3"/>
    <x v="0"/>
    <n v="2"/>
    <s v="Married"/>
    <n v="7314"/>
    <n v="5"/>
    <x v="1"/>
    <n v="21"/>
    <n v="4"/>
    <n v="3"/>
    <n v="3"/>
    <n v="14"/>
    <n v="2"/>
    <n v="3"/>
    <n v="8"/>
    <n v="7"/>
    <n v="0"/>
    <n v="7"/>
    <n v="1"/>
    <n v="0"/>
    <x v="0"/>
    <x v="0"/>
    <x v="1"/>
    <x v="1"/>
    <x v="0"/>
    <x v="1"/>
    <x v="0"/>
    <n v="2.75"/>
    <x v="1"/>
    <s v="0"/>
    <n v="26330.399999999998"/>
    <n v="26330.399999999998"/>
    <x v="1"/>
    <x v="1"/>
  </r>
  <r>
    <n v="27"/>
    <x v="1"/>
    <s v="Travel_Frequently"/>
    <x v="1"/>
    <n v="15"/>
    <n v="3"/>
    <s v="Life Sciences"/>
    <n v="1870"/>
    <n v="4"/>
    <s v="Female"/>
    <n v="2"/>
    <n v="1"/>
    <x v="1"/>
    <n v="1"/>
    <s v="Married"/>
    <n v="4774"/>
    <n v="0"/>
    <x v="1"/>
    <n v="19"/>
    <n v="3"/>
    <n v="4"/>
    <n v="1"/>
    <n v="8"/>
    <n v="2"/>
    <n v="2"/>
    <n v="7"/>
    <n v="6"/>
    <n v="7"/>
    <n v="3"/>
    <n v="0"/>
    <n v="0"/>
    <x v="1"/>
    <x v="0"/>
    <x v="2"/>
    <x v="4"/>
    <x v="1"/>
    <x v="0"/>
    <x v="0"/>
    <n v="2.75"/>
    <x v="1"/>
    <s v="6+"/>
    <n v="17186.399999999998"/>
    <n v="0"/>
    <x v="2"/>
    <x v="2"/>
  </r>
  <r>
    <n v="39"/>
    <x v="1"/>
    <s v="Travel_Rarely"/>
    <x v="1"/>
    <n v="19"/>
    <n v="4"/>
    <s v="Other"/>
    <n v="1871"/>
    <n v="4"/>
    <s v="Male"/>
    <n v="3"/>
    <n v="2"/>
    <x v="1"/>
    <n v="4"/>
    <s v="Divorced"/>
    <n v="3902"/>
    <n v="8"/>
    <x v="1"/>
    <n v="14"/>
    <n v="3"/>
    <n v="2"/>
    <n v="3"/>
    <n v="7"/>
    <n v="2"/>
    <n v="3"/>
    <n v="2"/>
    <n v="2"/>
    <n v="2"/>
    <n v="2"/>
    <n v="0"/>
    <n v="0"/>
    <x v="1"/>
    <x v="0"/>
    <x v="0"/>
    <x v="3"/>
    <x v="1"/>
    <x v="0"/>
    <x v="2"/>
    <n v="3.25"/>
    <x v="2"/>
    <s v="1–2"/>
    <n v="14047.199999999999"/>
    <n v="0"/>
    <x v="2"/>
    <x v="2"/>
  </r>
  <r>
    <n v="55"/>
    <x v="1"/>
    <s v="Travel_Rarely"/>
    <x v="1"/>
    <n v="2"/>
    <n v="4"/>
    <s v="Technical Degree"/>
    <n v="1873"/>
    <n v="2"/>
    <s v="Male"/>
    <n v="2"/>
    <n v="1"/>
    <x v="1"/>
    <n v="4"/>
    <s v="Married"/>
    <n v="2662"/>
    <n v="8"/>
    <x v="1"/>
    <n v="20"/>
    <n v="4"/>
    <n v="2"/>
    <n v="1"/>
    <n v="19"/>
    <n v="2"/>
    <n v="4"/>
    <n v="5"/>
    <n v="2"/>
    <n v="0"/>
    <n v="4"/>
    <n v="0"/>
    <n v="0"/>
    <x v="0"/>
    <x v="0"/>
    <x v="3"/>
    <x v="0"/>
    <x v="1"/>
    <x v="3"/>
    <x v="2"/>
    <n v="3"/>
    <x v="1"/>
    <s v="0"/>
    <n v="9583.1999999999989"/>
    <n v="0"/>
    <x v="1"/>
    <x v="1"/>
  </r>
  <r>
    <n v="28"/>
    <x v="1"/>
    <s v="Travel_Rarely"/>
    <x v="0"/>
    <n v="3"/>
    <n v="3"/>
    <s v="Medical"/>
    <n v="1875"/>
    <n v="2"/>
    <s v="Female"/>
    <n v="3"/>
    <n v="1"/>
    <x v="6"/>
    <n v="2"/>
    <s v="Married"/>
    <n v="2856"/>
    <n v="1"/>
    <x v="1"/>
    <n v="19"/>
    <n v="3"/>
    <n v="4"/>
    <n v="1"/>
    <n v="1"/>
    <n v="3"/>
    <n v="3"/>
    <n v="1"/>
    <n v="0"/>
    <n v="0"/>
    <n v="0"/>
    <n v="0"/>
    <n v="0"/>
    <x v="0"/>
    <x v="1"/>
    <x v="2"/>
    <x v="0"/>
    <x v="1"/>
    <x v="2"/>
    <x v="1"/>
    <n v="2.75"/>
    <x v="1"/>
    <s v="0"/>
    <n v="10281.6"/>
    <n v="0"/>
    <x v="2"/>
    <x v="2"/>
  </r>
  <r>
    <n v="30"/>
    <x v="0"/>
    <s v="Travel_Rarely"/>
    <x v="0"/>
    <n v="9"/>
    <n v="3"/>
    <s v="Medical"/>
    <n v="1876"/>
    <n v="2"/>
    <s v="Male"/>
    <n v="3"/>
    <n v="1"/>
    <x v="6"/>
    <n v="4"/>
    <s v="Single"/>
    <n v="1081"/>
    <n v="1"/>
    <x v="1"/>
    <n v="13"/>
    <n v="3"/>
    <n v="3"/>
    <n v="0"/>
    <n v="1"/>
    <n v="3"/>
    <n v="2"/>
    <n v="1"/>
    <n v="0"/>
    <n v="0"/>
    <n v="0"/>
    <n v="1"/>
    <n v="0"/>
    <x v="0"/>
    <x v="1"/>
    <x v="2"/>
    <x v="1"/>
    <x v="1"/>
    <x v="2"/>
    <x v="1"/>
    <n v="2.75"/>
    <x v="1"/>
    <s v="0"/>
    <n v="3891.6"/>
    <n v="3891.6"/>
    <x v="2"/>
    <x v="2"/>
  </r>
  <r>
    <n v="22"/>
    <x v="0"/>
    <s v="Travel_Rarely"/>
    <x v="1"/>
    <n v="7"/>
    <n v="1"/>
    <s v="Life Sciences"/>
    <n v="1878"/>
    <n v="4"/>
    <s v="Male"/>
    <n v="3"/>
    <n v="1"/>
    <x v="1"/>
    <n v="2"/>
    <s v="Single"/>
    <n v="2472"/>
    <n v="1"/>
    <x v="0"/>
    <n v="23"/>
    <n v="4"/>
    <n v="1"/>
    <n v="0"/>
    <n v="1"/>
    <n v="2"/>
    <n v="3"/>
    <n v="1"/>
    <n v="0"/>
    <n v="0"/>
    <n v="0"/>
    <n v="1"/>
    <n v="1"/>
    <x v="0"/>
    <x v="1"/>
    <x v="4"/>
    <x v="1"/>
    <x v="1"/>
    <x v="2"/>
    <x v="1"/>
    <n v="2.5"/>
    <x v="3"/>
    <s v="0"/>
    <n v="8899.1999999999989"/>
    <n v="8899.1999999999989"/>
    <x v="0"/>
    <x v="0"/>
  </r>
  <r>
    <n v="36"/>
    <x v="1"/>
    <s v="Travel_Rarely"/>
    <x v="0"/>
    <n v="10"/>
    <n v="4"/>
    <s v="Technical Degree"/>
    <n v="1880"/>
    <n v="2"/>
    <s v="Female"/>
    <n v="2"/>
    <n v="2"/>
    <x v="0"/>
    <n v="3"/>
    <s v="Married"/>
    <n v="5673"/>
    <n v="1"/>
    <x v="0"/>
    <n v="13"/>
    <n v="3"/>
    <n v="1"/>
    <n v="1"/>
    <n v="10"/>
    <n v="4"/>
    <n v="3"/>
    <n v="10"/>
    <n v="9"/>
    <n v="1"/>
    <n v="7"/>
    <n v="0"/>
    <n v="1"/>
    <x v="0"/>
    <x v="0"/>
    <x v="0"/>
    <x v="1"/>
    <x v="0"/>
    <x v="1"/>
    <x v="0"/>
    <n v="2.25"/>
    <x v="3"/>
    <s v="1–2"/>
    <n v="20422.8"/>
    <n v="0"/>
    <x v="2"/>
    <x v="2"/>
  </r>
  <r>
    <n v="31"/>
    <x v="1"/>
    <s v="Travel_Rarely"/>
    <x v="1"/>
    <n v="20"/>
    <n v="3"/>
    <s v="Life Sciences"/>
    <n v="1881"/>
    <n v="2"/>
    <s v="Male"/>
    <n v="3"/>
    <n v="2"/>
    <x v="2"/>
    <n v="3"/>
    <s v="Divorced"/>
    <n v="4197"/>
    <n v="1"/>
    <x v="1"/>
    <n v="11"/>
    <n v="3"/>
    <n v="1"/>
    <n v="1"/>
    <n v="10"/>
    <n v="2"/>
    <n v="3"/>
    <n v="10"/>
    <n v="8"/>
    <n v="0"/>
    <n v="2"/>
    <n v="0"/>
    <n v="0"/>
    <x v="0"/>
    <x v="0"/>
    <x v="2"/>
    <x v="3"/>
    <x v="1"/>
    <x v="1"/>
    <x v="0"/>
    <n v="2.25"/>
    <x v="3"/>
    <s v="0"/>
    <n v="15109.199999999999"/>
    <n v="0"/>
    <x v="2"/>
    <x v="2"/>
  </r>
  <r>
    <n v="34"/>
    <x v="1"/>
    <s v="Travel_Rarely"/>
    <x v="0"/>
    <n v="4"/>
    <n v="3"/>
    <s v="Life Sciences"/>
    <n v="1882"/>
    <n v="3"/>
    <s v="Male"/>
    <n v="3"/>
    <n v="3"/>
    <x v="0"/>
    <n v="4"/>
    <s v="Married"/>
    <n v="9713"/>
    <n v="2"/>
    <x v="0"/>
    <n v="13"/>
    <n v="3"/>
    <n v="4"/>
    <n v="3"/>
    <n v="9"/>
    <n v="3"/>
    <n v="3"/>
    <n v="5"/>
    <n v="3"/>
    <n v="1"/>
    <n v="0"/>
    <n v="0"/>
    <n v="1"/>
    <x v="0"/>
    <x v="1"/>
    <x v="2"/>
    <x v="0"/>
    <x v="0"/>
    <x v="1"/>
    <x v="2"/>
    <n v="3.5"/>
    <x v="2"/>
    <s v="1–2"/>
    <n v="34966.799999999996"/>
    <n v="0"/>
    <x v="2"/>
    <x v="2"/>
  </r>
  <r>
    <n v="29"/>
    <x v="1"/>
    <s v="Travel_Rarely"/>
    <x v="1"/>
    <n v="7"/>
    <n v="3"/>
    <s v="Life Sciences"/>
    <n v="1883"/>
    <n v="4"/>
    <s v="Male"/>
    <n v="3"/>
    <n v="1"/>
    <x v="2"/>
    <n v="1"/>
    <s v="Single"/>
    <n v="2062"/>
    <n v="3"/>
    <x v="1"/>
    <n v="14"/>
    <n v="3"/>
    <n v="2"/>
    <n v="0"/>
    <n v="11"/>
    <n v="2"/>
    <n v="3"/>
    <n v="3"/>
    <n v="2"/>
    <n v="1"/>
    <n v="2"/>
    <n v="0"/>
    <n v="0"/>
    <x v="0"/>
    <x v="0"/>
    <x v="2"/>
    <x v="1"/>
    <x v="1"/>
    <x v="1"/>
    <x v="2"/>
    <n v="2.5"/>
    <x v="3"/>
    <s v="1–2"/>
    <n v="7423.2"/>
    <n v="0"/>
    <x v="1"/>
    <x v="1"/>
  </r>
  <r>
    <n v="37"/>
    <x v="1"/>
    <s v="Travel_Rarely"/>
    <x v="1"/>
    <n v="7"/>
    <n v="4"/>
    <s v="Medical"/>
    <n v="1885"/>
    <n v="4"/>
    <s v="Male"/>
    <n v="3"/>
    <n v="2"/>
    <x v="1"/>
    <n v="1"/>
    <s v="Married"/>
    <n v="4284"/>
    <n v="5"/>
    <x v="0"/>
    <n v="22"/>
    <n v="4"/>
    <n v="3"/>
    <n v="1"/>
    <n v="16"/>
    <n v="2"/>
    <n v="3"/>
    <n v="5"/>
    <n v="3"/>
    <n v="0"/>
    <n v="4"/>
    <n v="0"/>
    <n v="1"/>
    <x v="0"/>
    <x v="0"/>
    <x v="0"/>
    <x v="1"/>
    <x v="1"/>
    <x v="3"/>
    <x v="2"/>
    <n v="2.75"/>
    <x v="1"/>
    <s v="0"/>
    <n v="15422.4"/>
    <n v="0"/>
    <x v="2"/>
    <x v="2"/>
  </r>
  <r>
    <n v="35"/>
    <x v="1"/>
    <s v="Travel_Rarely"/>
    <x v="1"/>
    <n v="16"/>
    <n v="2"/>
    <s v="Other"/>
    <n v="1886"/>
    <n v="4"/>
    <s v="Female"/>
    <n v="2"/>
    <n v="2"/>
    <x v="3"/>
    <n v="2"/>
    <s v="Married"/>
    <n v="4788"/>
    <n v="0"/>
    <x v="0"/>
    <n v="11"/>
    <n v="3"/>
    <n v="4"/>
    <n v="0"/>
    <n v="4"/>
    <n v="2"/>
    <n v="3"/>
    <n v="3"/>
    <n v="2"/>
    <n v="0"/>
    <n v="2"/>
    <n v="0"/>
    <n v="1"/>
    <x v="0"/>
    <x v="0"/>
    <x v="0"/>
    <x v="3"/>
    <x v="1"/>
    <x v="0"/>
    <x v="2"/>
    <n v="3.25"/>
    <x v="2"/>
    <s v="0"/>
    <n v="17236.8"/>
    <n v="0"/>
    <x v="2"/>
    <x v="2"/>
  </r>
  <r>
    <n v="45"/>
    <x v="1"/>
    <s v="Travel_Rarely"/>
    <x v="1"/>
    <n v="25"/>
    <n v="2"/>
    <s v="Life Sciences"/>
    <n v="1888"/>
    <n v="2"/>
    <s v="Female"/>
    <n v="2"/>
    <n v="2"/>
    <x v="3"/>
    <n v="4"/>
    <s v="Married"/>
    <n v="5906"/>
    <n v="0"/>
    <x v="1"/>
    <n v="13"/>
    <n v="3"/>
    <n v="4"/>
    <n v="2"/>
    <n v="10"/>
    <n v="2"/>
    <n v="2"/>
    <n v="9"/>
    <n v="8"/>
    <n v="3"/>
    <n v="8"/>
    <n v="0"/>
    <n v="0"/>
    <x v="1"/>
    <x v="0"/>
    <x v="1"/>
    <x v="2"/>
    <x v="0"/>
    <x v="1"/>
    <x v="0"/>
    <n v="3"/>
    <x v="1"/>
    <s v="3–5"/>
    <n v="21261.599999999999"/>
    <n v="0"/>
    <x v="0"/>
    <x v="0"/>
  </r>
  <r>
    <n v="36"/>
    <x v="1"/>
    <s v="Travel_Frequently"/>
    <x v="2"/>
    <n v="2"/>
    <n v="1"/>
    <s v="Human Resources"/>
    <n v="1890"/>
    <n v="2"/>
    <s v="Male"/>
    <n v="2"/>
    <n v="2"/>
    <x v="8"/>
    <n v="4"/>
    <s v="Single"/>
    <n v="3886"/>
    <n v="1"/>
    <x v="1"/>
    <n v="21"/>
    <n v="4"/>
    <n v="4"/>
    <n v="0"/>
    <n v="10"/>
    <n v="2"/>
    <n v="2"/>
    <n v="10"/>
    <n v="1"/>
    <n v="0"/>
    <n v="8"/>
    <n v="0"/>
    <n v="0"/>
    <x v="0"/>
    <x v="0"/>
    <x v="0"/>
    <x v="0"/>
    <x v="1"/>
    <x v="1"/>
    <x v="0"/>
    <n v="3"/>
    <x v="1"/>
    <s v="0"/>
    <n v="13989.6"/>
    <n v="0"/>
    <x v="1"/>
    <x v="1"/>
  </r>
  <r>
    <n v="40"/>
    <x v="1"/>
    <s v="Travel_Rarely"/>
    <x v="1"/>
    <n v="1"/>
    <n v="4"/>
    <s v="Life Sciences"/>
    <n v="1892"/>
    <n v="1"/>
    <s v="Male"/>
    <n v="3"/>
    <n v="4"/>
    <x v="5"/>
    <n v="1"/>
    <s v="Divorced"/>
    <n v="16823"/>
    <n v="2"/>
    <x v="1"/>
    <n v="11"/>
    <n v="3"/>
    <n v="1"/>
    <n v="1"/>
    <n v="22"/>
    <n v="3"/>
    <n v="3"/>
    <n v="19"/>
    <n v="7"/>
    <n v="11"/>
    <n v="16"/>
    <n v="0"/>
    <n v="0"/>
    <x v="1"/>
    <x v="0"/>
    <x v="0"/>
    <x v="0"/>
    <x v="2"/>
    <x v="3"/>
    <x v="4"/>
    <n v="1.5"/>
    <x v="4"/>
    <s v="6+"/>
    <n v="60562.799999999996"/>
    <n v="0"/>
    <x v="0"/>
    <x v="0"/>
  </r>
  <r>
    <n v="26"/>
    <x v="1"/>
    <s v="Travel_Rarely"/>
    <x v="1"/>
    <n v="1"/>
    <n v="2"/>
    <s v="Life Sciences"/>
    <n v="1893"/>
    <n v="2"/>
    <s v="Female"/>
    <n v="2"/>
    <n v="1"/>
    <x v="1"/>
    <n v="3"/>
    <s v="Married"/>
    <n v="2933"/>
    <n v="1"/>
    <x v="0"/>
    <n v="13"/>
    <n v="3"/>
    <n v="3"/>
    <n v="1"/>
    <n v="1"/>
    <n v="3"/>
    <n v="2"/>
    <n v="1"/>
    <n v="0"/>
    <n v="1"/>
    <n v="0"/>
    <n v="0"/>
    <n v="1"/>
    <x v="0"/>
    <x v="1"/>
    <x v="2"/>
    <x v="0"/>
    <x v="1"/>
    <x v="2"/>
    <x v="1"/>
    <n v="2.5"/>
    <x v="3"/>
    <s v="1–2"/>
    <n v="10558.8"/>
    <n v="0"/>
    <x v="0"/>
    <x v="0"/>
  </r>
  <r>
    <n v="27"/>
    <x v="1"/>
    <s v="Travel_Rarely"/>
    <x v="0"/>
    <n v="2"/>
    <n v="2"/>
    <s v="Medical"/>
    <n v="1898"/>
    <n v="1"/>
    <s v="Female"/>
    <n v="4"/>
    <n v="2"/>
    <x v="0"/>
    <n v="3"/>
    <s v="Single"/>
    <n v="6500"/>
    <n v="0"/>
    <x v="1"/>
    <n v="14"/>
    <n v="3"/>
    <n v="2"/>
    <n v="0"/>
    <n v="9"/>
    <n v="5"/>
    <n v="2"/>
    <n v="8"/>
    <n v="7"/>
    <n v="0"/>
    <n v="7"/>
    <n v="0"/>
    <n v="0"/>
    <x v="0"/>
    <x v="0"/>
    <x v="2"/>
    <x v="0"/>
    <x v="0"/>
    <x v="1"/>
    <x v="0"/>
    <n v="2"/>
    <x v="0"/>
    <s v="0"/>
    <n v="23400"/>
    <n v="0"/>
    <x v="2"/>
    <x v="2"/>
  </r>
  <r>
    <n v="48"/>
    <x v="1"/>
    <s v="Travel_Frequently"/>
    <x v="1"/>
    <n v="22"/>
    <n v="3"/>
    <s v="Medical"/>
    <n v="1900"/>
    <n v="4"/>
    <s v="Female"/>
    <n v="3"/>
    <n v="4"/>
    <x v="5"/>
    <n v="4"/>
    <s v="Divorced"/>
    <n v="17174"/>
    <n v="3"/>
    <x v="1"/>
    <n v="11"/>
    <n v="3"/>
    <n v="2"/>
    <n v="1"/>
    <n v="24"/>
    <n v="3"/>
    <n v="3"/>
    <n v="22"/>
    <n v="17"/>
    <n v="4"/>
    <n v="7"/>
    <n v="0"/>
    <n v="0"/>
    <x v="1"/>
    <x v="0"/>
    <x v="1"/>
    <x v="2"/>
    <x v="2"/>
    <x v="3"/>
    <x v="3"/>
    <n v="3.25"/>
    <x v="2"/>
    <s v="3–5"/>
    <n v="61826.399999999994"/>
    <n v="0"/>
    <x v="0"/>
    <x v="0"/>
  </r>
  <r>
    <n v="44"/>
    <x v="1"/>
    <s v="Travel_Rarely"/>
    <x v="1"/>
    <n v="1"/>
    <n v="4"/>
    <s v="Life Sciences"/>
    <n v="1903"/>
    <n v="2"/>
    <s v="Male"/>
    <n v="4"/>
    <n v="2"/>
    <x v="4"/>
    <n v="1"/>
    <s v="Married"/>
    <n v="5033"/>
    <n v="2"/>
    <x v="1"/>
    <n v="15"/>
    <n v="3"/>
    <n v="4"/>
    <n v="1"/>
    <n v="10"/>
    <n v="5"/>
    <n v="3"/>
    <n v="2"/>
    <n v="0"/>
    <n v="2"/>
    <n v="2"/>
    <n v="0"/>
    <n v="0"/>
    <x v="1"/>
    <x v="0"/>
    <x v="0"/>
    <x v="0"/>
    <x v="0"/>
    <x v="1"/>
    <x v="2"/>
    <n v="2.5"/>
    <x v="3"/>
    <s v="1–2"/>
    <n v="18118.8"/>
    <n v="0"/>
    <x v="2"/>
    <x v="2"/>
  </r>
  <r>
    <n v="34"/>
    <x v="0"/>
    <s v="Non-Travel"/>
    <x v="1"/>
    <n v="16"/>
    <n v="4"/>
    <s v="Technical Degree"/>
    <n v="1905"/>
    <n v="4"/>
    <s v="Male"/>
    <n v="1"/>
    <n v="1"/>
    <x v="1"/>
    <n v="1"/>
    <s v="Married"/>
    <n v="2307"/>
    <n v="1"/>
    <x v="0"/>
    <n v="23"/>
    <n v="4"/>
    <n v="2"/>
    <n v="1"/>
    <n v="5"/>
    <n v="2"/>
    <n v="3"/>
    <n v="5"/>
    <n v="2"/>
    <n v="3"/>
    <n v="0"/>
    <n v="1"/>
    <n v="1"/>
    <x v="1"/>
    <x v="1"/>
    <x v="2"/>
    <x v="3"/>
    <x v="1"/>
    <x v="0"/>
    <x v="2"/>
    <n v="2.5"/>
    <x v="3"/>
    <s v="3–5"/>
    <n v="8305.1999999999989"/>
    <n v="8305.1999999999989"/>
    <x v="0"/>
    <x v="0"/>
  </r>
  <r>
    <n v="56"/>
    <x v="0"/>
    <s v="Travel_Rarely"/>
    <x v="1"/>
    <n v="24"/>
    <n v="2"/>
    <s v="Life Sciences"/>
    <n v="1907"/>
    <n v="1"/>
    <s v="Male"/>
    <n v="3"/>
    <n v="1"/>
    <x v="2"/>
    <n v="4"/>
    <s v="Single"/>
    <n v="2587"/>
    <n v="1"/>
    <x v="1"/>
    <n v="16"/>
    <n v="3"/>
    <n v="4"/>
    <n v="0"/>
    <n v="5"/>
    <n v="3"/>
    <n v="3"/>
    <n v="4"/>
    <n v="2"/>
    <n v="1"/>
    <n v="0"/>
    <n v="1"/>
    <n v="0"/>
    <x v="0"/>
    <x v="1"/>
    <x v="3"/>
    <x v="2"/>
    <x v="1"/>
    <x v="0"/>
    <x v="2"/>
    <n v="3"/>
    <x v="1"/>
    <s v="1–2"/>
    <n v="9313.1999999999989"/>
    <n v="9313.1999999999989"/>
    <x v="2"/>
    <x v="2"/>
  </r>
  <r>
    <n v="36"/>
    <x v="1"/>
    <s v="Travel_Rarely"/>
    <x v="0"/>
    <n v="17"/>
    <n v="2"/>
    <s v="Marketing"/>
    <n v="1908"/>
    <n v="3"/>
    <s v="Male"/>
    <n v="2"/>
    <n v="2"/>
    <x v="0"/>
    <n v="2"/>
    <s v="Married"/>
    <n v="5507"/>
    <n v="2"/>
    <x v="1"/>
    <n v="16"/>
    <n v="3"/>
    <n v="3"/>
    <n v="2"/>
    <n v="12"/>
    <n v="1"/>
    <n v="1"/>
    <n v="4"/>
    <n v="2"/>
    <n v="1"/>
    <n v="3"/>
    <n v="0"/>
    <n v="0"/>
    <x v="0"/>
    <x v="0"/>
    <x v="0"/>
    <x v="3"/>
    <x v="0"/>
    <x v="1"/>
    <x v="2"/>
    <n v="2.25"/>
    <x v="3"/>
    <s v="1–2"/>
    <n v="19825.2"/>
    <n v="0"/>
    <x v="1"/>
    <x v="1"/>
  </r>
  <r>
    <n v="41"/>
    <x v="1"/>
    <s v="Travel_Rarely"/>
    <x v="0"/>
    <n v="8"/>
    <n v="3"/>
    <s v="Marketing"/>
    <n v="1909"/>
    <n v="3"/>
    <s v="Female"/>
    <n v="3"/>
    <n v="2"/>
    <x v="0"/>
    <n v="2"/>
    <s v="Married"/>
    <n v="4393"/>
    <n v="5"/>
    <x v="1"/>
    <n v="21"/>
    <n v="4"/>
    <n v="3"/>
    <n v="1"/>
    <n v="14"/>
    <n v="3"/>
    <n v="3"/>
    <n v="5"/>
    <n v="4"/>
    <n v="1"/>
    <n v="4"/>
    <n v="0"/>
    <n v="0"/>
    <x v="0"/>
    <x v="0"/>
    <x v="0"/>
    <x v="1"/>
    <x v="1"/>
    <x v="1"/>
    <x v="2"/>
    <n v="2.75"/>
    <x v="1"/>
    <s v="1–2"/>
    <n v="15814.8"/>
    <n v="0"/>
    <x v="1"/>
    <x v="1"/>
  </r>
  <r>
    <n v="42"/>
    <x v="1"/>
    <s v="Travel_Rarely"/>
    <x v="1"/>
    <n v="6"/>
    <n v="3"/>
    <s v="Medical"/>
    <n v="1911"/>
    <n v="3"/>
    <s v="Male"/>
    <n v="3"/>
    <n v="3"/>
    <x v="7"/>
    <n v="1"/>
    <s v="Married"/>
    <n v="13348"/>
    <n v="9"/>
    <x v="1"/>
    <n v="13"/>
    <n v="3"/>
    <n v="2"/>
    <n v="1"/>
    <n v="18"/>
    <n v="3"/>
    <n v="4"/>
    <n v="13"/>
    <n v="7"/>
    <n v="5"/>
    <n v="7"/>
    <n v="0"/>
    <n v="0"/>
    <x v="1"/>
    <x v="0"/>
    <x v="0"/>
    <x v="1"/>
    <x v="3"/>
    <x v="3"/>
    <x v="4"/>
    <n v="2.5"/>
    <x v="3"/>
    <s v="3–5"/>
    <n v="48052.799999999996"/>
    <n v="0"/>
    <x v="2"/>
    <x v="2"/>
  </r>
  <r>
    <n v="31"/>
    <x v="1"/>
    <s v="Travel_Rarely"/>
    <x v="0"/>
    <n v="10"/>
    <n v="2"/>
    <s v="Medical"/>
    <n v="1912"/>
    <n v="3"/>
    <s v="Female"/>
    <n v="3"/>
    <n v="2"/>
    <x v="0"/>
    <n v="4"/>
    <s v="Divorced"/>
    <n v="6583"/>
    <n v="2"/>
    <x v="0"/>
    <n v="11"/>
    <n v="3"/>
    <n v="4"/>
    <n v="1"/>
    <n v="8"/>
    <n v="2"/>
    <n v="3"/>
    <n v="5"/>
    <n v="2"/>
    <n v="1"/>
    <n v="4"/>
    <n v="0"/>
    <n v="1"/>
    <x v="0"/>
    <x v="0"/>
    <x v="2"/>
    <x v="1"/>
    <x v="0"/>
    <x v="0"/>
    <x v="2"/>
    <n v="3.5"/>
    <x v="2"/>
    <s v="1–2"/>
    <n v="23698.799999999999"/>
    <n v="0"/>
    <x v="2"/>
    <x v="2"/>
  </r>
  <r>
    <n v="34"/>
    <x v="1"/>
    <s v="Travel_Rarely"/>
    <x v="0"/>
    <n v="3"/>
    <n v="1"/>
    <s v="Medical"/>
    <n v="1915"/>
    <n v="4"/>
    <s v="Female"/>
    <n v="2"/>
    <n v="2"/>
    <x v="0"/>
    <n v="4"/>
    <s v="Married"/>
    <n v="8103"/>
    <n v="3"/>
    <x v="0"/>
    <n v="12"/>
    <n v="3"/>
    <n v="3"/>
    <n v="0"/>
    <n v="9"/>
    <n v="3"/>
    <n v="2"/>
    <n v="4"/>
    <n v="2"/>
    <n v="0"/>
    <n v="1"/>
    <n v="0"/>
    <n v="1"/>
    <x v="0"/>
    <x v="0"/>
    <x v="2"/>
    <x v="0"/>
    <x v="0"/>
    <x v="1"/>
    <x v="2"/>
    <n v="3.25"/>
    <x v="2"/>
    <s v="0"/>
    <n v="29170.799999999999"/>
    <n v="0"/>
    <x v="2"/>
    <x v="2"/>
  </r>
  <r>
    <n v="31"/>
    <x v="1"/>
    <s v="Travel_Rarely"/>
    <x v="1"/>
    <n v="4"/>
    <n v="3"/>
    <s v="Medical"/>
    <n v="1916"/>
    <n v="1"/>
    <s v="Female"/>
    <n v="4"/>
    <n v="1"/>
    <x v="2"/>
    <n v="3"/>
    <s v="Divorced"/>
    <n v="3978"/>
    <n v="8"/>
    <x v="1"/>
    <n v="12"/>
    <n v="3"/>
    <n v="2"/>
    <n v="1"/>
    <n v="4"/>
    <n v="0"/>
    <n v="2"/>
    <n v="2"/>
    <n v="2"/>
    <n v="2"/>
    <n v="2"/>
    <n v="0"/>
    <n v="0"/>
    <x v="1"/>
    <x v="0"/>
    <x v="2"/>
    <x v="0"/>
    <x v="1"/>
    <x v="0"/>
    <x v="2"/>
    <n v="2"/>
    <x v="0"/>
    <s v="1–2"/>
    <n v="14320.8"/>
    <n v="0"/>
    <x v="0"/>
    <x v="0"/>
  </r>
  <r>
    <n v="26"/>
    <x v="1"/>
    <s v="Travel_Frequently"/>
    <x v="1"/>
    <n v="6"/>
    <n v="3"/>
    <s v="Other"/>
    <n v="1918"/>
    <n v="3"/>
    <s v="Male"/>
    <n v="4"/>
    <n v="1"/>
    <x v="2"/>
    <n v="4"/>
    <s v="Married"/>
    <n v="2544"/>
    <n v="0"/>
    <x v="1"/>
    <n v="18"/>
    <n v="3"/>
    <n v="1"/>
    <n v="1"/>
    <n v="8"/>
    <n v="3"/>
    <n v="3"/>
    <n v="7"/>
    <n v="7"/>
    <n v="7"/>
    <n v="7"/>
    <n v="0"/>
    <n v="0"/>
    <x v="1"/>
    <x v="0"/>
    <x v="2"/>
    <x v="1"/>
    <x v="1"/>
    <x v="0"/>
    <x v="0"/>
    <n v="2.75"/>
    <x v="1"/>
    <s v="6+"/>
    <n v="9158.4"/>
    <n v="0"/>
    <x v="2"/>
    <x v="2"/>
  </r>
  <r>
    <n v="45"/>
    <x v="1"/>
    <s v="Travel_Frequently"/>
    <x v="1"/>
    <n v="1"/>
    <n v="4"/>
    <s v="Medical"/>
    <n v="1922"/>
    <n v="2"/>
    <s v="Male"/>
    <n v="3"/>
    <n v="2"/>
    <x v="4"/>
    <n v="3"/>
    <s v="Single"/>
    <n v="5399"/>
    <n v="4"/>
    <x v="1"/>
    <n v="12"/>
    <n v="3"/>
    <n v="3"/>
    <n v="0"/>
    <n v="12"/>
    <n v="3"/>
    <n v="3"/>
    <n v="4"/>
    <n v="2"/>
    <n v="0"/>
    <n v="3"/>
    <n v="0"/>
    <n v="0"/>
    <x v="0"/>
    <x v="0"/>
    <x v="1"/>
    <x v="0"/>
    <x v="0"/>
    <x v="1"/>
    <x v="2"/>
    <n v="2.75"/>
    <x v="1"/>
    <s v="0"/>
    <n v="19436.399999999998"/>
    <n v="0"/>
    <x v="1"/>
    <x v="1"/>
  </r>
  <r>
    <n v="33"/>
    <x v="1"/>
    <s v="Travel_Rarely"/>
    <x v="0"/>
    <n v="10"/>
    <n v="4"/>
    <s v="Marketing"/>
    <n v="1924"/>
    <n v="2"/>
    <s v="Male"/>
    <n v="3"/>
    <n v="2"/>
    <x v="0"/>
    <n v="3"/>
    <s v="Single"/>
    <n v="5487"/>
    <n v="1"/>
    <x v="1"/>
    <n v="14"/>
    <n v="3"/>
    <n v="2"/>
    <n v="0"/>
    <n v="10"/>
    <n v="2"/>
    <n v="2"/>
    <n v="10"/>
    <n v="4"/>
    <n v="0"/>
    <n v="9"/>
    <n v="0"/>
    <n v="0"/>
    <x v="0"/>
    <x v="0"/>
    <x v="2"/>
    <x v="1"/>
    <x v="0"/>
    <x v="1"/>
    <x v="0"/>
    <n v="2.25"/>
    <x v="3"/>
    <s v="0"/>
    <n v="19753.2"/>
    <n v="0"/>
    <x v="1"/>
    <x v="1"/>
  </r>
  <r>
    <n v="28"/>
    <x v="1"/>
    <s v="Travel_Frequently"/>
    <x v="0"/>
    <n v="1"/>
    <n v="2"/>
    <s v="Life Sciences"/>
    <n v="1927"/>
    <n v="3"/>
    <s v="Male"/>
    <n v="2"/>
    <n v="2"/>
    <x v="0"/>
    <n v="4"/>
    <s v="Married"/>
    <n v="6834"/>
    <n v="1"/>
    <x v="0"/>
    <n v="12"/>
    <n v="3"/>
    <n v="3"/>
    <n v="1"/>
    <n v="7"/>
    <n v="2"/>
    <n v="3"/>
    <n v="7"/>
    <n v="7"/>
    <n v="0"/>
    <n v="7"/>
    <n v="0"/>
    <n v="1"/>
    <x v="0"/>
    <x v="0"/>
    <x v="2"/>
    <x v="0"/>
    <x v="0"/>
    <x v="0"/>
    <x v="0"/>
    <n v="3.25"/>
    <x v="2"/>
    <s v="0"/>
    <n v="24602.399999999998"/>
    <n v="0"/>
    <x v="2"/>
    <x v="2"/>
  </r>
  <r>
    <n v="29"/>
    <x v="0"/>
    <s v="Travel_Frequently"/>
    <x v="0"/>
    <n v="24"/>
    <n v="3"/>
    <s v="Technical Degree"/>
    <n v="1928"/>
    <n v="3"/>
    <s v="Male"/>
    <n v="4"/>
    <n v="1"/>
    <x v="6"/>
    <n v="1"/>
    <s v="Single"/>
    <n v="1091"/>
    <n v="1"/>
    <x v="1"/>
    <n v="17"/>
    <n v="3"/>
    <n v="4"/>
    <n v="0"/>
    <n v="1"/>
    <n v="3"/>
    <n v="3"/>
    <n v="1"/>
    <n v="0"/>
    <n v="0"/>
    <n v="0"/>
    <n v="1"/>
    <n v="0"/>
    <x v="0"/>
    <x v="1"/>
    <x v="2"/>
    <x v="2"/>
    <x v="1"/>
    <x v="2"/>
    <x v="1"/>
    <n v="2.75"/>
    <x v="1"/>
    <s v="0"/>
    <n v="3927.6"/>
    <n v="3927.6"/>
    <x v="0"/>
    <x v="0"/>
  </r>
  <r>
    <n v="39"/>
    <x v="1"/>
    <s v="Non-Travel"/>
    <x v="0"/>
    <n v="21"/>
    <n v="4"/>
    <s v="Life Sciences"/>
    <n v="1929"/>
    <n v="1"/>
    <s v="Female"/>
    <n v="1"/>
    <n v="2"/>
    <x v="0"/>
    <n v="3"/>
    <s v="Married"/>
    <n v="5736"/>
    <n v="6"/>
    <x v="1"/>
    <n v="19"/>
    <n v="3"/>
    <n v="3"/>
    <n v="1"/>
    <n v="10"/>
    <n v="1"/>
    <n v="3"/>
    <n v="3"/>
    <n v="2"/>
    <n v="1"/>
    <n v="2"/>
    <n v="0"/>
    <n v="0"/>
    <x v="0"/>
    <x v="0"/>
    <x v="0"/>
    <x v="2"/>
    <x v="0"/>
    <x v="1"/>
    <x v="2"/>
    <n v="2.5"/>
    <x v="3"/>
    <s v="1–2"/>
    <n v="20649.599999999999"/>
    <n v="0"/>
    <x v="2"/>
    <x v="2"/>
  </r>
  <r>
    <n v="27"/>
    <x v="1"/>
    <s v="Travel_Rarely"/>
    <x v="1"/>
    <n v="2"/>
    <n v="4"/>
    <s v="Technical Degree"/>
    <n v="1931"/>
    <n v="2"/>
    <s v="Male"/>
    <n v="3"/>
    <n v="1"/>
    <x v="1"/>
    <n v="2"/>
    <s v="Married"/>
    <n v="2226"/>
    <n v="1"/>
    <x v="1"/>
    <n v="11"/>
    <n v="3"/>
    <n v="3"/>
    <n v="1"/>
    <n v="6"/>
    <n v="3"/>
    <n v="2"/>
    <n v="5"/>
    <n v="3"/>
    <n v="1"/>
    <n v="2"/>
    <n v="0"/>
    <n v="0"/>
    <x v="0"/>
    <x v="0"/>
    <x v="2"/>
    <x v="0"/>
    <x v="1"/>
    <x v="0"/>
    <x v="2"/>
    <n v="2.25"/>
    <x v="3"/>
    <s v="1–2"/>
    <n v="8013.5999999999995"/>
    <n v="0"/>
    <x v="1"/>
    <x v="1"/>
  </r>
  <r>
    <n v="34"/>
    <x v="1"/>
    <s v="Travel_Frequently"/>
    <x v="1"/>
    <n v="22"/>
    <n v="4"/>
    <s v="Other"/>
    <n v="1932"/>
    <n v="3"/>
    <s v="Male"/>
    <n v="2"/>
    <n v="2"/>
    <x v="1"/>
    <n v="4"/>
    <s v="Married"/>
    <n v="5747"/>
    <n v="1"/>
    <x v="0"/>
    <n v="15"/>
    <n v="3"/>
    <n v="2"/>
    <n v="0"/>
    <n v="16"/>
    <n v="3"/>
    <n v="3"/>
    <n v="15"/>
    <n v="10"/>
    <n v="6"/>
    <n v="11"/>
    <n v="0"/>
    <n v="1"/>
    <x v="1"/>
    <x v="0"/>
    <x v="2"/>
    <x v="2"/>
    <x v="0"/>
    <x v="3"/>
    <x v="4"/>
    <n v="3"/>
    <x v="1"/>
    <s v="6+"/>
    <n v="20689.2"/>
    <n v="0"/>
    <x v="3"/>
    <x v="3"/>
  </r>
  <r>
    <n v="28"/>
    <x v="0"/>
    <s v="Travel_Rarely"/>
    <x v="0"/>
    <n v="13"/>
    <n v="2"/>
    <s v="Marketing"/>
    <n v="1933"/>
    <n v="4"/>
    <s v="Female"/>
    <n v="3"/>
    <n v="2"/>
    <x v="0"/>
    <n v="3"/>
    <s v="Single"/>
    <n v="9854"/>
    <n v="3"/>
    <x v="0"/>
    <n v="11"/>
    <n v="3"/>
    <n v="4"/>
    <n v="0"/>
    <n v="6"/>
    <n v="0"/>
    <n v="3"/>
    <n v="2"/>
    <n v="0"/>
    <n v="2"/>
    <n v="2"/>
    <n v="1"/>
    <n v="1"/>
    <x v="1"/>
    <x v="0"/>
    <x v="2"/>
    <x v="4"/>
    <x v="0"/>
    <x v="0"/>
    <x v="2"/>
    <n v="3.5"/>
    <x v="2"/>
    <s v="1–2"/>
    <n v="35474.400000000001"/>
    <n v="35474.400000000001"/>
    <x v="0"/>
    <x v="0"/>
  </r>
  <r>
    <n v="47"/>
    <x v="1"/>
    <s v="Non-Travel"/>
    <x v="1"/>
    <n v="14"/>
    <n v="4"/>
    <s v="Technical Degree"/>
    <n v="1934"/>
    <n v="3"/>
    <s v="Male"/>
    <n v="3"/>
    <n v="2"/>
    <x v="1"/>
    <n v="2"/>
    <s v="Married"/>
    <n v="5467"/>
    <n v="8"/>
    <x v="1"/>
    <n v="18"/>
    <n v="3"/>
    <n v="3"/>
    <n v="1"/>
    <n v="16"/>
    <n v="4"/>
    <n v="4"/>
    <n v="8"/>
    <n v="7"/>
    <n v="1"/>
    <n v="7"/>
    <n v="0"/>
    <n v="0"/>
    <x v="0"/>
    <x v="0"/>
    <x v="1"/>
    <x v="4"/>
    <x v="0"/>
    <x v="3"/>
    <x v="0"/>
    <n v="3"/>
    <x v="1"/>
    <s v="1–2"/>
    <n v="19681.2"/>
    <n v="0"/>
    <x v="1"/>
    <x v="1"/>
  </r>
  <r>
    <n v="56"/>
    <x v="1"/>
    <s v="Travel_Rarely"/>
    <x v="0"/>
    <n v="11"/>
    <n v="5"/>
    <s v="Marketing"/>
    <n v="1935"/>
    <n v="4"/>
    <s v="Female"/>
    <n v="2"/>
    <n v="2"/>
    <x v="0"/>
    <n v="1"/>
    <s v="Married"/>
    <n v="5380"/>
    <n v="4"/>
    <x v="1"/>
    <n v="16"/>
    <n v="3"/>
    <n v="3"/>
    <n v="1"/>
    <n v="6"/>
    <n v="3"/>
    <n v="3"/>
    <n v="0"/>
    <n v="0"/>
    <n v="0"/>
    <n v="0"/>
    <n v="0"/>
    <n v="0"/>
    <x v="0"/>
    <x v="1"/>
    <x v="3"/>
    <x v="4"/>
    <x v="0"/>
    <x v="0"/>
    <x v="1"/>
    <n v="2.75"/>
    <x v="1"/>
    <s v="0"/>
    <n v="19368"/>
    <n v="0"/>
    <x v="2"/>
    <x v="2"/>
  </r>
  <r>
    <n v="39"/>
    <x v="1"/>
    <s v="Travel_Rarely"/>
    <x v="1"/>
    <n v="9"/>
    <n v="2"/>
    <s v="Medical"/>
    <n v="1936"/>
    <n v="1"/>
    <s v="Male"/>
    <n v="3"/>
    <n v="2"/>
    <x v="3"/>
    <n v="1"/>
    <s v="Married"/>
    <n v="5151"/>
    <n v="1"/>
    <x v="1"/>
    <n v="25"/>
    <n v="4"/>
    <n v="4"/>
    <n v="1"/>
    <n v="10"/>
    <n v="3"/>
    <n v="3"/>
    <n v="10"/>
    <n v="0"/>
    <n v="7"/>
    <n v="9"/>
    <n v="0"/>
    <n v="0"/>
    <x v="1"/>
    <x v="0"/>
    <x v="0"/>
    <x v="1"/>
    <x v="0"/>
    <x v="1"/>
    <x v="0"/>
    <n v="2.25"/>
    <x v="3"/>
    <s v="6+"/>
    <n v="18543.599999999999"/>
    <n v="0"/>
    <x v="2"/>
    <x v="2"/>
  </r>
  <r>
    <n v="38"/>
    <x v="1"/>
    <s v="Travel_Frequently"/>
    <x v="1"/>
    <n v="8"/>
    <n v="3"/>
    <s v="Medical"/>
    <n v="1937"/>
    <n v="4"/>
    <s v="Female"/>
    <n v="2"/>
    <n v="2"/>
    <x v="1"/>
    <n v="2"/>
    <s v="Divorced"/>
    <n v="2133"/>
    <n v="1"/>
    <x v="0"/>
    <n v="16"/>
    <n v="3"/>
    <n v="3"/>
    <n v="1"/>
    <n v="20"/>
    <n v="3"/>
    <n v="3"/>
    <n v="20"/>
    <n v="11"/>
    <n v="0"/>
    <n v="7"/>
    <n v="0"/>
    <n v="1"/>
    <x v="0"/>
    <x v="0"/>
    <x v="0"/>
    <x v="1"/>
    <x v="1"/>
    <x v="3"/>
    <x v="4"/>
    <n v="3"/>
    <x v="1"/>
    <s v="0"/>
    <n v="7678.7999999999993"/>
    <n v="0"/>
    <x v="2"/>
    <x v="2"/>
  </r>
  <r>
    <n v="58"/>
    <x v="1"/>
    <s v="Travel_Rarely"/>
    <x v="0"/>
    <n v="21"/>
    <n v="3"/>
    <s v="Life Sciences"/>
    <n v="1938"/>
    <n v="4"/>
    <s v="Female"/>
    <n v="3"/>
    <n v="4"/>
    <x v="5"/>
    <n v="4"/>
    <s v="Married"/>
    <n v="17875"/>
    <n v="4"/>
    <x v="0"/>
    <n v="13"/>
    <n v="3"/>
    <n v="3"/>
    <n v="1"/>
    <n v="29"/>
    <n v="2"/>
    <n v="2"/>
    <n v="1"/>
    <n v="0"/>
    <n v="0"/>
    <n v="0"/>
    <n v="0"/>
    <n v="1"/>
    <x v="0"/>
    <x v="1"/>
    <x v="3"/>
    <x v="2"/>
    <x v="2"/>
    <x v="4"/>
    <x v="1"/>
    <n v="3.25"/>
    <x v="2"/>
    <s v="0"/>
    <n v="64350"/>
    <n v="0"/>
    <x v="3"/>
    <x v="3"/>
  </r>
  <r>
    <n v="32"/>
    <x v="0"/>
    <s v="Travel_Frequently"/>
    <x v="1"/>
    <n v="5"/>
    <n v="2"/>
    <s v="Life Sciences"/>
    <n v="1939"/>
    <n v="1"/>
    <s v="Female"/>
    <n v="4"/>
    <n v="1"/>
    <x v="1"/>
    <n v="3"/>
    <s v="Single"/>
    <n v="2432"/>
    <n v="3"/>
    <x v="0"/>
    <n v="14"/>
    <n v="3"/>
    <n v="1"/>
    <n v="0"/>
    <n v="8"/>
    <n v="2"/>
    <n v="3"/>
    <n v="4"/>
    <n v="1"/>
    <n v="0"/>
    <n v="3"/>
    <n v="1"/>
    <n v="1"/>
    <x v="0"/>
    <x v="0"/>
    <x v="2"/>
    <x v="0"/>
    <x v="1"/>
    <x v="0"/>
    <x v="2"/>
    <n v="2"/>
    <x v="0"/>
    <s v="0"/>
    <n v="8755.1999999999989"/>
    <n v="8755.1999999999989"/>
    <x v="0"/>
    <x v="0"/>
  </r>
  <r>
    <n v="38"/>
    <x v="1"/>
    <s v="Travel_Rarely"/>
    <x v="1"/>
    <n v="9"/>
    <n v="2"/>
    <s v="Life Sciences"/>
    <n v="1940"/>
    <n v="2"/>
    <s v="Male"/>
    <n v="3"/>
    <n v="1"/>
    <x v="1"/>
    <n v="4"/>
    <s v="Divorced"/>
    <n v="4771"/>
    <n v="2"/>
    <x v="1"/>
    <n v="19"/>
    <n v="3"/>
    <n v="4"/>
    <n v="2"/>
    <n v="10"/>
    <n v="0"/>
    <n v="4"/>
    <n v="5"/>
    <n v="2"/>
    <n v="0"/>
    <n v="3"/>
    <n v="0"/>
    <n v="0"/>
    <x v="0"/>
    <x v="0"/>
    <x v="0"/>
    <x v="1"/>
    <x v="1"/>
    <x v="1"/>
    <x v="2"/>
    <n v="3.5"/>
    <x v="2"/>
    <s v="0"/>
    <n v="17175.599999999999"/>
    <n v="0"/>
    <x v="1"/>
    <x v="1"/>
  </r>
  <r>
    <n v="49"/>
    <x v="1"/>
    <s v="Travel_Frequently"/>
    <x v="1"/>
    <n v="2"/>
    <n v="1"/>
    <s v="Life Sciences"/>
    <n v="1941"/>
    <n v="2"/>
    <s v="Male"/>
    <n v="3"/>
    <n v="5"/>
    <x v="7"/>
    <n v="4"/>
    <s v="Married"/>
    <n v="19161"/>
    <n v="3"/>
    <x v="1"/>
    <n v="15"/>
    <n v="3"/>
    <n v="4"/>
    <n v="0"/>
    <n v="28"/>
    <n v="3"/>
    <n v="3"/>
    <n v="5"/>
    <n v="4"/>
    <n v="4"/>
    <n v="3"/>
    <n v="0"/>
    <n v="0"/>
    <x v="1"/>
    <x v="0"/>
    <x v="1"/>
    <x v="0"/>
    <x v="2"/>
    <x v="4"/>
    <x v="2"/>
    <n v="3.25"/>
    <x v="2"/>
    <s v="3–5"/>
    <n v="68979.599999999991"/>
    <n v="0"/>
    <x v="2"/>
    <x v="2"/>
  </r>
  <r>
    <n v="42"/>
    <x v="1"/>
    <s v="Travel_Rarely"/>
    <x v="0"/>
    <n v="12"/>
    <n v="4"/>
    <s v="Marketing"/>
    <n v="1943"/>
    <n v="2"/>
    <s v="Male"/>
    <n v="3"/>
    <n v="2"/>
    <x v="0"/>
    <n v="4"/>
    <s v="Divorced"/>
    <n v="5087"/>
    <n v="3"/>
    <x v="0"/>
    <n v="12"/>
    <n v="3"/>
    <n v="3"/>
    <n v="2"/>
    <n v="14"/>
    <n v="4"/>
    <n v="3"/>
    <n v="0"/>
    <n v="0"/>
    <n v="0"/>
    <n v="0"/>
    <n v="0"/>
    <n v="1"/>
    <x v="0"/>
    <x v="1"/>
    <x v="0"/>
    <x v="4"/>
    <x v="0"/>
    <x v="1"/>
    <x v="1"/>
    <n v="3"/>
    <x v="1"/>
    <s v="0"/>
    <n v="18313.2"/>
    <n v="0"/>
    <x v="0"/>
    <x v="0"/>
  </r>
  <r>
    <n v="27"/>
    <x v="0"/>
    <s v="Travel_Frequently"/>
    <x v="2"/>
    <n v="22"/>
    <n v="3"/>
    <s v="Human Resources"/>
    <n v="1944"/>
    <n v="1"/>
    <s v="Female"/>
    <n v="2"/>
    <n v="1"/>
    <x v="8"/>
    <n v="2"/>
    <s v="Married"/>
    <n v="2863"/>
    <n v="1"/>
    <x v="1"/>
    <n v="12"/>
    <n v="3"/>
    <n v="1"/>
    <n v="0"/>
    <n v="1"/>
    <n v="2"/>
    <n v="3"/>
    <n v="1"/>
    <n v="0"/>
    <n v="0"/>
    <n v="0"/>
    <n v="1"/>
    <n v="0"/>
    <x v="0"/>
    <x v="1"/>
    <x v="2"/>
    <x v="2"/>
    <x v="1"/>
    <x v="2"/>
    <x v="1"/>
    <n v="1.75"/>
    <x v="0"/>
    <s v="0"/>
    <n v="10306.799999999999"/>
    <n v="10306.799999999999"/>
    <x v="3"/>
    <x v="3"/>
  </r>
  <r>
    <n v="35"/>
    <x v="1"/>
    <s v="Travel_Rarely"/>
    <x v="0"/>
    <n v="18"/>
    <n v="4"/>
    <s v="Medical"/>
    <n v="1945"/>
    <n v="2"/>
    <s v="Male"/>
    <n v="3"/>
    <n v="2"/>
    <x v="0"/>
    <n v="1"/>
    <s v="Married"/>
    <n v="5561"/>
    <n v="0"/>
    <x v="1"/>
    <n v="16"/>
    <n v="3"/>
    <n v="4"/>
    <n v="1"/>
    <n v="6"/>
    <n v="2"/>
    <n v="1"/>
    <n v="5"/>
    <n v="3"/>
    <n v="0"/>
    <n v="4"/>
    <n v="0"/>
    <n v="0"/>
    <x v="0"/>
    <x v="0"/>
    <x v="0"/>
    <x v="3"/>
    <x v="0"/>
    <x v="0"/>
    <x v="2"/>
    <n v="2"/>
    <x v="0"/>
    <s v="0"/>
    <n v="20019.599999999999"/>
    <n v="0"/>
    <x v="2"/>
    <x v="2"/>
  </r>
  <r>
    <n v="28"/>
    <x v="1"/>
    <s v="Non-Travel"/>
    <x v="1"/>
    <n v="16"/>
    <n v="3"/>
    <s v="Medical"/>
    <n v="1947"/>
    <n v="3"/>
    <s v="Male"/>
    <n v="3"/>
    <n v="1"/>
    <x v="1"/>
    <n v="3"/>
    <s v="Single"/>
    <n v="2144"/>
    <n v="1"/>
    <x v="1"/>
    <n v="14"/>
    <n v="3"/>
    <n v="3"/>
    <n v="0"/>
    <n v="5"/>
    <n v="3"/>
    <n v="2"/>
    <n v="5"/>
    <n v="3"/>
    <n v="1"/>
    <n v="4"/>
    <n v="0"/>
    <n v="0"/>
    <x v="0"/>
    <x v="0"/>
    <x v="2"/>
    <x v="3"/>
    <x v="1"/>
    <x v="0"/>
    <x v="2"/>
    <n v="2.75"/>
    <x v="1"/>
    <s v="1–2"/>
    <n v="7718.4"/>
    <n v="0"/>
    <x v="1"/>
    <x v="1"/>
  </r>
  <r>
    <n v="31"/>
    <x v="1"/>
    <s v="Non-Travel"/>
    <x v="1"/>
    <n v="3"/>
    <n v="2"/>
    <s v="Medical"/>
    <n v="1948"/>
    <n v="3"/>
    <s v="Male"/>
    <n v="3"/>
    <n v="1"/>
    <x v="1"/>
    <n v="1"/>
    <s v="Divorced"/>
    <n v="3065"/>
    <n v="1"/>
    <x v="0"/>
    <n v="13"/>
    <n v="3"/>
    <n v="4"/>
    <n v="1"/>
    <n v="4"/>
    <n v="3"/>
    <n v="4"/>
    <n v="4"/>
    <n v="2"/>
    <n v="2"/>
    <n v="3"/>
    <n v="0"/>
    <n v="1"/>
    <x v="1"/>
    <x v="0"/>
    <x v="2"/>
    <x v="0"/>
    <x v="1"/>
    <x v="0"/>
    <x v="2"/>
    <n v="3"/>
    <x v="1"/>
    <s v="1–2"/>
    <n v="11034"/>
    <n v="0"/>
    <x v="2"/>
    <x v="2"/>
  </r>
  <r>
    <n v="36"/>
    <x v="1"/>
    <s v="Non-Travel"/>
    <x v="1"/>
    <n v="9"/>
    <n v="4"/>
    <s v="Life Sciences"/>
    <n v="1949"/>
    <n v="1"/>
    <s v="Male"/>
    <n v="4"/>
    <n v="1"/>
    <x v="2"/>
    <n v="2"/>
    <s v="Married"/>
    <n v="2810"/>
    <n v="1"/>
    <x v="1"/>
    <n v="22"/>
    <n v="4"/>
    <n v="2"/>
    <n v="0"/>
    <n v="5"/>
    <n v="3"/>
    <n v="3"/>
    <n v="5"/>
    <n v="4"/>
    <n v="0"/>
    <n v="2"/>
    <n v="0"/>
    <n v="0"/>
    <x v="0"/>
    <x v="0"/>
    <x v="0"/>
    <x v="1"/>
    <x v="1"/>
    <x v="0"/>
    <x v="2"/>
    <n v="2"/>
    <x v="0"/>
    <s v="0"/>
    <n v="10116"/>
    <n v="0"/>
    <x v="2"/>
    <x v="2"/>
  </r>
  <r>
    <n v="34"/>
    <x v="1"/>
    <s v="Travel_Rarely"/>
    <x v="0"/>
    <n v="1"/>
    <n v="3"/>
    <s v="Marketing"/>
    <n v="1950"/>
    <n v="1"/>
    <s v="Male"/>
    <n v="3"/>
    <n v="3"/>
    <x v="0"/>
    <n v="4"/>
    <s v="Single"/>
    <n v="9888"/>
    <n v="1"/>
    <x v="1"/>
    <n v="21"/>
    <n v="4"/>
    <n v="1"/>
    <n v="0"/>
    <n v="14"/>
    <n v="3"/>
    <n v="2"/>
    <n v="14"/>
    <n v="8"/>
    <n v="2"/>
    <n v="1"/>
    <n v="0"/>
    <n v="0"/>
    <x v="1"/>
    <x v="0"/>
    <x v="2"/>
    <x v="0"/>
    <x v="0"/>
    <x v="1"/>
    <x v="4"/>
    <n v="2"/>
    <x v="0"/>
    <s v="1–2"/>
    <n v="35596.799999999996"/>
    <n v="0"/>
    <x v="2"/>
    <x v="2"/>
  </r>
  <r>
    <n v="34"/>
    <x v="1"/>
    <s v="Travel_Rarely"/>
    <x v="0"/>
    <n v="13"/>
    <n v="4"/>
    <s v="Medical"/>
    <n v="1951"/>
    <n v="4"/>
    <s v="Male"/>
    <n v="3"/>
    <n v="3"/>
    <x v="0"/>
    <n v="3"/>
    <s v="Divorced"/>
    <n v="8628"/>
    <n v="1"/>
    <x v="1"/>
    <n v="18"/>
    <n v="3"/>
    <n v="3"/>
    <n v="1"/>
    <n v="9"/>
    <n v="2"/>
    <n v="2"/>
    <n v="8"/>
    <n v="7"/>
    <n v="1"/>
    <n v="1"/>
    <n v="0"/>
    <n v="0"/>
    <x v="0"/>
    <x v="0"/>
    <x v="2"/>
    <x v="4"/>
    <x v="0"/>
    <x v="1"/>
    <x v="0"/>
    <n v="3"/>
    <x v="1"/>
    <s v="1–2"/>
    <n v="31060.799999999999"/>
    <n v="0"/>
    <x v="1"/>
    <x v="1"/>
  </r>
  <r>
    <n v="26"/>
    <x v="1"/>
    <s v="Travel_Rarely"/>
    <x v="1"/>
    <n v="1"/>
    <n v="3"/>
    <s v="Medical"/>
    <n v="1952"/>
    <n v="3"/>
    <s v="Male"/>
    <n v="3"/>
    <n v="1"/>
    <x v="2"/>
    <n v="1"/>
    <s v="Single"/>
    <n v="2867"/>
    <n v="0"/>
    <x v="1"/>
    <n v="13"/>
    <n v="3"/>
    <n v="4"/>
    <n v="0"/>
    <n v="8"/>
    <n v="6"/>
    <n v="2"/>
    <n v="7"/>
    <n v="7"/>
    <n v="7"/>
    <n v="6"/>
    <n v="0"/>
    <n v="0"/>
    <x v="1"/>
    <x v="0"/>
    <x v="2"/>
    <x v="0"/>
    <x v="1"/>
    <x v="0"/>
    <x v="0"/>
    <n v="2.5"/>
    <x v="3"/>
    <s v="6+"/>
    <n v="10321.199999999999"/>
    <n v="0"/>
    <x v="2"/>
    <x v="2"/>
  </r>
  <r>
    <n v="29"/>
    <x v="1"/>
    <s v="Travel_Rarely"/>
    <x v="1"/>
    <n v="1"/>
    <n v="3"/>
    <s v="Life Sciences"/>
    <n v="1954"/>
    <n v="1"/>
    <s v="Male"/>
    <n v="3"/>
    <n v="2"/>
    <x v="4"/>
    <n v="1"/>
    <s v="Married"/>
    <n v="5373"/>
    <n v="0"/>
    <x v="1"/>
    <n v="12"/>
    <n v="3"/>
    <n v="1"/>
    <n v="1"/>
    <n v="6"/>
    <n v="5"/>
    <n v="2"/>
    <n v="5"/>
    <n v="3"/>
    <n v="0"/>
    <n v="2"/>
    <n v="0"/>
    <n v="0"/>
    <x v="0"/>
    <x v="0"/>
    <x v="2"/>
    <x v="0"/>
    <x v="0"/>
    <x v="0"/>
    <x v="2"/>
    <n v="1.25"/>
    <x v="4"/>
    <s v="0"/>
    <n v="19342.8"/>
    <n v="0"/>
    <x v="2"/>
    <x v="2"/>
  </r>
  <r>
    <n v="32"/>
    <x v="1"/>
    <s v="Non-Travel"/>
    <x v="1"/>
    <n v="15"/>
    <n v="4"/>
    <s v="Medical"/>
    <n v="1955"/>
    <n v="3"/>
    <s v="Female"/>
    <n v="3"/>
    <n v="2"/>
    <x v="4"/>
    <n v="4"/>
    <s v="Divorced"/>
    <n v="6667"/>
    <n v="5"/>
    <x v="1"/>
    <n v="18"/>
    <n v="3"/>
    <n v="2"/>
    <n v="1"/>
    <n v="9"/>
    <n v="6"/>
    <n v="3"/>
    <n v="5"/>
    <n v="1"/>
    <n v="1"/>
    <n v="2"/>
    <n v="0"/>
    <n v="0"/>
    <x v="0"/>
    <x v="0"/>
    <x v="2"/>
    <x v="4"/>
    <x v="0"/>
    <x v="1"/>
    <x v="2"/>
    <n v="3"/>
    <x v="1"/>
    <s v="1–2"/>
    <n v="24001.200000000001"/>
    <n v="0"/>
    <x v="1"/>
    <x v="1"/>
  </r>
  <r>
    <n v="31"/>
    <x v="1"/>
    <s v="Travel_Frequently"/>
    <x v="1"/>
    <n v="1"/>
    <n v="3"/>
    <s v="Life Sciences"/>
    <n v="1956"/>
    <n v="4"/>
    <s v="Male"/>
    <n v="1"/>
    <n v="2"/>
    <x v="1"/>
    <n v="1"/>
    <s v="Married"/>
    <n v="5003"/>
    <n v="1"/>
    <x v="1"/>
    <n v="21"/>
    <n v="4"/>
    <n v="2"/>
    <n v="0"/>
    <n v="10"/>
    <n v="6"/>
    <n v="3"/>
    <n v="10"/>
    <n v="8"/>
    <n v="8"/>
    <n v="7"/>
    <n v="0"/>
    <n v="0"/>
    <x v="1"/>
    <x v="0"/>
    <x v="2"/>
    <x v="0"/>
    <x v="0"/>
    <x v="1"/>
    <x v="0"/>
    <n v="2.5"/>
    <x v="3"/>
    <s v="6+"/>
    <n v="18010.8"/>
    <n v="0"/>
    <x v="2"/>
    <x v="2"/>
  </r>
  <r>
    <n v="28"/>
    <x v="0"/>
    <s v="Travel_Rarely"/>
    <x v="1"/>
    <n v="17"/>
    <n v="3"/>
    <s v="Technical Degree"/>
    <n v="1960"/>
    <n v="3"/>
    <s v="Male"/>
    <n v="2"/>
    <n v="1"/>
    <x v="2"/>
    <n v="4"/>
    <s v="Divorced"/>
    <n v="2367"/>
    <n v="5"/>
    <x v="1"/>
    <n v="12"/>
    <n v="3"/>
    <n v="1"/>
    <n v="1"/>
    <n v="6"/>
    <n v="2"/>
    <n v="2"/>
    <n v="4"/>
    <n v="1"/>
    <n v="0"/>
    <n v="3"/>
    <n v="1"/>
    <n v="0"/>
    <x v="0"/>
    <x v="0"/>
    <x v="2"/>
    <x v="3"/>
    <x v="1"/>
    <x v="0"/>
    <x v="2"/>
    <n v="2.5"/>
    <x v="3"/>
    <s v="0"/>
    <n v="8521.1999999999989"/>
    <n v="8521.1999999999989"/>
    <x v="1"/>
    <x v="1"/>
  </r>
  <r>
    <n v="38"/>
    <x v="1"/>
    <s v="Travel_Rarely"/>
    <x v="0"/>
    <n v="1"/>
    <n v="3"/>
    <s v="Life Sciences"/>
    <n v="1961"/>
    <n v="1"/>
    <s v="Male"/>
    <n v="2"/>
    <n v="1"/>
    <x v="6"/>
    <n v="1"/>
    <s v="Single"/>
    <n v="2858"/>
    <n v="4"/>
    <x v="1"/>
    <n v="14"/>
    <n v="3"/>
    <n v="1"/>
    <n v="0"/>
    <n v="20"/>
    <n v="3"/>
    <n v="2"/>
    <n v="1"/>
    <n v="0"/>
    <n v="0"/>
    <n v="0"/>
    <n v="0"/>
    <n v="0"/>
    <x v="0"/>
    <x v="1"/>
    <x v="0"/>
    <x v="0"/>
    <x v="1"/>
    <x v="3"/>
    <x v="1"/>
    <n v="1.25"/>
    <x v="4"/>
    <s v="0"/>
    <n v="10288.799999999999"/>
    <n v="0"/>
    <x v="0"/>
    <x v="0"/>
  </r>
  <r>
    <n v="35"/>
    <x v="1"/>
    <s v="Travel_Rarely"/>
    <x v="0"/>
    <n v="7"/>
    <n v="4"/>
    <s v="Life Sciences"/>
    <n v="1962"/>
    <n v="3"/>
    <s v="Female"/>
    <n v="3"/>
    <n v="2"/>
    <x v="0"/>
    <n v="4"/>
    <s v="Married"/>
    <n v="5204"/>
    <n v="1"/>
    <x v="0"/>
    <n v="11"/>
    <n v="3"/>
    <n v="4"/>
    <n v="0"/>
    <n v="10"/>
    <n v="2"/>
    <n v="3"/>
    <n v="10"/>
    <n v="8"/>
    <n v="0"/>
    <n v="9"/>
    <n v="0"/>
    <n v="1"/>
    <x v="0"/>
    <x v="0"/>
    <x v="0"/>
    <x v="1"/>
    <x v="0"/>
    <x v="1"/>
    <x v="0"/>
    <n v="3.5"/>
    <x v="2"/>
    <s v="0"/>
    <n v="18734.399999999998"/>
    <n v="0"/>
    <x v="2"/>
    <x v="2"/>
  </r>
  <r>
    <n v="27"/>
    <x v="1"/>
    <s v="Travel_Rarely"/>
    <x v="0"/>
    <n v="9"/>
    <n v="3"/>
    <s v="Marketing"/>
    <n v="1965"/>
    <n v="4"/>
    <s v="Male"/>
    <n v="3"/>
    <n v="2"/>
    <x v="0"/>
    <n v="4"/>
    <s v="Single"/>
    <n v="4105"/>
    <n v="1"/>
    <x v="1"/>
    <n v="14"/>
    <n v="3"/>
    <n v="1"/>
    <n v="0"/>
    <n v="7"/>
    <n v="5"/>
    <n v="3"/>
    <n v="7"/>
    <n v="7"/>
    <n v="0"/>
    <n v="7"/>
    <n v="0"/>
    <n v="0"/>
    <x v="0"/>
    <x v="0"/>
    <x v="2"/>
    <x v="1"/>
    <x v="1"/>
    <x v="0"/>
    <x v="0"/>
    <n v="3"/>
    <x v="1"/>
    <s v="0"/>
    <n v="14778"/>
    <n v="0"/>
    <x v="1"/>
    <x v="1"/>
  </r>
  <r>
    <n v="32"/>
    <x v="1"/>
    <s v="Travel_Rarely"/>
    <x v="1"/>
    <n v="5"/>
    <n v="4"/>
    <s v="Life Sciences"/>
    <n v="1966"/>
    <n v="4"/>
    <s v="Male"/>
    <n v="2"/>
    <n v="2"/>
    <x v="3"/>
    <n v="4"/>
    <s v="Single"/>
    <n v="9679"/>
    <n v="8"/>
    <x v="1"/>
    <n v="24"/>
    <n v="4"/>
    <n v="2"/>
    <n v="0"/>
    <n v="8"/>
    <n v="1"/>
    <n v="3"/>
    <n v="1"/>
    <n v="0"/>
    <n v="0"/>
    <n v="0"/>
    <n v="0"/>
    <n v="0"/>
    <x v="0"/>
    <x v="1"/>
    <x v="2"/>
    <x v="0"/>
    <x v="0"/>
    <x v="0"/>
    <x v="1"/>
    <n v="3.25"/>
    <x v="2"/>
    <s v="0"/>
    <n v="34844.400000000001"/>
    <n v="0"/>
    <x v="2"/>
    <x v="2"/>
  </r>
  <r>
    <n v="31"/>
    <x v="0"/>
    <s v="Travel_Frequently"/>
    <x v="0"/>
    <n v="26"/>
    <n v="4"/>
    <s v="Marketing"/>
    <n v="1967"/>
    <n v="1"/>
    <s v="Male"/>
    <n v="3"/>
    <n v="2"/>
    <x v="0"/>
    <n v="4"/>
    <s v="Married"/>
    <n v="5617"/>
    <n v="1"/>
    <x v="0"/>
    <n v="11"/>
    <n v="3"/>
    <n v="3"/>
    <n v="0"/>
    <n v="10"/>
    <n v="4"/>
    <n v="3"/>
    <n v="10"/>
    <n v="7"/>
    <n v="0"/>
    <n v="8"/>
    <n v="1"/>
    <n v="1"/>
    <x v="0"/>
    <x v="0"/>
    <x v="2"/>
    <x v="2"/>
    <x v="0"/>
    <x v="1"/>
    <x v="0"/>
    <n v="2.75"/>
    <x v="1"/>
    <s v="0"/>
    <n v="20221.2"/>
    <n v="20221.2"/>
    <x v="0"/>
    <x v="0"/>
  </r>
  <r>
    <n v="53"/>
    <x v="0"/>
    <s v="Travel_Rarely"/>
    <x v="0"/>
    <n v="24"/>
    <n v="4"/>
    <s v="Life Sciences"/>
    <n v="1968"/>
    <n v="1"/>
    <s v="Male"/>
    <n v="3"/>
    <n v="3"/>
    <x v="0"/>
    <n v="1"/>
    <s v="Single"/>
    <n v="10448"/>
    <n v="6"/>
    <x v="0"/>
    <n v="13"/>
    <n v="3"/>
    <n v="2"/>
    <n v="0"/>
    <n v="15"/>
    <n v="2"/>
    <n v="2"/>
    <n v="2"/>
    <n v="2"/>
    <n v="2"/>
    <n v="2"/>
    <n v="1"/>
    <n v="1"/>
    <x v="1"/>
    <x v="0"/>
    <x v="1"/>
    <x v="2"/>
    <x v="3"/>
    <x v="1"/>
    <x v="2"/>
    <n v="1.5"/>
    <x v="4"/>
    <s v="1–2"/>
    <n v="37612.799999999996"/>
    <n v="37612.799999999996"/>
    <x v="4"/>
    <x v="3"/>
  </r>
  <r>
    <n v="54"/>
    <x v="1"/>
    <s v="Travel_Rarely"/>
    <x v="1"/>
    <n v="9"/>
    <n v="2"/>
    <s v="Life Sciences"/>
    <n v="1969"/>
    <n v="1"/>
    <s v="Female"/>
    <n v="3"/>
    <n v="2"/>
    <x v="1"/>
    <n v="3"/>
    <s v="Married"/>
    <n v="2897"/>
    <n v="3"/>
    <x v="1"/>
    <n v="11"/>
    <n v="3"/>
    <n v="3"/>
    <n v="2"/>
    <n v="9"/>
    <n v="6"/>
    <n v="2"/>
    <n v="4"/>
    <n v="3"/>
    <n v="2"/>
    <n v="3"/>
    <n v="0"/>
    <n v="0"/>
    <x v="1"/>
    <x v="0"/>
    <x v="1"/>
    <x v="1"/>
    <x v="1"/>
    <x v="1"/>
    <x v="2"/>
    <n v="2.25"/>
    <x v="3"/>
    <s v="1–2"/>
    <n v="10429.199999999999"/>
    <n v="0"/>
    <x v="1"/>
    <x v="1"/>
  </r>
  <r>
    <n v="33"/>
    <x v="1"/>
    <s v="Travel_Frequently"/>
    <x v="1"/>
    <n v="7"/>
    <n v="2"/>
    <s v="Life Sciences"/>
    <n v="1970"/>
    <n v="4"/>
    <s v="Male"/>
    <n v="3"/>
    <n v="2"/>
    <x v="4"/>
    <n v="3"/>
    <s v="Divorced"/>
    <n v="5968"/>
    <n v="1"/>
    <x v="1"/>
    <n v="20"/>
    <n v="4"/>
    <n v="3"/>
    <n v="3"/>
    <n v="9"/>
    <n v="2"/>
    <n v="3"/>
    <n v="9"/>
    <n v="7"/>
    <n v="2"/>
    <n v="8"/>
    <n v="0"/>
    <n v="0"/>
    <x v="1"/>
    <x v="0"/>
    <x v="2"/>
    <x v="1"/>
    <x v="0"/>
    <x v="1"/>
    <x v="0"/>
    <n v="3.25"/>
    <x v="2"/>
    <s v="1–2"/>
    <n v="21484.799999999999"/>
    <n v="0"/>
    <x v="1"/>
    <x v="1"/>
  </r>
  <r>
    <n v="43"/>
    <x v="1"/>
    <s v="Travel_Rarely"/>
    <x v="1"/>
    <n v="11"/>
    <n v="3"/>
    <s v="Life Sciences"/>
    <n v="1971"/>
    <n v="1"/>
    <s v="Male"/>
    <n v="3"/>
    <n v="3"/>
    <x v="4"/>
    <n v="3"/>
    <s v="Married"/>
    <n v="7510"/>
    <n v="1"/>
    <x v="1"/>
    <n v="17"/>
    <n v="3"/>
    <n v="2"/>
    <n v="1"/>
    <n v="10"/>
    <n v="1"/>
    <n v="3"/>
    <n v="10"/>
    <n v="9"/>
    <n v="0"/>
    <n v="9"/>
    <n v="0"/>
    <n v="0"/>
    <x v="0"/>
    <x v="0"/>
    <x v="0"/>
    <x v="4"/>
    <x v="0"/>
    <x v="1"/>
    <x v="0"/>
    <n v="2.25"/>
    <x v="3"/>
    <s v="0"/>
    <n v="27036"/>
    <n v="0"/>
    <x v="1"/>
    <x v="1"/>
  </r>
  <r>
    <n v="38"/>
    <x v="1"/>
    <s v="Travel_Frequently"/>
    <x v="2"/>
    <n v="1"/>
    <n v="4"/>
    <s v="Other"/>
    <n v="1972"/>
    <n v="4"/>
    <s v="Male"/>
    <n v="3"/>
    <n v="1"/>
    <x v="8"/>
    <n v="2"/>
    <s v="Married"/>
    <n v="2991"/>
    <n v="0"/>
    <x v="0"/>
    <n v="11"/>
    <n v="3"/>
    <n v="2"/>
    <n v="1"/>
    <n v="7"/>
    <n v="2"/>
    <n v="3"/>
    <n v="6"/>
    <n v="2"/>
    <n v="1"/>
    <n v="2"/>
    <n v="0"/>
    <n v="1"/>
    <x v="0"/>
    <x v="0"/>
    <x v="0"/>
    <x v="0"/>
    <x v="1"/>
    <x v="0"/>
    <x v="0"/>
    <n v="2.75"/>
    <x v="1"/>
    <s v="1–2"/>
    <n v="10767.6"/>
    <n v="0"/>
    <x v="2"/>
    <x v="2"/>
  </r>
  <r>
    <n v="55"/>
    <x v="1"/>
    <s v="Travel_Rarely"/>
    <x v="2"/>
    <n v="26"/>
    <n v="4"/>
    <s v="Human Resources"/>
    <n v="1973"/>
    <n v="3"/>
    <s v="Male"/>
    <n v="4"/>
    <n v="5"/>
    <x v="5"/>
    <n v="2"/>
    <s v="Married"/>
    <n v="19636"/>
    <n v="4"/>
    <x v="0"/>
    <n v="18"/>
    <n v="3"/>
    <n v="1"/>
    <n v="1"/>
    <n v="35"/>
    <n v="0"/>
    <n v="3"/>
    <n v="10"/>
    <n v="9"/>
    <n v="1"/>
    <n v="4"/>
    <n v="0"/>
    <n v="1"/>
    <x v="0"/>
    <x v="0"/>
    <x v="3"/>
    <x v="2"/>
    <x v="2"/>
    <x v="4"/>
    <x v="0"/>
    <n v="2.25"/>
    <x v="3"/>
    <s v="1–2"/>
    <n v="70689.599999999991"/>
    <n v="0"/>
    <x v="0"/>
    <x v="0"/>
  </r>
  <r>
    <n v="31"/>
    <x v="1"/>
    <s v="Travel_Rarely"/>
    <x v="1"/>
    <n v="2"/>
    <n v="1"/>
    <s v="Medical"/>
    <n v="1974"/>
    <n v="4"/>
    <s v="Female"/>
    <n v="1"/>
    <n v="1"/>
    <x v="2"/>
    <n v="4"/>
    <s v="Divorced"/>
    <n v="1129"/>
    <n v="1"/>
    <x v="0"/>
    <n v="11"/>
    <n v="3"/>
    <n v="3"/>
    <n v="3"/>
    <n v="1"/>
    <n v="4"/>
    <n v="3"/>
    <n v="1"/>
    <n v="0"/>
    <n v="0"/>
    <n v="0"/>
    <n v="0"/>
    <n v="1"/>
    <x v="0"/>
    <x v="1"/>
    <x v="2"/>
    <x v="0"/>
    <x v="1"/>
    <x v="2"/>
    <x v="1"/>
    <n v="3.5"/>
    <x v="2"/>
    <s v="0"/>
    <n v="4064.3999999999996"/>
    <n v="0"/>
    <x v="0"/>
    <x v="0"/>
  </r>
  <r>
    <n v="39"/>
    <x v="1"/>
    <s v="Travel_Rarely"/>
    <x v="0"/>
    <n v="15"/>
    <n v="4"/>
    <s v="Marketing"/>
    <n v="1975"/>
    <n v="2"/>
    <s v="Male"/>
    <n v="3"/>
    <n v="4"/>
    <x v="0"/>
    <n v="1"/>
    <s v="Single"/>
    <n v="13341"/>
    <n v="0"/>
    <x v="1"/>
    <n v="12"/>
    <n v="3"/>
    <n v="1"/>
    <n v="0"/>
    <n v="21"/>
    <n v="3"/>
    <n v="3"/>
    <n v="20"/>
    <n v="8"/>
    <n v="11"/>
    <n v="10"/>
    <n v="0"/>
    <n v="0"/>
    <x v="1"/>
    <x v="0"/>
    <x v="0"/>
    <x v="4"/>
    <x v="3"/>
    <x v="3"/>
    <x v="4"/>
    <n v="1.75"/>
    <x v="0"/>
    <s v="6+"/>
    <n v="48027.6"/>
    <n v="0"/>
    <x v="0"/>
    <x v="0"/>
  </r>
  <r>
    <n v="42"/>
    <x v="1"/>
    <s v="Non-Travel"/>
    <x v="1"/>
    <n v="23"/>
    <n v="2"/>
    <s v="Life Sciences"/>
    <n v="1976"/>
    <n v="4"/>
    <s v="Male"/>
    <n v="2"/>
    <n v="2"/>
    <x v="1"/>
    <n v="3"/>
    <s v="Single"/>
    <n v="4332"/>
    <n v="1"/>
    <x v="1"/>
    <n v="12"/>
    <n v="3"/>
    <n v="4"/>
    <n v="0"/>
    <n v="20"/>
    <n v="2"/>
    <n v="3"/>
    <n v="20"/>
    <n v="9"/>
    <n v="3"/>
    <n v="7"/>
    <n v="0"/>
    <n v="0"/>
    <x v="1"/>
    <x v="0"/>
    <x v="0"/>
    <x v="2"/>
    <x v="1"/>
    <x v="3"/>
    <x v="4"/>
    <n v="3.5"/>
    <x v="2"/>
    <s v="3–5"/>
    <n v="15595.199999999999"/>
    <n v="0"/>
    <x v="0"/>
    <x v="0"/>
  </r>
  <r>
    <n v="31"/>
    <x v="1"/>
    <s v="Non-Travel"/>
    <x v="1"/>
    <n v="10"/>
    <n v="3"/>
    <s v="Medical"/>
    <n v="1979"/>
    <n v="3"/>
    <s v="Female"/>
    <n v="3"/>
    <n v="3"/>
    <x v="7"/>
    <n v="3"/>
    <s v="Married"/>
    <n v="11031"/>
    <n v="4"/>
    <x v="1"/>
    <n v="20"/>
    <n v="4"/>
    <n v="3"/>
    <n v="1"/>
    <n v="13"/>
    <n v="2"/>
    <n v="4"/>
    <n v="11"/>
    <n v="7"/>
    <n v="4"/>
    <n v="8"/>
    <n v="0"/>
    <n v="0"/>
    <x v="1"/>
    <x v="0"/>
    <x v="2"/>
    <x v="1"/>
    <x v="3"/>
    <x v="1"/>
    <x v="4"/>
    <n v="3.25"/>
    <x v="2"/>
    <s v="3–5"/>
    <n v="39711.599999999999"/>
    <n v="0"/>
    <x v="2"/>
    <x v="2"/>
  </r>
  <r>
    <n v="54"/>
    <x v="1"/>
    <s v="Travel_Rarely"/>
    <x v="1"/>
    <n v="10"/>
    <n v="3"/>
    <s v="Medical"/>
    <n v="1980"/>
    <n v="3"/>
    <s v="Female"/>
    <n v="3"/>
    <n v="2"/>
    <x v="3"/>
    <n v="1"/>
    <s v="Single"/>
    <n v="4440"/>
    <n v="6"/>
    <x v="0"/>
    <n v="19"/>
    <n v="3"/>
    <n v="4"/>
    <n v="0"/>
    <n v="9"/>
    <n v="3"/>
    <n v="3"/>
    <n v="5"/>
    <n v="2"/>
    <n v="1"/>
    <n v="4"/>
    <n v="0"/>
    <n v="1"/>
    <x v="0"/>
    <x v="0"/>
    <x v="1"/>
    <x v="1"/>
    <x v="1"/>
    <x v="1"/>
    <x v="2"/>
    <n v="2.75"/>
    <x v="1"/>
    <s v="1–2"/>
    <n v="15984"/>
    <n v="0"/>
    <x v="2"/>
    <x v="2"/>
  </r>
  <r>
    <n v="24"/>
    <x v="1"/>
    <s v="Travel_Rarely"/>
    <x v="1"/>
    <n v="1"/>
    <n v="2"/>
    <s v="Life Sciences"/>
    <n v="1981"/>
    <n v="2"/>
    <s v="Male"/>
    <n v="2"/>
    <n v="2"/>
    <x v="4"/>
    <n v="3"/>
    <s v="Single"/>
    <n v="4617"/>
    <n v="1"/>
    <x v="1"/>
    <n v="12"/>
    <n v="3"/>
    <n v="2"/>
    <n v="0"/>
    <n v="4"/>
    <n v="2"/>
    <n v="2"/>
    <n v="4"/>
    <n v="3"/>
    <n v="1"/>
    <n v="2"/>
    <n v="0"/>
    <n v="0"/>
    <x v="0"/>
    <x v="0"/>
    <x v="4"/>
    <x v="0"/>
    <x v="1"/>
    <x v="0"/>
    <x v="2"/>
    <n v="2.25"/>
    <x v="3"/>
    <s v="1–2"/>
    <n v="16621.2"/>
    <n v="0"/>
    <x v="1"/>
    <x v="1"/>
  </r>
  <r>
    <n v="23"/>
    <x v="1"/>
    <s v="Travel_Rarely"/>
    <x v="1"/>
    <n v="12"/>
    <n v="2"/>
    <s v="Other"/>
    <n v="1982"/>
    <n v="4"/>
    <s v="Male"/>
    <n v="3"/>
    <n v="1"/>
    <x v="2"/>
    <n v="4"/>
    <s v="Single"/>
    <n v="2647"/>
    <n v="1"/>
    <x v="1"/>
    <n v="13"/>
    <n v="3"/>
    <n v="3"/>
    <n v="0"/>
    <n v="5"/>
    <n v="6"/>
    <n v="4"/>
    <n v="5"/>
    <n v="2"/>
    <n v="1"/>
    <n v="4"/>
    <n v="0"/>
    <n v="0"/>
    <x v="0"/>
    <x v="0"/>
    <x v="4"/>
    <x v="4"/>
    <x v="1"/>
    <x v="0"/>
    <x v="2"/>
    <n v="3.75"/>
    <x v="2"/>
    <s v="1–2"/>
    <n v="9529.1999999999989"/>
    <n v="0"/>
    <x v="1"/>
    <x v="1"/>
  </r>
  <r>
    <n v="40"/>
    <x v="1"/>
    <s v="Travel_Frequently"/>
    <x v="1"/>
    <n v="11"/>
    <n v="3"/>
    <s v="Technical Degree"/>
    <n v="1985"/>
    <n v="4"/>
    <s v="Female"/>
    <n v="3"/>
    <n v="2"/>
    <x v="2"/>
    <n v="3"/>
    <s v="Married"/>
    <n v="6323"/>
    <n v="1"/>
    <x v="1"/>
    <n v="11"/>
    <n v="3"/>
    <n v="1"/>
    <n v="1"/>
    <n v="10"/>
    <n v="2"/>
    <n v="4"/>
    <n v="10"/>
    <n v="9"/>
    <n v="9"/>
    <n v="4"/>
    <n v="0"/>
    <n v="0"/>
    <x v="1"/>
    <x v="0"/>
    <x v="0"/>
    <x v="4"/>
    <x v="0"/>
    <x v="1"/>
    <x v="0"/>
    <n v="3"/>
    <x v="1"/>
    <s v="6+"/>
    <n v="22762.799999999999"/>
    <n v="0"/>
    <x v="2"/>
    <x v="2"/>
  </r>
  <r>
    <n v="40"/>
    <x v="1"/>
    <s v="Travel_Rarely"/>
    <x v="0"/>
    <n v="2"/>
    <n v="2"/>
    <s v="Marketing"/>
    <n v="1986"/>
    <n v="2"/>
    <s v="Female"/>
    <n v="3"/>
    <n v="2"/>
    <x v="0"/>
    <n v="2"/>
    <s v="Married"/>
    <n v="5677"/>
    <n v="3"/>
    <x v="1"/>
    <n v="14"/>
    <n v="3"/>
    <n v="3"/>
    <n v="1"/>
    <n v="15"/>
    <n v="4"/>
    <n v="3"/>
    <n v="11"/>
    <n v="8"/>
    <n v="5"/>
    <n v="10"/>
    <n v="0"/>
    <n v="0"/>
    <x v="1"/>
    <x v="0"/>
    <x v="0"/>
    <x v="0"/>
    <x v="0"/>
    <x v="1"/>
    <x v="4"/>
    <n v="2.5"/>
    <x v="3"/>
    <s v="3–5"/>
    <n v="20437.2"/>
    <n v="0"/>
    <x v="2"/>
    <x v="2"/>
  </r>
  <r>
    <n v="25"/>
    <x v="1"/>
    <s v="Travel_Rarely"/>
    <x v="2"/>
    <n v="2"/>
    <n v="3"/>
    <s v="Human Resources"/>
    <n v="1987"/>
    <n v="3"/>
    <s v="Female"/>
    <n v="3"/>
    <n v="1"/>
    <x v="8"/>
    <n v="2"/>
    <s v="Married"/>
    <n v="2187"/>
    <n v="4"/>
    <x v="1"/>
    <n v="14"/>
    <n v="3"/>
    <n v="3"/>
    <n v="0"/>
    <n v="6"/>
    <n v="3"/>
    <n v="3"/>
    <n v="2"/>
    <n v="0"/>
    <n v="1"/>
    <n v="2"/>
    <n v="0"/>
    <n v="0"/>
    <x v="0"/>
    <x v="0"/>
    <x v="2"/>
    <x v="0"/>
    <x v="1"/>
    <x v="0"/>
    <x v="2"/>
    <n v="2.75"/>
    <x v="1"/>
    <s v="1–2"/>
    <n v="7873.2"/>
    <n v="0"/>
    <x v="2"/>
    <x v="2"/>
  </r>
  <r>
    <n v="30"/>
    <x v="1"/>
    <s v="Travel_Rarely"/>
    <x v="1"/>
    <n v="1"/>
    <n v="2"/>
    <s v="Medical"/>
    <n v="1989"/>
    <n v="4"/>
    <s v="Male"/>
    <n v="3"/>
    <n v="1"/>
    <x v="2"/>
    <n v="2"/>
    <s v="Married"/>
    <n v="3748"/>
    <n v="1"/>
    <x v="1"/>
    <n v="13"/>
    <n v="3"/>
    <n v="3"/>
    <n v="0"/>
    <n v="12"/>
    <n v="6"/>
    <n v="2"/>
    <n v="12"/>
    <n v="8"/>
    <n v="1"/>
    <n v="7"/>
    <n v="0"/>
    <n v="0"/>
    <x v="0"/>
    <x v="0"/>
    <x v="2"/>
    <x v="0"/>
    <x v="1"/>
    <x v="1"/>
    <x v="4"/>
    <n v="2.75"/>
    <x v="1"/>
    <s v="1–2"/>
    <n v="13492.8"/>
    <n v="0"/>
    <x v="1"/>
    <x v="1"/>
  </r>
  <r>
    <n v="25"/>
    <x v="1"/>
    <s v="Travel_Rarely"/>
    <x v="1"/>
    <n v="2"/>
    <n v="1"/>
    <s v="Other"/>
    <n v="1992"/>
    <n v="4"/>
    <s v="Male"/>
    <n v="3"/>
    <n v="1"/>
    <x v="2"/>
    <n v="3"/>
    <s v="Divorced"/>
    <n v="3977"/>
    <n v="6"/>
    <x v="0"/>
    <n v="19"/>
    <n v="3"/>
    <n v="3"/>
    <n v="1"/>
    <n v="7"/>
    <n v="2"/>
    <n v="2"/>
    <n v="2"/>
    <n v="2"/>
    <n v="0"/>
    <n v="2"/>
    <n v="0"/>
    <n v="1"/>
    <x v="0"/>
    <x v="0"/>
    <x v="2"/>
    <x v="0"/>
    <x v="1"/>
    <x v="0"/>
    <x v="2"/>
    <n v="3"/>
    <x v="1"/>
    <s v="0"/>
    <n v="14317.199999999999"/>
    <n v="0"/>
    <x v="0"/>
    <x v="0"/>
  </r>
  <r>
    <n v="47"/>
    <x v="1"/>
    <s v="Travel_Rarely"/>
    <x v="1"/>
    <n v="25"/>
    <n v="3"/>
    <s v="Medical"/>
    <n v="1993"/>
    <n v="1"/>
    <s v="Male"/>
    <n v="3"/>
    <n v="3"/>
    <x v="4"/>
    <n v="3"/>
    <s v="Single"/>
    <n v="8633"/>
    <n v="2"/>
    <x v="1"/>
    <n v="23"/>
    <n v="4"/>
    <n v="2"/>
    <n v="0"/>
    <n v="25"/>
    <n v="3"/>
    <n v="3"/>
    <n v="17"/>
    <n v="14"/>
    <n v="12"/>
    <n v="11"/>
    <n v="0"/>
    <n v="0"/>
    <x v="1"/>
    <x v="0"/>
    <x v="1"/>
    <x v="2"/>
    <x v="0"/>
    <x v="3"/>
    <x v="4"/>
    <n v="2.25"/>
    <x v="3"/>
    <s v="6+"/>
    <n v="31078.799999999999"/>
    <n v="0"/>
    <x v="0"/>
    <x v="0"/>
  </r>
  <r>
    <n v="33"/>
    <x v="1"/>
    <s v="Non-Travel"/>
    <x v="1"/>
    <n v="1"/>
    <n v="2"/>
    <s v="Medical"/>
    <n v="1994"/>
    <n v="2"/>
    <s v="Male"/>
    <n v="2"/>
    <n v="1"/>
    <x v="2"/>
    <n v="3"/>
    <s v="Divorced"/>
    <n v="2008"/>
    <n v="1"/>
    <x v="1"/>
    <n v="12"/>
    <n v="3"/>
    <n v="3"/>
    <n v="3"/>
    <n v="1"/>
    <n v="2"/>
    <n v="2"/>
    <n v="1"/>
    <n v="1"/>
    <n v="0"/>
    <n v="0"/>
    <n v="0"/>
    <n v="0"/>
    <x v="0"/>
    <x v="1"/>
    <x v="2"/>
    <x v="0"/>
    <x v="1"/>
    <x v="2"/>
    <x v="1"/>
    <n v="2.5"/>
    <x v="3"/>
    <s v="0"/>
    <n v="7228.8"/>
    <n v="0"/>
    <x v="2"/>
    <x v="2"/>
  </r>
  <r>
    <n v="38"/>
    <x v="1"/>
    <s v="Travel_Rarely"/>
    <x v="0"/>
    <n v="1"/>
    <n v="4"/>
    <s v="Life Sciences"/>
    <n v="1995"/>
    <n v="4"/>
    <s v="Male"/>
    <n v="3"/>
    <n v="2"/>
    <x v="0"/>
    <n v="2"/>
    <s v="Married"/>
    <n v="4440"/>
    <n v="0"/>
    <x v="1"/>
    <n v="15"/>
    <n v="3"/>
    <n v="1"/>
    <n v="2"/>
    <n v="16"/>
    <n v="3"/>
    <n v="3"/>
    <n v="15"/>
    <n v="13"/>
    <n v="5"/>
    <n v="8"/>
    <n v="0"/>
    <n v="0"/>
    <x v="1"/>
    <x v="0"/>
    <x v="0"/>
    <x v="0"/>
    <x v="1"/>
    <x v="3"/>
    <x v="4"/>
    <n v="2.5"/>
    <x v="3"/>
    <s v="3–5"/>
    <n v="15984"/>
    <n v="0"/>
    <x v="2"/>
    <x v="2"/>
  </r>
  <r>
    <n v="31"/>
    <x v="1"/>
    <s v="Travel_Rarely"/>
    <x v="0"/>
    <n v="2"/>
    <n v="2"/>
    <s v="Life Sciences"/>
    <n v="1996"/>
    <n v="1"/>
    <s v="Male"/>
    <n v="3"/>
    <n v="1"/>
    <x v="6"/>
    <n v="3"/>
    <s v="Married"/>
    <n v="3067"/>
    <n v="0"/>
    <x v="1"/>
    <n v="19"/>
    <n v="3"/>
    <n v="3"/>
    <n v="1"/>
    <n v="3"/>
    <n v="1"/>
    <n v="3"/>
    <n v="2"/>
    <n v="2"/>
    <n v="1"/>
    <n v="2"/>
    <n v="0"/>
    <n v="0"/>
    <x v="0"/>
    <x v="0"/>
    <x v="2"/>
    <x v="0"/>
    <x v="1"/>
    <x v="2"/>
    <x v="2"/>
    <n v="2.5"/>
    <x v="3"/>
    <s v="1–2"/>
    <n v="11041.199999999999"/>
    <n v="0"/>
    <x v="2"/>
    <x v="2"/>
  </r>
  <r>
    <n v="38"/>
    <x v="1"/>
    <s v="Travel_Frequently"/>
    <x v="1"/>
    <n v="6"/>
    <n v="4"/>
    <s v="Life Sciences"/>
    <n v="1997"/>
    <n v="1"/>
    <s v="Male"/>
    <n v="2"/>
    <n v="2"/>
    <x v="3"/>
    <n v="3"/>
    <s v="Married"/>
    <n v="5321"/>
    <n v="2"/>
    <x v="1"/>
    <n v="11"/>
    <n v="3"/>
    <n v="4"/>
    <n v="1"/>
    <n v="10"/>
    <n v="1"/>
    <n v="3"/>
    <n v="8"/>
    <n v="3"/>
    <n v="7"/>
    <n v="7"/>
    <n v="0"/>
    <n v="0"/>
    <x v="1"/>
    <x v="0"/>
    <x v="0"/>
    <x v="1"/>
    <x v="0"/>
    <x v="1"/>
    <x v="0"/>
    <n v="2.75"/>
    <x v="1"/>
    <s v="6+"/>
    <n v="19155.599999999999"/>
    <n v="0"/>
    <x v="2"/>
    <x v="2"/>
  </r>
  <r>
    <n v="42"/>
    <x v="1"/>
    <s v="Travel_Rarely"/>
    <x v="1"/>
    <n v="18"/>
    <n v="4"/>
    <s v="Life Sciences"/>
    <n v="1998"/>
    <n v="4"/>
    <s v="Male"/>
    <n v="3"/>
    <n v="2"/>
    <x v="1"/>
    <n v="1"/>
    <s v="Divorced"/>
    <n v="5410"/>
    <n v="6"/>
    <x v="0"/>
    <n v="17"/>
    <n v="3"/>
    <n v="3"/>
    <n v="1"/>
    <n v="9"/>
    <n v="3"/>
    <n v="2"/>
    <n v="4"/>
    <n v="3"/>
    <n v="1"/>
    <n v="2"/>
    <n v="0"/>
    <n v="1"/>
    <x v="0"/>
    <x v="0"/>
    <x v="0"/>
    <x v="3"/>
    <x v="0"/>
    <x v="1"/>
    <x v="2"/>
    <n v="2.5"/>
    <x v="3"/>
    <s v="1–2"/>
    <n v="19476"/>
    <n v="0"/>
    <x v="2"/>
    <x v="2"/>
  </r>
  <r>
    <n v="41"/>
    <x v="1"/>
    <s v="Travel_Rarely"/>
    <x v="1"/>
    <n v="1"/>
    <n v="3"/>
    <s v="Life Sciences"/>
    <n v="1999"/>
    <n v="4"/>
    <s v="Male"/>
    <n v="3"/>
    <n v="1"/>
    <x v="1"/>
    <n v="4"/>
    <s v="Married"/>
    <n v="2782"/>
    <n v="3"/>
    <x v="1"/>
    <n v="22"/>
    <n v="4"/>
    <n v="1"/>
    <n v="1"/>
    <n v="12"/>
    <n v="3"/>
    <n v="3"/>
    <n v="5"/>
    <n v="3"/>
    <n v="1"/>
    <n v="0"/>
    <n v="0"/>
    <n v="0"/>
    <x v="0"/>
    <x v="1"/>
    <x v="0"/>
    <x v="0"/>
    <x v="1"/>
    <x v="1"/>
    <x v="2"/>
    <n v="3"/>
    <x v="1"/>
    <s v="1–2"/>
    <n v="10015.199999999999"/>
    <n v="0"/>
    <x v="1"/>
    <x v="1"/>
  </r>
  <r>
    <n v="47"/>
    <x v="1"/>
    <s v="Non-Travel"/>
    <x v="1"/>
    <n v="1"/>
    <n v="1"/>
    <s v="Medical"/>
    <n v="2000"/>
    <n v="3"/>
    <s v="Female"/>
    <n v="3"/>
    <n v="3"/>
    <x v="7"/>
    <n v="2"/>
    <s v="Married"/>
    <n v="11957"/>
    <n v="0"/>
    <x v="1"/>
    <n v="18"/>
    <n v="3"/>
    <n v="1"/>
    <n v="2"/>
    <n v="14"/>
    <n v="3"/>
    <n v="1"/>
    <n v="13"/>
    <n v="8"/>
    <n v="5"/>
    <n v="12"/>
    <n v="0"/>
    <n v="0"/>
    <x v="1"/>
    <x v="0"/>
    <x v="1"/>
    <x v="0"/>
    <x v="3"/>
    <x v="1"/>
    <x v="4"/>
    <n v="1.75"/>
    <x v="0"/>
    <s v="3–5"/>
    <n v="43045.2"/>
    <n v="0"/>
    <x v="0"/>
    <x v="0"/>
  </r>
  <r>
    <n v="35"/>
    <x v="1"/>
    <s v="Travel_Rarely"/>
    <x v="1"/>
    <n v="11"/>
    <n v="4"/>
    <s v="Medical"/>
    <n v="2003"/>
    <n v="4"/>
    <s v="Male"/>
    <n v="3"/>
    <n v="1"/>
    <x v="2"/>
    <n v="3"/>
    <s v="Married"/>
    <n v="2660"/>
    <n v="7"/>
    <x v="0"/>
    <n v="11"/>
    <n v="3"/>
    <n v="3"/>
    <n v="1"/>
    <n v="5"/>
    <n v="3"/>
    <n v="3"/>
    <n v="2"/>
    <n v="2"/>
    <n v="2"/>
    <n v="2"/>
    <n v="0"/>
    <n v="1"/>
    <x v="1"/>
    <x v="0"/>
    <x v="0"/>
    <x v="4"/>
    <x v="1"/>
    <x v="0"/>
    <x v="2"/>
    <n v="3.25"/>
    <x v="2"/>
    <s v="1–2"/>
    <n v="9576"/>
    <n v="0"/>
    <x v="0"/>
    <x v="0"/>
  </r>
  <r>
    <n v="22"/>
    <x v="1"/>
    <s v="Travel_Rarely"/>
    <x v="1"/>
    <n v="1"/>
    <n v="2"/>
    <s v="Life Sciences"/>
    <n v="2007"/>
    <n v="4"/>
    <s v="Male"/>
    <n v="3"/>
    <n v="1"/>
    <x v="1"/>
    <n v="3"/>
    <s v="Single"/>
    <n v="3375"/>
    <n v="0"/>
    <x v="1"/>
    <n v="12"/>
    <n v="3"/>
    <n v="4"/>
    <n v="0"/>
    <n v="4"/>
    <n v="2"/>
    <n v="4"/>
    <n v="3"/>
    <n v="2"/>
    <n v="1"/>
    <n v="2"/>
    <n v="0"/>
    <n v="0"/>
    <x v="0"/>
    <x v="0"/>
    <x v="4"/>
    <x v="0"/>
    <x v="1"/>
    <x v="0"/>
    <x v="2"/>
    <n v="3.75"/>
    <x v="2"/>
    <s v="1–2"/>
    <n v="12150"/>
    <n v="0"/>
    <x v="1"/>
    <x v="1"/>
  </r>
  <r>
    <n v="35"/>
    <x v="1"/>
    <s v="Travel_Rarely"/>
    <x v="1"/>
    <n v="9"/>
    <n v="4"/>
    <s v="Medical"/>
    <n v="2008"/>
    <n v="2"/>
    <s v="Male"/>
    <n v="3"/>
    <n v="2"/>
    <x v="1"/>
    <n v="3"/>
    <s v="Single"/>
    <n v="5098"/>
    <n v="1"/>
    <x v="1"/>
    <n v="19"/>
    <n v="3"/>
    <n v="2"/>
    <n v="0"/>
    <n v="10"/>
    <n v="5"/>
    <n v="3"/>
    <n v="10"/>
    <n v="7"/>
    <n v="0"/>
    <n v="8"/>
    <n v="0"/>
    <n v="0"/>
    <x v="0"/>
    <x v="0"/>
    <x v="0"/>
    <x v="1"/>
    <x v="0"/>
    <x v="1"/>
    <x v="0"/>
    <n v="2.5"/>
    <x v="3"/>
    <s v="0"/>
    <n v="18352.8"/>
    <n v="0"/>
    <x v="1"/>
    <x v="1"/>
  </r>
  <r>
    <n v="33"/>
    <x v="1"/>
    <s v="Travel_Rarely"/>
    <x v="1"/>
    <n v="15"/>
    <n v="2"/>
    <s v="Medical"/>
    <n v="2009"/>
    <n v="2"/>
    <s v="Female"/>
    <n v="3"/>
    <n v="2"/>
    <x v="4"/>
    <n v="4"/>
    <s v="Married"/>
    <n v="4878"/>
    <n v="0"/>
    <x v="0"/>
    <n v="13"/>
    <n v="3"/>
    <n v="1"/>
    <n v="1"/>
    <n v="10"/>
    <n v="6"/>
    <n v="3"/>
    <n v="9"/>
    <n v="7"/>
    <n v="8"/>
    <n v="1"/>
    <n v="0"/>
    <n v="1"/>
    <x v="1"/>
    <x v="0"/>
    <x v="2"/>
    <x v="4"/>
    <x v="1"/>
    <x v="1"/>
    <x v="0"/>
    <n v="2.5"/>
    <x v="3"/>
    <s v="6+"/>
    <n v="17560.8"/>
    <n v="0"/>
    <x v="0"/>
    <x v="0"/>
  </r>
  <r>
    <n v="32"/>
    <x v="1"/>
    <s v="Travel_Rarely"/>
    <x v="1"/>
    <n v="29"/>
    <n v="4"/>
    <s v="Life Sciences"/>
    <n v="2010"/>
    <n v="3"/>
    <s v="Female"/>
    <n v="2"/>
    <n v="1"/>
    <x v="2"/>
    <n v="2"/>
    <s v="Single"/>
    <n v="2837"/>
    <n v="1"/>
    <x v="1"/>
    <n v="13"/>
    <n v="3"/>
    <n v="3"/>
    <n v="0"/>
    <n v="6"/>
    <n v="3"/>
    <n v="3"/>
    <n v="6"/>
    <n v="2"/>
    <n v="4"/>
    <n v="1"/>
    <n v="0"/>
    <n v="0"/>
    <x v="1"/>
    <x v="0"/>
    <x v="2"/>
    <x v="2"/>
    <x v="1"/>
    <x v="0"/>
    <x v="0"/>
    <n v="2.75"/>
    <x v="1"/>
    <s v="3–5"/>
    <n v="10213.199999999999"/>
    <n v="0"/>
    <x v="0"/>
    <x v="0"/>
  </r>
  <r>
    <n v="40"/>
    <x v="1"/>
    <s v="Travel_Rarely"/>
    <x v="1"/>
    <n v="1"/>
    <n v="4"/>
    <s v="Life Sciences"/>
    <n v="2012"/>
    <n v="1"/>
    <s v="Male"/>
    <n v="3"/>
    <n v="1"/>
    <x v="2"/>
    <n v="4"/>
    <s v="Married"/>
    <n v="2406"/>
    <n v="8"/>
    <x v="1"/>
    <n v="19"/>
    <n v="3"/>
    <n v="3"/>
    <n v="2"/>
    <n v="8"/>
    <n v="3"/>
    <n v="2"/>
    <n v="1"/>
    <n v="0"/>
    <n v="0"/>
    <n v="0"/>
    <n v="0"/>
    <n v="0"/>
    <x v="0"/>
    <x v="1"/>
    <x v="0"/>
    <x v="0"/>
    <x v="1"/>
    <x v="0"/>
    <x v="1"/>
    <n v="2.5"/>
    <x v="3"/>
    <s v="0"/>
    <n v="8661.6"/>
    <n v="0"/>
    <x v="2"/>
    <x v="2"/>
  </r>
  <r>
    <n v="32"/>
    <x v="1"/>
    <s v="Travel_Rarely"/>
    <x v="0"/>
    <n v="1"/>
    <n v="4"/>
    <s v="Medical"/>
    <n v="2013"/>
    <n v="2"/>
    <s v="Male"/>
    <n v="2"/>
    <n v="1"/>
    <x v="6"/>
    <n v="2"/>
    <s v="Married"/>
    <n v="2269"/>
    <n v="0"/>
    <x v="1"/>
    <n v="14"/>
    <n v="3"/>
    <n v="2"/>
    <n v="1"/>
    <n v="3"/>
    <n v="2"/>
    <n v="3"/>
    <n v="2"/>
    <n v="2"/>
    <n v="2"/>
    <n v="2"/>
    <n v="0"/>
    <n v="0"/>
    <x v="1"/>
    <x v="0"/>
    <x v="2"/>
    <x v="0"/>
    <x v="1"/>
    <x v="2"/>
    <x v="2"/>
    <n v="2.25"/>
    <x v="3"/>
    <s v="1–2"/>
    <n v="8168.4"/>
    <n v="0"/>
    <x v="2"/>
    <x v="2"/>
  </r>
  <r>
    <n v="39"/>
    <x v="1"/>
    <s v="Travel_Rarely"/>
    <x v="1"/>
    <n v="24"/>
    <n v="1"/>
    <s v="Life Sciences"/>
    <n v="2014"/>
    <n v="1"/>
    <s v="Male"/>
    <n v="3"/>
    <n v="2"/>
    <x v="1"/>
    <n v="4"/>
    <s v="Single"/>
    <n v="4108"/>
    <n v="7"/>
    <x v="1"/>
    <n v="13"/>
    <n v="3"/>
    <n v="1"/>
    <n v="0"/>
    <n v="18"/>
    <n v="2"/>
    <n v="3"/>
    <n v="7"/>
    <n v="7"/>
    <n v="1"/>
    <n v="7"/>
    <n v="0"/>
    <n v="0"/>
    <x v="0"/>
    <x v="0"/>
    <x v="0"/>
    <x v="2"/>
    <x v="1"/>
    <x v="3"/>
    <x v="0"/>
    <n v="2.25"/>
    <x v="3"/>
    <s v="1–2"/>
    <n v="14788.8"/>
    <n v="0"/>
    <x v="2"/>
    <x v="2"/>
  </r>
  <r>
    <n v="38"/>
    <x v="1"/>
    <s v="Travel_Rarely"/>
    <x v="1"/>
    <n v="10"/>
    <n v="3"/>
    <s v="Medical"/>
    <n v="2015"/>
    <n v="2"/>
    <s v="Female"/>
    <n v="1"/>
    <n v="3"/>
    <x v="7"/>
    <n v="3"/>
    <s v="Married"/>
    <n v="13206"/>
    <n v="3"/>
    <x v="1"/>
    <n v="12"/>
    <n v="3"/>
    <n v="1"/>
    <n v="1"/>
    <n v="20"/>
    <n v="3"/>
    <n v="3"/>
    <n v="18"/>
    <n v="16"/>
    <n v="1"/>
    <n v="11"/>
    <n v="0"/>
    <n v="0"/>
    <x v="0"/>
    <x v="0"/>
    <x v="0"/>
    <x v="1"/>
    <x v="3"/>
    <x v="3"/>
    <x v="4"/>
    <n v="2.25"/>
    <x v="3"/>
    <s v="1–2"/>
    <n v="47541.599999999999"/>
    <n v="0"/>
    <x v="1"/>
    <x v="1"/>
  </r>
  <r>
    <n v="32"/>
    <x v="1"/>
    <s v="Travel_Rarely"/>
    <x v="0"/>
    <n v="1"/>
    <n v="4"/>
    <s v="Marketing"/>
    <n v="2016"/>
    <n v="3"/>
    <s v="Female"/>
    <n v="3"/>
    <n v="3"/>
    <x v="0"/>
    <n v="4"/>
    <s v="Married"/>
    <n v="10422"/>
    <n v="1"/>
    <x v="1"/>
    <n v="19"/>
    <n v="3"/>
    <n v="3"/>
    <n v="2"/>
    <n v="14"/>
    <n v="3"/>
    <n v="3"/>
    <n v="14"/>
    <n v="10"/>
    <n v="5"/>
    <n v="7"/>
    <n v="0"/>
    <n v="0"/>
    <x v="1"/>
    <x v="0"/>
    <x v="2"/>
    <x v="0"/>
    <x v="3"/>
    <x v="1"/>
    <x v="4"/>
    <n v="3.25"/>
    <x v="2"/>
    <s v="3–5"/>
    <n v="37519.199999999997"/>
    <n v="0"/>
    <x v="2"/>
    <x v="2"/>
  </r>
  <r>
    <n v="37"/>
    <x v="1"/>
    <s v="Travel_Rarely"/>
    <x v="1"/>
    <n v="10"/>
    <n v="3"/>
    <s v="Life Sciences"/>
    <n v="2017"/>
    <n v="3"/>
    <s v="Female"/>
    <n v="4"/>
    <n v="3"/>
    <x v="7"/>
    <n v="4"/>
    <s v="Married"/>
    <n v="13744"/>
    <n v="1"/>
    <x v="0"/>
    <n v="25"/>
    <n v="4"/>
    <n v="1"/>
    <n v="1"/>
    <n v="16"/>
    <n v="2"/>
    <n v="3"/>
    <n v="16"/>
    <n v="11"/>
    <n v="6"/>
    <n v="8"/>
    <n v="0"/>
    <n v="1"/>
    <x v="1"/>
    <x v="0"/>
    <x v="0"/>
    <x v="1"/>
    <x v="3"/>
    <x v="3"/>
    <x v="4"/>
    <n v="2.75"/>
    <x v="1"/>
    <s v="6+"/>
    <n v="49478.400000000001"/>
    <n v="0"/>
    <x v="0"/>
    <x v="0"/>
  </r>
  <r>
    <n v="25"/>
    <x v="1"/>
    <s v="Travel_Rarely"/>
    <x v="0"/>
    <n v="8"/>
    <n v="2"/>
    <s v="Other"/>
    <n v="2018"/>
    <n v="1"/>
    <s v="Female"/>
    <n v="3"/>
    <n v="2"/>
    <x v="0"/>
    <n v="3"/>
    <s v="Divorced"/>
    <n v="4907"/>
    <n v="0"/>
    <x v="0"/>
    <n v="22"/>
    <n v="4"/>
    <n v="2"/>
    <n v="1"/>
    <n v="6"/>
    <n v="3"/>
    <n v="2"/>
    <n v="5"/>
    <n v="3"/>
    <n v="0"/>
    <n v="4"/>
    <n v="0"/>
    <n v="1"/>
    <x v="0"/>
    <x v="0"/>
    <x v="2"/>
    <x v="1"/>
    <x v="1"/>
    <x v="0"/>
    <x v="2"/>
    <n v="2"/>
    <x v="0"/>
    <s v="0"/>
    <n v="17665.2"/>
    <n v="0"/>
    <x v="0"/>
    <x v="0"/>
  </r>
  <r>
    <n v="52"/>
    <x v="1"/>
    <s v="Non-Travel"/>
    <x v="0"/>
    <n v="29"/>
    <n v="4"/>
    <s v="Life Sciences"/>
    <n v="2019"/>
    <n v="1"/>
    <s v="Male"/>
    <n v="3"/>
    <n v="1"/>
    <x v="6"/>
    <n v="4"/>
    <s v="Divorced"/>
    <n v="3482"/>
    <n v="2"/>
    <x v="1"/>
    <n v="15"/>
    <n v="3"/>
    <n v="2"/>
    <n v="2"/>
    <n v="16"/>
    <n v="3"/>
    <n v="2"/>
    <n v="9"/>
    <n v="8"/>
    <n v="0"/>
    <n v="0"/>
    <n v="0"/>
    <n v="0"/>
    <x v="0"/>
    <x v="1"/>
    <x v="1"/>
    <x v="2"/>
    <x v="1"/>
    <x v="3"/>
    <x v="0"/>
    <n v="2.25"/>
    <x v="3"/>
    <s v="0"/>
    <n v="12535.199999999999"/>
    <n v="0"/>
    <x v="2"/>
    <x v="2"/>
  </r>
  <r>
    <n v="44"/>
    <x v="1"/>
    <s v="Travel_Rarely"/>
    <x v="1"/>
    <n v="1"/>
    <n v="3"/>
    <s v="Medical"/>
    <n v="2020"/>
    <n v="2"/>
    <s v="Male"/>
    <n v="3"/>
    <n v="1"/>
    <x v="1"/>
    <n v="4"/>
    <s v="Single"/>
    <n v="2436"/>
    <n v="6"/>
    <x v="0"/>
    <n v="12"/>
    <n v="3"/>
    <n v="3"/>
    <n v="0"/>
    <n v="6"/>
    <n v="2"/>
    <n v="3"/>
    <n v="4"/>
    <n v="3"/>
    <n v="1"/>
    <n v="2"/>
    <n v="0"/>
    <n v="1"/>
    <x v="0"/>
    <x v="0"/>
    <x v="0"/>
    <x v="0"/>
    <x v="1"/>
    <x v="0"/>
    <x v="2"/>
    <n v="3"/>
    <x v="1"/>
    <s v="1–2"/>
    <n v="8769.6"/>
    <n v="0"/>
    <x v="2"/>
    <x v="2"/>
  </r>
  <r>
    <n v="21"/>
    <x v="1"/>
    <s v="Travel_Rarely"/>
    <x v="0"/>
    <n v="5"/>
    <n v="1"/>
    <s v="Medical"/>
    <n v="2021"/>
    <n v="3"/>
    <s v="Male"/>
    <n v="3"/>
    <n v="1"/>
    <x v="6"/>
    <n v="1"/>
    <s v="Single"/>
    <n v="2380"/>
    <n v="1"/>
    <x v="0"/>
    <n v="11"/>
    <n v="3"/>
    <n v="4"/>
    <n v="0"/>
    <n v="2"/>
    <n v="6"/>
    <n v="3"/>
    <n v="2"/>
    <n v="2"/>
    <n v="1"/>
    <n v="2"/>
    <n v="0"/>
    <n v="1"/>
    <x v="0"/>
    <x v="0"/>
    <x v="4"/>
    <x v="0"/>
    <x v="1"/>
    <x v="2"/>
    <x v="2"/>
    <n v="2.75"/>
    <x v="1"/>
    <s v="1–2"/>
    <n v="8568"/>
    <n v="0"/>
    <x v="0"/>
    <x v="0"/>
  </r>
  <r>
    <n v="39"/>
    <x v="1"/>
    <s v="Non-Travel"/>
    <x v="1"/>
    <n v="9"/>
    <n v="3"/>
    <s v="Life Sciences"/>
    <n v="2022"/>
    <n v="4"/>
    <s v="Male"/>
    <n v="3"/>
    <n v="5"/>
    <x v="5"/>
    <n v="4"/>
    <s v="Single"/>
    <n v="19431"/>
    <n v="2"/>
    <x v="1"/>
    <n v="13"/>
    <n v="3"/>
    <n v="3"/>
    <n v="0"/>
    <n v="21"/>
    <n v="3"/>
    <n v="2"/>
    <n v="6"/>
    <n v="0"/>
    <n v="1"/>
    <n v="3"/>
    <n v="0"/>
    <n v="0"/>
    <x v="0"/>
    <x v="0"/>
    <x v="0"/>
    <x v="1"/>
    <x v="2"/>
    <x v="3"/>
    <x v="0"/>
    <n v="3.25"/>
    <x v="2"/>
    <s v="1–2"/>
    <n v="69951.599999999991"/>
    <n v="0"/>
    <x v="1"/>
    <x v="1"/>
  </r>
  <r>
    <n v="23"/>
    <x v="0"/>
    <s v="Travel_Frequently"/>
    <x v="0"/>
    <n v="9"/>
    <n v="3"/>
    <s v="Marketing"/>
    <n v="2023"/>
    <n v="4"/>
    <s v="Male"/>
    <n v="3"/>
    <n v="1"/>
    <x v="6"/>
    <n v="1"/>
    <s v="Married"/>
    <n v="1790"/>
    <n v="1"/>
    <x v="1"/>
    <n v="19"/>
    <n v="3"/>
    <n v="1"/>
    <n v="1"/>
    <n v="1"/>
    <n v="3"/>
    <n v="2"/>
    <n v="1"/>
    <n v="0"/>
    <n v="1"/>
    <n v="0"/>
    <n v="1"/>
    <n v="0"/>
    <x v="0"/>
    <x v="1"/>
    <x v="4"/>
    <x v="1"/>
    <x v="1"/>
    <x v="2"/>
    <x v="1"/>
    <n v="2"/>
    <x v="0"/>
    <s v="1–2"/>
    <n v="6444"/>
    <n v="6444"/>
    <x v="0"/>
    <x v="0"/>
  </r>
  <r>
    <n v="36"/>
    <x v="1"/>
    <s v="Travel_Rarely"/>
    <x v="0"/>
    <n v="3"/>
    <n v="3"/>
    <s v="Medical"/>
    <n v="2024"/>
    <n v="1"/>
    <s v="Female"/>
    <n v="2"/>
    <n v="3"/>
    <x v="0"/>
    <n v="4"/>
    <s v="Married"/>
    <n v="7644"/>
    <n v="0"/>
    <x v="1"/>
    <n v="19"/>
    <n v="3"/>
    <n v="3"/>
    <n v="2"/>
    <n v="10"/>
    <n v="2"/>
    <n v="3"/>
    <n v="9"/>
    <n v="7"/>
    <n v="3"/>
    <n v="4"/>
    <n v="0"/>
    <n v="0"/>
    <x v="1"/>
    <x v="0"/>
    <x v="0"/>
    <x v="0"/>
    <x v="0"/>
    <x v="1"/>
    <x v="0"/>
    <n v="2.75"/>
    <x v="1"/>
    <s v="3–5"/>
    <n v="27518.399999999998"/>
    <n v="0"/>
    <x v="2"/>
    <x v="2"/>
  </r>
  <r>
    <n v="36"/>
    <x v="1"/>
    <s v="Travel_Frequently"/>
    <x v="1"/>
    <n v="4"/>
    <n v="2"/>
    <s v="Life Sciences"/>
    <n v="2025"/>
    <n v="4"/>
    <s v="Female"/>
    <n v="3"/>
    <n v="2"/>
    <x v="3"/>
    <n v="2"/>
    <s v="Divorced"/>
    <n v="5131"/>
    <n v="7"/>
    <x v="1"/>
    <n v="13"/>
    <n v="3"/>
    <n v="2"/>
    <n v="3"/>
    <n v="18"/>
    <n v="3"/>
    <n v="3"/>
    <n v="4"/>
    <n v="2"/>
    <n v="0"/>
    <n v="2"/>
    <n v="0"/>
    <n v="0"/>
    <x v="0"/>
    <x v="0"/>
    <x v="0"/>
    <x v="0"/>
    <x v="0"/>
    <x v="3"/>
    <x v="2"/>
    <n v="2.75"/>
    <x v="1"/>
    <s v="0"/>
    <n v="18471.599999999999"/>
    <n v="0"/>
    <x v="1"/>
    <x v="1"/>
  </r>
  <r>
    <n v="56"/>
    <x v="1"/>
    <s v="Non-Travel"/>
    <x v="1"/>
    <n v="1"/>
    <n v="4"/>
    <s v="Life Sciences"/>
    <n v="2026"/>
    <n v="3"/>
    <s v="Male"/>
    <n v="3"/>
    <n v="2"/>
    <x v="4"/>
    <n v="3"/>
    <s v="Divorced"/>
    <n v="6306"/>
    <n v="1"/>
    <x v="1"/>
    <n v="21"/>
    <n v="4"/>
    <n v="1"/>
    <n v="1"/>
    <n v="13"/>
    <n v="2"/>
    <n v="2"/>
    <n v="13"/>
    <n v="12"/>
    <n v="1"/>
    <n v="9"/>
    <n v="0"/>
    <n v="0"/>
    <x v="0"/>
    <x v="0"/>
    <x v="3"/>
    <x v="0"/>
    <x v="0"/>
    <x v="1"/>
    <x v="4"/>
    <n v="2.25"/>
    <x v="3"/>
    <s v="1–2"/>
    <n v="22701.599999999999"/>
    <n v="0"/>
    <x v="1"/>
    <x v="1"/>
  </r>
  <r>
    <n v="29"/>
    <x v="0"/>
    <s v="Travel_Rarely"/>
    <x v="1"/>
    <n v="1"/>
    <n v="4"/>
    <s v="Medical"/>
    <n v="2027"/>
    <n v="1"/>
    <s v="Male"/>
    <n v="3"/>
    <n v="1"/>
    <x v="1"/>
    <n v="4"/>
    <s v="Married"/>
    <n v="4787"/>
    <n v="9"/>
    <x v="0"/>
    <n v="14"/>
    <n v="3"/>
    <n v="2"/>
    <n v="3"/>
    <n v="4"/>
    <n v="3"/>
    <n v="4"/>
    <n v="2"/>
    <n v="2"/>
    <n v="2"/>
    <n v="2"/>
    <n v="1"/>
    <n v="1"/>
    <x v="1"/>
    <x v="0"/>
    <x v="2"/>
    <x v="0"/>
    <x v="1"/>
    <x v="0"/>
    <x v="2"/>
    <n v="2.75"/>
    <x v="1"/>
    <s v="1–2"/>
    <n v="17233.2"/>
    <n v="17233.2"/>
    <x v="0"/>
    <x v="0"/>
  </r>
  <r>
    <n v="42"/>
    <x v="1"/>
    <s v="Travel_Rarely"/>
    <x v="1"/>
    <n v="2"/>
    <n v="3"/>
    <s v="Life Sciences"/>
    <n v="2031"/>
    <n v="1"/>
    <s v="Male"/>
    <n v="3"/>
    <n v="5"/>
    <x v="5"/>
    <n v="3"/>
    <s v="Married"/>
    <n v="18880"/>
    <n v="5"/>
    <x v="1"/>
    <n v="11"/>
    <n v="3"/>
    <n v="1"/>
    <n v="0"/>
    <n v="24"/>
    <n v="2"/>
    <n v="2"/>
    <n v="22"/>
    <n v="6"/>
    <n v="4"/>
    <n v="14"/>
    <n v="0"/>
    <n v="0"/>
    <x v="1"/>
    <x v="0"/>
    <x v="0"/>
    <x v="0"/>
    <x v="2"/>
    <x v="3"/>
    <x v="3"/>
    <n v="1.75"/>
    <x v="0"/>
    <s v="3–5"/>
    <n v="67968"/>
    <n v="0"/>
    <x v="0"/>
    <x v="0"/>
  </r>
  <r>
    <n v="56"/>
    <x v="0"/>
    <s v="Travel_Rarely"/>
    <x v="1"/>
    <n v="7"/>
    <n v="2"/>
    <s v="Technical Degree"/>
    <n v="2032"/>
    <n v="4"/>
    <s v="Male"/>
    <n v="3"/>
    <n v="1"/>
    <x v="2"/>
    <n v="3"/>
    <s v="Married"/>
    <n v="2339"/>
    <n v="8"/>
    <x v="1"/>
    <n v="11"/>
    <n v="3"/>
    <n v="4"/>
    <n v="1"/>
    <n v="14"/>
    <n v="4"/>
    <n v="1"/>
    <n v="10"/>
    <n v="9"/>
    <n v="9"/>
    <n v="8"/>
    <n v="1"/>
    <n v="0"/>
    <x v="1"/>
    <x v="0"/>
    <x v="3"/>
    <x v="1"/>
    <x v="1"/>
    <x v="1"/>
    <x v="0"/>
    <n v="3"/>
    <x v="1"/>
    <s v="6+"/>
    <n v="8420.4"/>
    <n v="8420.4"/>
    <x v="2"/>
    <x v="2"/>
  </r>
  <r>
    <n v="41"/>
    <x v="1"/>
    <s v="Travel_Rarely"/>
    <x v="1"/>
    <n v="28"/>
    <n v="4"/>
    <s v="Life Sciences"/>
    <n v="2034"/>
    <n v="1"/>
    <s v="Female"/>
    <n v="2"/>
    <n v="4"/>
    <x v="3"/>
    <n v="2"/>
    <s v="Married"/>
    <n v="13570"/>
    <n v="0"/>
    <x v="1"/>
    <n v="23"/>
    <n v="4"/>
    <n v="3"/>
    <n v="1"/>
    <n v="21"/>
    <n v="3"/>
    <n v="3"/>
    <n v="20"/>
    <n v="7"/>
    <n v="0"/>
    <n v="10"/>
    <n v="0"/>
    <n v="0"/>
    <x v="0"/>
    <x v="0"/>
    <x v="0"/>
    <x v="2"/>
    <x v="3"/>
    <x v="3"/>
    <x v="4"/>
    <n v="2.25"/>
    <x v="3"/>
    <s v="0"/>
    <n v="48852"/>
    <n v="0"/>
    <x v="2"/>
    <x v="2"/>
  </r>
  <r>
    <n v="34"/>
    <x v="1"/>
    <s v="Travel_Rarely"/>
    <x v="0"/>
    <n v="28"/>
    <n v="3"/>
    <s v="Marketing"/>
    <n v="2035"/>
    <n v="4"/>
    <s v="Female"/>
    <n v="2"/>
    <n v="2"/>
    <x v="0"/>
    <n v="3"/>
    <s v="Married"/>
    <n v="6712"/>
    <n v="1"/>
    <x v="1"/>
    <n v="21"/>
    <n v="4"/>
    <n v="4"/>
    <n v="2"/>
    <n v="8"/>
    <n v="2"/>
    <n v="3"/>
    <n v="8"/>
    <n v="7"/>
    <n v="1"/>
    <n v="7"/>
    <n v="0"/>
    <n v="0"/>
    <x v="0"/>
    <x v="0"/>
    <x v="2"/>
    <x v="2"/>
    <x v="0"/>
    <x v="0"/>
    <x v="0"/>
    <n v="3.5"/>
    <x v="2"/>
    <s v="1–2"/>
    <n v="24163.200000000001"/>
    <n v="0"/>
    <x v="2"/>
    <x v="2"/>
  </r>
  <r>
    <n v="36"/>
    <x v="1"/>
    <s v="Non-Travel"/>
    <x v="0"/>
    <n v="15"/>
    <n v="4"/>
    <s v="Marketing"/>
    <n v="2036"/>
    <n v="4"/>
    <s v="Male"/>
    <n v="1"/>
    <n v="2"/>
    <x v="0"/>
    <n v="4"/>
    <s v="Divorced"/>
    <n v="5406"/>
    <n v="1"/>
    <x v="1"/>
    <n v="24"/>
    <n v="4"/>
    <n v="1"/>
    <n v="1"/>
    <n v="15"/>
    <n v="4"/>
    <n v="2"/>
    <n v="15"/>
    <n v="12"/>
    <n v="11"/>
    <n v="11"/>
    <n v="0"/>
    <n v="0"/>
    <x v="1"/>
    <x v="0"/>
    <x v="0"/>
    <x v="4"/>
    <x v="0"/>
    <x v="1"/>
    <x v="4"/>
    <n v="2.75"/>
    <x v="1"/>
    <s v="6+"/>
    <n v="19461.599999999999"/>
    <n v="0"/>
    <x v="2"/>
    <x v="2"/>
  </r>
  <r>
    <n v="41"/>
    <x v="1"/>
    <s v="Travel_Rarely"/>
    <x v="0"/>
    <n v="3"/>
    <n v="3"/>
    <s v="Life Sciences"/>
    <n v="2037"/>
    <n v="3"/>
    <s v="Male"/>
    <n v="2"/>
    <n v="2"/>
    <x v="0"/>
    <n v="2"/>
    <s v="Divorced"/>
    <n v="8938"/>
    <n v="2"/>
    <x v="1"/>
    <n v="11"/>
    <n v="3"/>
    <n v="3"/>
    <n v="1"/>
    <n v="14"/>
    <n v="5"/>
    <n v="3"/>
    <n v="5"/>
    <n v="4"/>
    <n v="0"/>
    <n v="4"/>
    <n v="0"/>
    <n v="0"/>
    <x v="0"/>
    <x v="0"/>
    <x v="0"/>
    <x v="0"/>
    <x v="0"/>
    <x v="1"/>
    <x v="2"/>
    <n v="2.75"/>
    <x v="1"/>
    <s v="0"/>
    <n v="32176.799999999999"/>
    <n v="0"/>
    <x v="1"/>
    <x v="1"/>
  </r>
  <r>
    <n v="32"/>
    <x v="1"/>
    <s v="Travel_Rarely"/>
    <x v="1"/>
    <n v="2"/>
    <n v="3"/>
    <s v="Technical Degree"/>
    <n v="2038"/>
    <n v="4"/>
    <s v="Male"/>
    <n v="3"/>
    <n v="1"/>
    <x v="1"/>
    <n v="1"/>
    <s v="Single"/>
    <n v="2439"/>
    <n v="1"/>
    <x v="1"/>
    <n v="14"/>
    <n v="3"/>
    <n v="4"/>
    <n v="0"/>
    <n v="4"/>
    <n v="4"/>
    <n v="3"/>
    <n v="4"/>
    <n v="2"/>
    <n v="1"/>
    <n v="2"/>
    <n v="0"/>
    <n v="0"/>
    <x v="0"/>
    <x v="0"/>
    <x v="2"/>
    <x v="0"/>
    <x v="1"/>
    <x v="0"/>
    <x v="2"/>
    <n v="3"/>
    <x v="1"/>
    <s v="1–2"/>
    <n v="8780.4"/>
    <n v="0"/>
    <x v="1"/>
    <x v="1"/>
  </r>
  <r>
    <n v="35"/>
    <x v="1"/>
    <s v="Travel_Rarely"/>
    <x v="2"/>
    <n v="26"/>
    <n v="4"/>
    <s v="Life Sciences"/>
    <n v="2040"/>
    <n v="3"/>
    <s v="Female"/>
    <n v="3"/>
    <n v="3"/>
    <x v="8"/>
    <n v="4"/>
    <s v="Single"/>
    <n v="8837"/>
    <n v="1"/>
    <x v="0"/>
    <n v="16"/>
    <n v="3"/>
    <n v="3"/>
    <n v="0"/>
    <n v="9"/>
    <n v="2"/>
    <n v="3"/>
    <n v="9"/>
    <n v="0"/>
    <n v="1"/>
    <n v="7"/>
    <n v="0"/>
    <n v="1"/>
    <x v="0"/>
    <x v="0"/>
    <x v="0"/>
    <x v="2"/>
    <x v="0"/>
    <x v="1"/>
    <x v="0"/>
    <n v="3.25"/>
    <x v="2"/>
    <s v="1–2"/>
    <n v="31813.199999999997"/>
    <n v="0"/>
    <x v="0"/>
    <x v="0"/>
  </r>
  <r>
    <n v="38"/>
    <x v="1"/>
    <s v="Travel_Rarely"/>
    <x v="0"/>
    <n v="10"/>
    <n v="2"/>
    <s v="Life Sciences"/>
    <n v="2041"/>
    <n v="1"/>
    <s v="Female"/>
    <n v="3"/>
    <n v="2"/>
    <x v="0"/>
    <n v="4"/>
    <s v="Married"/>
    <n v="5343"/>
    <n v="1"/>
    <x v="1"/>
    <n v="11"/>
    <n v="3"/>
    <n v="3"/>
    <n v="1"/>
    <n v="10"/>
    <n v="1"/>
    <n v="3"/>
    <n v="10"/>
    <n v="7"/>
    <n v="1"/>
    <n v="9"/>
    <n v="0"/>
    <n v="0"/>
    <x v="0"/>
    <x v="0"/>
    <x v="0"/>
    <x v="1"/>
    <x v="0"/>
    <x v="1"/>
    <x v="0"/>
    <n v="2.75"/>
    <x v="1"/>
    <s v="1–2"/>
    <n v="19234.8"/>
    <n v="0"/>
    <x v="1"/>
    <x v="1"/>
  </r>
  <r>
    <n v="50"/>
    <x v="0"/>
    <s v="Travel_Frequently"/>
    <x v="0"/>
    <n v="1"/>
    <n v="4"/>
    <s v="Life Sciences"/>
    <n v="2044"/>
    <n v="2"/>
    <s v="Male"/>
    <n v="3"/>
    <n v="2"/>
    <x v="0"/>
    <n v="3"/>
    <s v="Divorced"/>
    <n v="6728"/>
    <n v="7"/>
    <x v="1"/>
    <n v="12"/>
    <n v="3"/>
    <n v="4"/>
    <n v="2"/>
    <n v="12"/>
    <n v="3"/>
    <n v="3"/>
    <n v="6"/>
    <n v="3"/>
    <n v="0"/>
    <n v="1"/>
    <n v="1"/>
    <n v="0"/>
    <x v="0"/>
    <x v="0"/>
    <x v="1"/>
    <x v="0"/>
    <x v="0"/>
    <x v="1"/>
    <x v="0"/>
    <n v="3"/>
    <x v="1"/>
    <s v="0"/>
    <n v="24220.799999999999"/>
    <n v="24220.799999999999"/>
    <x v="1"/>
    <x v="1"/>
  </r>
  <r>
    <n v="36"/>
    <x v="1"/>
    <s v="Travel_Rarely"/>
    <x v="0"/>
    <n v="11"/>
    <n v="4"/>
    <s v="Marketing"/>
    <n v="2045"/>
    <n v="2"/>
    <s v="Female"/>
    <n v="2"/>
    <n v="2"/>
    <x v="0"/>
    <n v="4"/>
    <s v="Married"/>
    <n v="6652"/>
    <n v="4"/>
    <x v="1"/>
    <n v="13"/>
    <n v="3"/>
    <n v="1"/>
    <n v="1"/>
    <n v="8"/>
    <n v="2"/>
    <n v="2"/>
    <n v="6"/>
    <n v="3"/>
    <n v="0"/>
    <n v="0"/>
    <n v="0"/>
    <n v="0"/>
    <x v="0"/>
    <x v="1"/>
    <x v="0"/>
    <x v="4"/>
    <x v="0"/>
    <x v="0"/>
    <x v="0"/>
    <n v="2.25"/>
    <x v="3"/>
    <s v="0"/>
    <n v="23947.200000000001"/>
    <n v="0"/>
    <x v="1"/>
    <x v="1"/>
  </r>
  <r>
    <n v="45"/>
    <x v="1"/>
    <s v="Travel_Rarely"/>
    <x v="0"/>
    <n v="20"/>
    <n v="3"/>
    <s v="Life Sciences"/>
    <n v="2046"/>
    <n v="4"/>
    <s v="Female"/>
    <n v="3"/>
    <n v="2"/>
    <x v="0"/>
    <n v="3"/>
    <s v="Single"/>
    <n v="4850"/>
    <n v="8"/>
    <x v="1"/>
    <n v="15"/>
    <n v="3"/>
    <n v="3"/>
    <n v="0"/>
    <n v="8"/>
    <n v="3"/>
    <n v="3"/>
    <n v="5"/>
    <n v="3"/>
    <n v="0"/>
    <n v="1"/>
    <n v="0"/>
    <n v="0"/>
    <x v="0"/>
    <x v="0"/>
    <x v="1"/>
    <x v="3"/>
    <x v="1"/>
    <x v="0"/>
    <x v="2"/>
    <n v="3.25"/>
    <x v="2"/>
    <s v="0"/>
    <n v="17460"/>
    <n v="0"/>
    <x v="2"/>
    <x v="2"/>
  </r>
  <r>
    <n v="40"/>
    <x v="1"/>
    <s v="Travel_Rarely"/>
    <x v="1"/>
    <n v="2"/>
    <n v="4"/>
    <s v="Life Sciences"/>
    <n v="2048"/>
    <n v="3"/>
    <s v="Male"/>
    <n v="2"/>
    <n v="1"/>
    <x v="1"/>
    <n v="3"/>
    <s v="Single"/>
    <n v="2809"/>
    <n v="2"/>
    <x v="1"/>
    <n v="14"/>
    <n v="3"/>
    <n v="4"/>
    <n v="0"/>
    <n v="8"/>
    <n v="2"/>
    <n v="3"/>
    <n v="2"/>
    <n v="2"/>
    <n v="2"/>
    <n v="2"/>
    <n v="0"/>
    <n v="0"/>
    <x v="1"/>
    <x v="0"/>
    <x v="0"/>
    <x v="0"/>
    <x v="1"/>
    <x v="0"/>
    <x v="2"/>
    <n v="3.25"/>
    <x v="2"/>
    <s v="1–2"/>
    <n v="10112.4"/>
    <n v="0"/>
    <x v="2"/>
    <x v="2"/>
  </r>
  <r>
    <n v="35"/>
    <x v="1"/>
    <s v="Travel_Frequently"/>
    <x v="1"/>
    <n v="18"/>
    <n v="4"/>
    <s v="Life Sciences"/>
    <n v="2049"/>
    <n v="3"/>
    <s v="Male"/>
    <n v="3"/>
    <n v="2"/>
    <x v="4"/>
    <n v="3"/>
    <s v="Married"/>
    <n v="5689"/>
    <n v="1"/>
    <x v="0"/>
    <n v="14"/>
    <n v="3"/>
    <n v="4"/>
    <n v="2"/>
    <n v="10"/>
    <n v="2"/>
    <n v="4"/>
    <n v="10"/>
    <n v="2"/>
    <n v="0"/>
    <n v="2"/>
    <n v="0"/>
    <n v="1"/>
    <x v="0"/>
    <x v="0"/>
    <x v="0"/>
    <x v="3"/>
    <x v="0"/>
    <x v="1"/>
    <x v="0"/>
    <n v="3.5"/>
    <x v="2"/>
    <s v="0"/>
    <n v="20480.399999999998"/>
    <n v="0"/>
    <x v="2"/>
    <x v="2"/>
  </r>
  <r>
    <n v="40"/>
    <x v="1"/>
    <s v="Travel_Rarely"/>
    <x v="1"/>
    <n v="2"/>
    <n v="4"/>
    <s v="Medical"/>
    <n v="2051"/>
    <n v="3"/>
    <s v="Female"/>
    <n v="3"/>
    <n v="1"/>
    <x v="1"/>
    <n v="3"/>
    <s v="Married"/>
    <n v="2001"/>
    <n v="2"/>
    <x v="1"/>
    <n v="14"/>
    <n v="3"/>
    <n v="2"/>
    <n v="3"/>
    <n v="20"/>
    <n v="2"/>
    <n v="3"/>
    <n v="5"/>
    <n v="3"/>
    <n v="0"/>
    <n v="2"/>
    <n v="0"/>
    <n v="0"/>
    <x v="0"/>
    <x v="0"/>
    <x v="0"/>
    <x v="0"/>
    <x v="1"/>
    <x v="3"/>
    <x v="2"/>
    <n v="2.75"/>
    <x v="1"/>
    <s v="0"/>
    <n v="7203.5999999999995"/>
    <n v="0"/>
    <x v="1"/>
    <x v="1"/>
  </r>
  <r>
    <n v="35"/>
    <x v="1"/>
    <s v="Travel_Rarely"/>
    <x v="1"/>
    <n v="1"/>
    <n v="4"/>
    <s v="Life Sciences"/>
    <n v="2052"/>
    <n v="3"/>
    <s v="Female"/>
    <n v="1"/>
    <n v="1"/>
    <x v="1"/>
    <n v="4"/>
    <s v="Married"/>
    <n v="2977"/>
    <n v="1"/>
    <x v="1"/>
    <n v="12"/>
    <n v="3"/>
    <n v="4"/>
    <n v="1"/>
    <n v="4"/>
    <n v="5"/>
    <n v="3"/>
    <n v="4"/>
    <n v="3"/>
    <n v="1"/>
    <n v="1"/>
    <n v="0"/>
    <n v="0"/>
    <x v="0"/>
    <x v="0"/>
    <x v="0"/>
    <x v="0"/>
    <x v="1"/>
    <x v="0"/>
    <x v="2"/>
    <n v="3.5"/>
    <x v="2"/>
    <s v="1–2"/>
    <n v="10717.199999999999"/>
    <n v="0"/>
    <x v="1"/>
    <x v="1"/>
  </r>
  <r>
    <n v="29"/>
    <x v="1"/>
    <s v="Travel_Rarely"/>
    <x v="1"/>
    <n v="13"/>
    <n v="2"/>
    <s v="Other"/>
    <n v="2053"/>
    <n v="4"/>
    <s v="Male"/>
    <n v="2"/>
    <n v="2"/>
    <x v="2"/>
    <n v="2"/>
    <s v="Married"/>
    <n v="4025"/>
    <n v="4"/>
    <x v="0"/>
    <n v="13"/>
    <n v="3"/>
    <n v="1"/>
    <n v="1"/>
    <n v="10"/>
    <n v="2"/>
    <n v="3"/>
    <n v="4"/>
    <n v="3"/>
    <n v="0"/>
    <n v="3"/>
    <n v="0"/>
    <n v="1"/>
    <x v="0"/>
    <x v="0"/>
    <x v="2"/>
    <x v="4"/>
    <x v="1"/>
    <x v="1"/>
    <x v="2"/>
    <n v="2.5"/>
    <x v="3"/>
    <s v="0"/>
    <n v="14490"/>
    <n v="0"/>
    <x v="2"/>
    <x v="2"/>
  </r>
  <r>
    <n v="29"/>
    <x v="1"/>
    <s v="Travel_Rarely"/>
    <x v="1"/>
    <n v="28"/>
    <n v="4"/>
    <s v="Medical"/>
    <n v="2054"/>
    <n v="4"/>
    <s v="Female"/>
    <n v="2"/>
    <n v="1"/>
    <x v="1"/>
    <n v="1"/>
    <s v="Single"/>
    <n v="3785"/>
    <n v="1"/>
    <x v="1"/>
    <n v="14"/>
    <n v="3"/>
    <n v="2"/>
    <n v="0"/>
    <n v="5"/>
    <n v="3"/>
    <n v="1"/>
    <n v="5"/>
    <n v="4"/>
    <n v="0"/>
    <n v="4"/>
    <n v="0"/>
    <n v="0"/>
    <x v="0"/>
    <x v="0"/>
    <x v="2"/>
    <x v="2"/>
    <x v="1"/>
    <x v="0"/>
    <x v="2"/>
    <n v="2"/>
    <x v="0"/>
    <s v="0"/>
    <n v="13626"/>
    <n v="0"/>
    <x v="0"/>
    <x v="0"/>
  </r>
  <r>
    <n v="50"/>
    <x v="0"/>
    <s v="Travel_Rarely"/>
    <x v="0"/>
    <n v="28"/>
    <n v="3"/>
    <s v="Marketing"/>
    <n v="2055"/>
    <n v="4"/>
    <s v="Male"/>
    <n v="2"/>
    <n v="3"/>
    <x v="0"/>
    <n v="1"/>
    <s v="Divorced"/>
    <n v="10854"/>
    <n v="4"/>
    <x v="0"/>
    <n v="13"/>
    <n v="3"/>
    <n v="2"/>
    <n v="1"/>
    <n v="20"/>
    <n v="3"/>
    <n v="3"/>
    <n v="3"/>
    <n v="2"/>
    <n v="2"/>
    <n v="0"/>
    <n v="1"/>
    <n v="1"/>
    <x v="1"/>
    <x v="1"/>
    <x v="1"/>
    <x v="2"/>
    <x v="3"/>
    <x v="3"/>
    <x v="2"/>
    <n v="2.5"/>
    <x v="3"/>
    <s v="1–2"/>
    <n v="39074.400000000001"/>
    <n v="39074.400000000001"/>
    <x v="0"/>
    <x v="0"/>
  </r>
  <r>
    <n v="39"/>
    <x v="1"/>
    <s v="Travel_Rarely"/>
    <x v="0"/>
    <n v="24"/>
    <n v="1"/>
    <s v="Marketing"/>
    <n v="2056"/>
    <n v="2"/>
    <s v="Female"/>
    <n v="2"/>
    <n v="4"/>
    <x v="0"/>
    <n v="4"/>
    <s v="Married"/>
    <n v="12031"/>
    <n v="0"/>
    <x v="1"/>
    <n v="11"/>
    <n v="3"/>
    <n v="1"/>
    <n v="1"/>
    <n v="21"/>
    <n v="2"/>
    <n v="2"/>
    <n v="20"/>
    <n v="9"/>
    <n v="9"/>
    <n v="6"/>
    <n v="0"/>
    <n v="0"/>
    <x v="1"/>
    <x v="0"/>
    <x v="0"/>
    <x v="2"/>
    <x v="3"/>
    <x v="3"/>
    <x v="4"/>
    <n v="2.25"/>
    <x v="3"/>
    <s v="6+"/>
    <n v="43311.6"/>
    <n v="0"/>
    <x v="0"/>
    <x v="0"/>
  </r>
  <r>
    <n v="31"/>
    <x v="1"/>
    <s v="Non-Travel"/>
    <x v="1"/>
    <n v="5"/>
    <n v="3"/>
    <s v="Medical"/>
    <n v="2057"/>
    <n v="2"/>
    <s v="Male"/>
    <n v="3"/>
    <n v="2"/>
    <x v="3"/>
    <n v="1"/>
    <s v="Single"/>
    <n v="9936"/>
    <n v="0"/>
    <x v="1"/>
    <n v="19"/>
    <n v="3"/>
    <n v="2"/>
    <n v="0"/>
    <n v="10"/>
    <n v="2"/>
    <n v="3"/>
    <n v="9"/>
    <n v="4"/>
    <n v="1"/>
    <n v="7"/>
    <n v="0"/>
    <n v="0"/>
    <x v="0"/>
    <x v="0"/>
    <x v="2"/>
    <x v="0"/>
    <x v="0"/>
    <x v="1"/>
    <x v="0"/>
    <n v="2"/>
    <x v="0"/>
    <s v="1–2"/>
    <n v="35769.599999999999"/>
    <n v="0"/>
    <x v="2"/>
    <x v="2"/>
  </r>
  <r>
    <n v="26"/>
    <x v="1"/>
    <s v="Travel_Rarely"/>
    <x v="0"/>
    <n v="5"/>
    <n v="3"/>
    <s v="Other"/>
    <n v="2060"/>
    <n v="4"/>
    <s v="Female"/>
    <n v="2"/>
    <n v="1"/>
    <x v="6"/>
    <n v="3"/>
    <s v="Single"/>
    <n v="2966"/>
    <n v="0"/>
    <x v="1"/>
    <n v="18"/>
    <n v="3"/>
    <n v="4"/>
    <n v="0"/>
    <n v="5"/>
    <n v="2"/>
    <n v="3"/>
    <n v="4"/>
    <n v="2"/>
    <n v="0"/>
    <n v="0"/>
    <n v="0"/>
    <n v="0"/>
    <x v="0"/>
    <x v="1"/>
    <x v="2"/>
    <x v="0"/>
    <x v="1"/>
    <x v="0"/>
    <x v="2"/>
    <n v="3.5"/>
    <x v="2"/>
    <s v="0"/>
    <n v="10677.6"/>
    <n v="0"/>
    <x v="1"/>
    <x v="1"/>
  </r>
  <r>
    <n v="36"/>
    <x v="1"/>
    <s v="Travel_Frequently"/>
    <x v="1"/>
    <n v="23"/>
    <n v="2"/>
    <s v="Medical"/>
    <n v="2061"/>
    <n v="3"/>
    <s v="Male"/>
    <n v="4"/>
    <n v="2"/>
    <x v="2"/>
    <n v="4"/>
    <s v="Married"/>
    <n v="2571"/>
    <n v="4"/>
    <x v="1"/>
    <n v="17"/>
    <n v="3"/>
    <n v="3"/>
    <n v="1"/>
    <n v="17"/>
    <n v="3"/>
    <n v="3"/>
    <n v="5"/>
    <n v="2"/>
    <n v="0"/>
    <n v="3"/>
    <n v="0"/>
    <n v="0"/>
    <x v="0"/>
    <x v="0"/>
    <x v="0"/>
    <x v="2"/>
    <x v="1"/>
    <x v="3"/>
    <x v="2"/>
    <n v="3.25"/>
    <x v="2"/>
    <s v="0"/>
    <n v="9255.6"/>
    <n v="0"/>
    <x v="2"/>
    <x v="2"/>
  </r>
  <r>
    <n v="39"/>
    <x v="1"/>
    <s v="Travel_Rarely"/>
    <x v="1"/>
    <n v="6"/>
    <n v="1"/>
    <s v="Medical"/>
    <n v="2062"/>
    <n v="4"/>
    <s v="Male"/>
    <n v="2"/>
    <n v="3"/>
    <x v="4"/>
    <n v="1"/>
    <s v="Married"/>
    <n v="9991"/>
    <n v="4"/>
    <x v="1"/>
    <n v="15"/>
    <n v="3"/>
    <n v="1"/>
    <n v="1"/>
    <n v="9"/>
    <n v="5"/>
    <n v="3"/>
    <n v="7"/>
    <n v="7"/>
    <n v="1"/>
    <n v="7"/>
    <n v="0"/>
    <n v="0"/>
    <x v="0"/>
    <x v="0"/>
    <x v="0"/>
    <x v="1"/>
    <x v="0"/>
    <x v="1"/>
    <x v="0"/>
    <n v="2.25"/>
    <x v="3"/>
    <s v="1–2"/>
    <n v="35967.599999999999"/>
    <n v="0"/>
    <x v="1"/>
    <x v="1"/>
  </r>
  <r>
    <n v="27"/>
    <x v="1"/>
    <s v="Travel_Rarely"/>
    <x v="1"/>
    <n v="4"/>
    <n v="3"/>
    <s v="Life Sciences"/>
    <n v="2064"/>
    <n v="2"/>
    <s v="Male"/>
    <n v="4"/>
    <n v="2"/>
    <x v="3"/>
    <n v="2"/>
    <s v="Married"/>
    <n v="6142"/>
    <n v="1"/>
    <x v="0"/>
    <n v="20"/>
    <n v="4"/>
    <n v="2"/>
    <n v="1"/>
    <n v="6"/>
    <n v="0"/>
    <n v="3"/>
    <n v="6"/>
    <n v="2"/>
    <n v="0"/>
    <n v="3"/>
    <n v="0"/>
    <n v="1"/>
    <x v="0"/>
    <x v="0"/>
    <x v="2"/>
    <x v="0"/>
    <x v="0"/>
    <x v="0"/>
    <x v="0"/>
    <n v="2.25"/>
    <x v="3"/>
    <s v="0"/>
    <n v="22111.200000000001"/>
    <n v="0"/>
    <x v="2"/>
    <x v="2"/>
  </r>
  <r>
    <n v="49"/>
    <x v="1"/>
    <s v="Travel_Frequently"/>
    <x v="0"/>
    <n v="2"/>
    <n v="3"/>
    <s v="Medical"/>
    <n v="2065"/>
    <n v="4"/>
    <s v="Male"/>
    <n v="2"/>
    <n v="2"/>
    <x v="0"/>
    <n v="2"/>
    <s v="Married"/>
    <n v="5390"/>
    <n v="2"/>
    <x v="1"/>
    <n v="14"/>
    <n v="3"/>
    <n v="4"/>
    <n v="0"/>
    <n v="17"/>
    <n v="3"/>
    <n v="2"/>
    <n v="9"/>
    <n v="6"/>
    <n v="0"/>
    <n v="8"/>
    <n v="0"/>
    <n v="0"/>
    <x v="0"/>
    <x v="0"/>
    <x v="1"/>
    <x v="0"/>
    <x v="0"/>
    <x v="3"/>
    <x v="0"/>
    <n v="3"/>
    <x v="1"/>
    <s v="0"/>
    <n v="19404"/>
    <n v="0"/>
    <x v="1"/>
    <x v="1"/>
  </r>
  <r>
    <n v="34"/>
    <x v="1"/>
    <s v="Travel_Rarely"/>
    <x v="1"/>
    <n v="8"/>
    <n v="3"/>
    <s v="Medical"/>
    <n v="2068"/>
    <n v="2"/>
    <s v="Male"/>
    <n v="4"/>
    <n v="2"/>
    <x v="2"/>
    <n v="3"/>
    <s v="Married"/>
    <n v="4404"/>
    <n v="2"/>
    <x v="1"/>
    <n v="12"/>
    <n v="3"/>
    <n v="1"/>
    <n v="0"/>
    <n v="6"/>
    <n v="3"/>
    <n v="4"/>
    <n v="4"/>
    <n v="3"/>
    <n v="1"/>
    <n v="2"/>
    <n v="0"/>
    <n v="0"/>
    <x v="0"/>
    <x v="0"/>
    <x v="2"/>
    <x v="1"/>
    <x v="1"/>
    <x v="0"/>
    <x v="2"/>
    <n v="2.5"/>
    <x v="3"/>
    <s v="1–2"/>
    <n v="15854.4"/>
    <n v="0"/>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CC262D-EEE9-48DE-AD54-43FE7A468CCD}" name="PivotTable14"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36:J40" firstHeaderRow="0" firstDataRow="1" firstDataCol="1"/>
  <pivotFields count="45">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5">
        <item x="1"/>
        <item x="0"/>
        <item x="3"/>
        <item x="2"/>
        <item t="default"/>
      </items>
    </pivotField>
    <pivotField showAll="0"/>
    <pivotField showAll="0"/>
    <pivotField showAll="0"/>
    <pivotField showAll="0"/>
    <pivotField showAll="0"/>
    <pivotField showAll="0"/>
    <pivotField showAll="0"/>
    <pivotField showAll="0"/>
    <pivotField showAll="0"/>
  </pivotFields>
  <rowFields count="1">
    <field x="35"/>
  </rowFields>
  <rowItems count="4">
    <i>
      <x/>
    </i>
    <i>
      <x v="1"/>
    </i>
    <i>
      <x v="2"/>
    </i>
    <i>
      <x v="3"/>
    </i>
  </rowItems>
  <colFields count="1">
    <field x="-2"/>
  </colFields>
  <colItems count="2">
    <i>
      <x/>
    </i>
    <i i="1">
      <x v="1"/>
    </i>
  </colItems>
  <dataFields count="2">
    <dataField name="Attrition Rate" fld="29" subtotal="average" baseField="36" baseItem="0" numFmtId="164"/>
    <dataField name="Headcount" fld="7" subtotal="count" baseField="36" baseItem="0"/>
  </dataFields>
  <formats count="2">
    <format dxfId="263">
      <pivotArea collapsedLevelsAreSubtotals="1" fieldPosition="0">
        <references count="2">
          <reference field="4294967294" count="1" selected="0">
            <x v="0"/>
          </reference>
          <reference field="35" count="0"/>
        </references>
      </pivotArea>
    </format>
    <format dxfId="262">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971B48-F57E-40B8-941F-3111833C4A19}" name="PivotTable3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19:G125" firstHeaderRow="1" firstDataRow="3" firstDataCol="1"/>
  <pivotFields count="45">
    <pivotField showAll="0"/>
    <pivotField showAll="0"/>
    <pivotField showAll="0"/>
    <pivotField axis="axisRow" showAll="0">
      <items count="4">
        <item x="2"/>
        <item x="1"/>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4">
    <i>
      <x/>
    </i>
    <i>
      <x v="1"/>
    </i>
    <i>
      <x v="2"/>
    </i>
    <i t="grand">
      <x/>
    </i>
  </rowItems>
  <colFields count="2">
    <field x="17"/>
    <field x="-2"/>
  </colFields>
  <colItems count="6">
    <i>
      <x/>
      <x/>
    </i>
    <i r="1" i="1">
      <x v="1"/>
    </i>
    <i>
      <x v="1"/>
      <x/>
    </i>
    <i r="1" i="1">
      <x v="1"/>
    </i>
    <i t="grand">
      <x/>
    </i>
    <i t="grand" i="1">
      <x/>
    </i>
  </colItems>
  <dataFields count="2">
    <dataField name="Headcount" fld="7" subtotal="count" baseField="3" baseItem="0"/>
    <dataField name="Attritions" fld="29" baseField="3" baseItem="0"/>
  </dataFields>
  <formats count="9">
    <format dxfId="272">
      <pivotArea collapsedLevelsAreSubtotals="1" fieldPosition="0">
        <references count="3">
          <reference field="4294967294" count="1" selected="0">
            <x v="0"/>
          </reference>
          <reference field="3" count="0"/>
          <reference field="17" count="1" selected="0">
            <x v="0"/>
          </reference>
        </references>
      </pivotArea>
    </format>
    <format dxfId="271">
      <pivotArea outline="0" collapsedLevelsAreSubtotals="1" fieldPosition="0">
        <references count="2">
          <reference field="4294967294" count="1" selected="0">
            <x v="1"/>
          </reference>
          <reference field="17" count="1" selected="0">
            <x v="0"/>
          </reference>
        </references>
      </pivotArea>
    </format>
    <format dxfId="270">
      <pivotArea outline="0" collapsedLevelsAreSubtotals="1" fieldPosition="0">
        <references count="2">
          <reference field="4294967294" count="2" selected="0">
            <x v="0"/>
            <x v="1"/>
          </reference>
          <reference field="17" count="1" selected="0">
            <x v="1"/>
          </reference>
        </references>
      </pivotArea>
    </format>
    <format dxfId="269">
      <pivotArea field="17" grandCol="1" outline="0" collapsedLevelsAreSubtotals="1" axis="axisCol" fieldPosition="0">
        <references count="1">
          <reference field="4294967294" count="2" selected="0">
            <x v="0"/>
            <x v="1"/>
          </reference>
        </references>
      </pivotArea>
    </format>
    <format dxfId="268">
      <pivotArea grandRow="1" grandCol="1" outline="0" collapsedLevelsAreSubtotals="1" fieldPosition="0">
        <references count="1">
          <reference field="4294967294" count="1" selected="0">
            <x v="1"/>
          </reference>
        </references>
      </pivotArea>
    </format>
    <format dxfId="267">
      <pivotArea field="17" grandCol="1" outline="0" collapsedLevelsAreSubtotals="1" axis="axisCol" fieldPosition="0">
        <references count="1">
          <reference field="4294967294" count="1" selected="0">
            <x v="1"/>
          </reference>
        </references>
      </pivotArea>
    </format>
    <format dxfId="266">
      <pivotArea type="topRight" dataOnly="0" labelOnly="1" outline="0" offset="D1" fieldPosition="0"/>
    </format>
    <format dxfId="265">
      <pivotArea field="17" dataOnly="0" labelOnly="1" grandCol="1" outline="0" axis="axisCol" fieldPosition="0">
        <references count="1">
          <reference field="4294967294" count="1" selected="0">
            <x v="0"/>
          </reference>
        </references>
      </pivotArea>
    </format>
    <format dxfId="264">
      <pivotArea field="17" dataOnly="0" labelOnly="1" grandCol="1" outline="0" axis="axisCol"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1B8FCFE-D15D-4864-8119-00366F3D7176}"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2" firstHeaderRow="0" firstDataRow="1" firstDataCol="0"/>
  <pivotFields count="45">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2">
    <i>
      <x/>
    </i>
    <i i="1">
      <x v="1"/>
    </i>
  </colItems>
  <dataFields count="2">
    <dataField name="Headcount" fld="7" subtotal="count" baseField="0" baseItem="1"/>
    <dataField name="Attritions" fld="29" baseField="0" baseItem="1" numFmtId="1"/>
  </dataFields>
  <formats count="3">
    <format dxfId="275">
      <pivotArea outline="0" collapsedLevelsAreSubtotals="1" fieldPosition="0">
        <references count="1">
          <reference field="4294967294" count="1" selected="0">
            <x v="1"/>
          </reference>
        </references>
      </pivotArea>
    </format>
    <format dxfId="274">
      <pivotArea outline="0" collapsedLevelsAreSubtotals="1" fieldPosition="0">
        <references count="1">
          <reference field="4294967294" count="1" selected="0">
            <x v="0"/>
          </reference>
        </references>
      </pivotArea>
    </format>
    <format dxfId="273">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9F029B-ECB7-46DB-A2CD-7136555BAF4D}" name="PivotTable3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isk Score">
  <location ref="A152:C158" firstHeaderRow="0" firstDataRow="1" firstDataCol="1"/>
  <pivotFields count="45">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1"/>
        <item x="2"/>
        <item x="0"/>
        <item x="3"/>
        <item x="4"/>
        <item t="default"/>
      </items>
    </pivotField>
    <pivotField showAll="0"/>
  </pivotFields>
  <rowFields count="1">
    <field x="43"/>
  </rowFields>
  <rowItems count="6">
    <i>
      <x/>
    </i>
    <i>
      <x v="1"/>
    </i>
    <i>
      <x v="2"/>
    </i>
    <i>
      <x v="3"/>
    </i>
    <i>
      <x v="4"/>
    </i>
    <i t="grand">
      <x/>
    </i>
  </rowItems>
  <colFields count="1">
    <field x="-2"/>
  </colFields>
  <colItems count="2">
    <i>
      <x/>
    </i>
    <i i="1">
      <x v="1"/>
    </i>
  </colItems>
  <dataFields count="2">
    <dataField name="Attritions" fld="29" baseField="0" baseItem="0"/>
    <dataField name="Headcount"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865BC3-A1A8-4F51-ABF0-612A91520457}" name="PivotTable20"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62:C64" firstHeaderRow="0" firstDataRow="1" firstDataCol="1"/>
  <pivotFields count="45">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items count="3">
        <item n="No" x="1"/>
        <item n="Yes"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1"/>
  </rowFields>
  <rowItems count="2">
    <i>
      <x/>
    </i>
    <i>
      <x v="1"/>
    </i>
  </rowItems>
  <colFields count="1">
    <field x="-2"/>
  </colFields>
  <colItems count="2">
    <i>
      <x/>
    </i>
    <i i="1">
      <x v="1"/>
    </i>
  </colItems>
  <dataFields count="2">
    <dataField name="Attrition Rate" fld="29" subtotal="average" baseField="31" baseItem="0" numFmtId="164"/>
    <dataField name="Headcount" fld="7" subtotal="count" baseField="31" baseItem="0"/>
  </dataFields>
  <formats count="2">
    <format dxfId="277">
      <pivotArea collapsedLevelsAreSubtotals="1" fieldPosition="0">
        <references count="2">
          <reference field="4294967294" count="1" selected="0">
            <x v="0"/>
          </reference>
          <reference field="31" count="0"/>
        </references>
      </pivotArea>
    </format>
    <format dxfId="276">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4918A7-DC08-4EC9-849C-C644CE3340BA}" name="PivotTable11"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O6:Q8" firstHeaderRow="0" firstDataRow="1" firstDataCol="1"/>
  <pivotFields count="45">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2">
    <i>
      <x/>
    </i>
    <i>
      <x v="1"/>
    </i>
  </rowItems>
  <colFields count="1">
    <field x="-2"/>
  </colFields>
  <colItems count="2">
    <i>
      <x/>
    </i>
    <i i="1">
      <x v="1"/>
    </i>
  </colItems>
  <dataFields count="2">
    <dataField name="Attrition Rate" fld="29" subtotal="average" baseField="17" baseItem="0" numFmtId="164"/>
    <dataField name="Headcount" fld="7" subtotal="count" baseField="17" baseItem="0"/>
  </dataFields>
  <formats count="13">
    <format dxfId="290">
      <pivotArea collapsedLevelsAreSubtotals="1" fieldPosition="0">
        <references count="2">
          <reference field="4294967294" count="1" selected="0">
            <x v="0"/>
          </reference>
          <reference field="17" count="0"/>
        </references>
      </pivotArea>
    </format>
    <format dxfId="289">
      <pivotArea field="17" grandRow="1" outline="0" collapsedLevelsAreSubtotals="1" axis="axisRow" fieldPosition="0">
        <references count="1">
          <reference field="4294967294" count="1" selected="0">
            <x v="0"/>
          </reference>
        </references>
      </pivotArea>
    </format>
    <format dxfId="288">
      <pivotArea type="all" dataOnly="0" outline="0" fieldPosition="0"/>
    </format>
    <format dxfId="287">
      <pivotArea outline="0" collapsedLevelsAreSubtotals="1" fieldPosition="0"/>
    </format>
    <format dxfId="286">
      <pivotArea field="17" type="button" dataOnly="0" labelOnly="1" outline="0" axis="axisRow" fieldPosition="0"/>
    </format>
    <format dxfId="285">
      <pivotArea dataOnly="0" labelOnly="1" fieldPosition="0">
        <references count="1">
          <reference field="17" count="0"/>
        </references>
      </pivotArea>
    </format>
    <format dxfId="284">
      <pivotArea dataOnly="0" labelOnly="1" outline="0" fieldPosition="0">
        <references count="1">
          <reference field="4294967294" count="2">
            <x v="0"/>
            <x v="1"/>
          </reference>
        </references>
      </pivotArea>
    </format>
    <format dxfId="283">
      <pivotArea outline="0" collapsedLevelsAreSubtotals="1" fieldPosition="0">
        <references count="1">
          <reference field="4294967294" count="1" selected="0">
            <x v="0"/>
          </reference>
        </references>
      </pivotArea>
    </format>
    <format dxfId="282">
      <pivotArea type="all" dataOnly="0" outline="0" fieldPosition="0"/>
    </format>
    <format dxfId="281">
      <pivotArea outline="0" collapsedLevelsAreSubtotals="1" fieldPosition="0"/>
    </format>
    <format dxfId="280">
      <pivotArea field="17" type="button" dataOnly="0" labelOnly="1" outline="0" axis="axisRow" fieldPosition="0"/>
    </format>
    <format dxfId="279">
      <pivotArea dataOnly="0" labelOnly="1" fieldPosition="0">
        <references count="1">
          <reference field="17" count="0"/>
        </references>
      </pivotArea>
    </format>
    <format dxfId="278">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9DD70FF-9CBD-4213-96D4-75E625355438}" name="PivotTable5"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119:AA126" firstHeaderRow="1" firstDataRow="3" firstDataCol="1"/>
  <pivotFields count="45">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5">
        <item x="2"/>
        <item x="1"/>
        <item x="0"/>
        <item x="3"/>
        <item t="default"/>
      </items>
    </pivotField>
    <pivotField showAll="0"/>
    <pivotField showAll="0"/>
    <pivotField showAll="0"/>
    <pivotField axis="axisCol" showAll="0">
      <items count="6">
        <item x="4"/>
        <item x="0"/>
        <item x="3"/>
        <item x="1"/>
        <item x="2"/>
        <item t="default"/>
      </items>
    </pivotField>
    <pivotField showAll="0"/>
    <pivotField showAll="0"/>
    <pivotField showAll="0"/>
    <pivotField showAll="0"/>
    <pivotField showAll="0"/>
  </pivotFields>
  <rowFields count="1">
    <field x="35"/>
  </rowFields>
  <rowItems count="5">
    <i>
      <x/>
    </i>
    <i>
      <x v="1"/>
    </i>
    <i>
      <x v="2"/>
    </i>
    <i>
      <x v="3"/>
    </i>
    <i t="grand">
      <x/>
    </i>
  </rowItems>
  <colFields count="2">
    <field x="39"/>
    <field x="-2"/>
  </colFields>
  <colItems count="12">
    <i>
      <x/>
      <x/>
    </i>
    <i r="1" i="1">
      <x v="1"/>
    </i>
    <i>
      <x v="1"/>
      <x/>
    </i>
    <i r="1" i="1">
      <x v="1"/>
    </i>
    <i>
      <x v="2"/>
      <x/>
    </i>
    <i r="1" i="1">
      <x v="1"/>
    </i>
    <i>
      <x v="3"/>
      <x/>
    </i>
    <i r="1" i="1">
      <x v="1"/>
    </i>
    <i>
      <x v="4"/>
      <x/>
    </i>
    <i r="1" i="1">
      <x v="1"/>
    </i>
    <i t="grand">
      <x/>
    </i>
    <i t="grand" i="1">
      <x/>
    </i>
  </colItems>
  <dataFields count="2">
    <dataField name="Headcount" fld="7" subtotal="count" baseField="35" baseItem="0"/>
    <dataField name="Attrition Rate" fld="29" subtotal="average" baseField="35" baseItem="0"/>
  </dataFields>
  <formats count="6">
    <format dxfId="296">
      <pivotArea outline="0" collapsedLevelsAreSubtotals="1" fieldPosition="0">
        <references count="2">
          <reference field="4294967294" count="1" selected="0">
            <x v="1"/>
          </reference>
          <reference field="39" count="1" selected="0">
            <x v="0"/>
          </reference>
        </references>
      </pivotArea>
    </format>
    <format dxfId="295">
      <pivotArea outline="0" collapsedLevelsAreSubtotals="1" fieldPosition="0">
        <references count="2">
          <reference field="4294967294" count="1" selected="0">
            <x v="1"/>
          </reference>
          <reference field="39" count="1" selected="0">
            <x v="1"/>
          </reference>
        </references>
      </pivotArea>
    </format>
    <format dxfId="294">
      <pivotArea outline="0" collapsedLevelsAreSubtotals="1" fieldPosition="0">
        <references count="2">
          <reference field="4294967294" count="1" selected="0">
            <x v="1"/>
          </reference>
          <reference field="39" count="1" selected="0">
            <x v="2"/>
          </reference>
        </references>
      </pivotArea>
    </format>
    <format dxfId="293">
      <pivotArea outline="0" collapsedLevelsAreSubtotals="1" fieldPosition="0">
        <references count="2">
          <reference field="4294967294" count="1" selected="0">
            <x v="1"/>
          </reference>
          <reference field="39" count="1" selected="0">
            <x v="3"/>
          </reference>
        </references>
      </pivotArea>
    </format>
    <format dxfId="292">
      <pivotArea outline="0" collapsedLevelsAreSubtotals="1" fieldPosition="0">
        <references count="2">
          <reference field="4294967294" count="1" selected="0">
            <x v="1"/>
          </reference>
          <reference field="39" count="1" selected="0">
            <x v="4"/>
          </reference>
        </references>
      </pivotArea>
    </format>
    <format dxfId="291">
      <pivotArea field="39" grandCol="1" outline="0" collapsedLevelsAreSubtotals="1" axis="axisCol"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0027E6-1AFE-4D13-A303-BBA274A3B5E0}" name="PivotTable15"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O36:Q41" firstHeaderRow="0" firstDataRow="1" firstDataCol="1"/>
  <pivotFields count="45">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nonAutoSortDefault="1">
      <items count="6">
        <item x="0"/>
        <item x="1"/>
        <item x="4"/>
        <item x="3"/>
        <item x="2"/>
        <item t="default"/>
      </items>
    </pivotField>
    <pivotField showAll="0"/>
    <pivotField showAll="0"/>
    <pivotField showAll="0"/>
    <pivotField showAll="0"/>
    <pivotField showAll="0"/>
    <pivotField showAll="0"/>
    <pivotField showAll="0"/>
    <pivotField showAll="0"/>
    <pivotField showAll="0"/>
    <pivotField showAll="0"/>
  </pivotFields>
  <rowFields count="1">
    <field x="34"/>
  </rowFields>
  <rowItems count="5">
    <i>
      <x/>
    </i>
    <i>
      <x v="1"/>
    </i>
    <i>
      <x v="2"/>
    </i>
    <i>
      <x v="3"/>
    </i>
    <i>
      <x v="4"/>
    </i>
  </rowItems>
  <colFields count="1">
    <field x="-2"/>
  </colFields>
  <colItems count="2">
    <i>
      <x/>
    </i>
    <i i="1">
      <x v="1"/>
    </i>
  </colItems>
  <dataFields count="2">
    <dataField name="Attrition Rate" fld="29" subtotal="average" baseField="35" baseItem="0" numFmtId="164"/>
    <dataField name="Headcount" fld="7" subtotal="count" baseField="35" baseItem="0"/>
  </dataFields>
  <formats count="2">
    <format dxfId="298">
      <pivotArea collapsedLevelsAreSubtotals="1" fieldPosition="0">
        <references count="2">
          <reference field="4294967294" count="1" selected="0">
            <x v="0"/>
          </reference>
          <reference field="34" count="0"/>
        </references>
      </pivotArea>
    </format>
    <format dxfId="297">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3A0D2F0-7FC2-4582-AD88-634E12F11C3A}" name="PivotTable13"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6:C41" firstHeaderRow="0" firstDataRow="1" firstDataCol="1"/>
  <pivotFields count="45">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axis="axisRow" showAll="0">
      <items count="6">
        <item x="2"/>
        <item x="0"/>
        <item x="4"/>
        <item x="1"/>
        <item x="3"/>
        <item t="default"/>
      </items>
    </pivotField>
    <pivotField showAll="0"/>
    <pivotField showAll="0"/>
    <pivotField showAll="0"/>
    <pivotField showAll="0"/>
    <pivotField showAll="0"/>
    <pivotField showAll="0"/>
    <pivotField showAll="0"/>
  </pivotFields>
  <rowFields count="1">
    <field x="37"/>
  </rowFields>
  <rowItems count="5">
    <i>
      <x/>
    </i>
    <i>
      <x v="1"/>
    </i>
    <i>
      <x v="2"/>
    </i>
    <i>
      <x v="3"/>
    </i>
    <i>
      <x v="4"/>
    </i>
  </rowItems>
  <colFields count="1">
    <field x="-2"/>
  </colFields>
  <colItems count="2">
    <i>
      <x/>
    </i>
    <i i="1">
      <x v="1"/>
    </i>
  </colItems>
  <dataFields count="2">
    <dataField name="Attrition Rate" fld="29" subtotal="average" baseField="38" baseItem="0" numFmtId="164"/>
    <dataField name="Headcount" fld="7" subtotal="count" baseField="38" baseItem="0"/>
  </dataFields>
  <formats count="2">
    <format dxfId="300">
      <pivotArea collapsedLevelsAreSubtotals="1" fieldPosition="0">
        <references count="2">
          <reference field="4294967294" count="1" selected="0">
            <x v="0"/>
          </reference>
          <reference field="37" count="0"/>
        </references>
      </pivotArea>
    </format>
    <format dxfId="299">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47E1D70-0DEC-4915-AB3A-9BF3EE91CE42}" name="PivotTable25"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85:B88" firstHeaderRow="1" firstDataRow="1" firstDataCol="1"/>
  <pivotFields count="45">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3"/>
  </rowFields>
  <rowItems count="3">
    <i>
      <x v="1"/>
    </i>
    <i>
      <x v="2"/>
    </i>
    <i>
      <x/>
    </i>
  </rowItems>
  <colItems count="1">
    <i/>
  </colItems>
  <dataFields count="1">
    <dataField name="Cost" fld="42"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318C8B8-A168-49BA-87DC-181F7DBC0E4C}" name="PivotTable9"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location ref="A6:C9" firstHeaderRow="0" firstDataRow="1" firstDataCol="1"/>
  <pivotFields count="45">
    <pivotField showAll="0"/>
    <pivotField showAll="0"/>
    <pivotField showAll="0"/>
    <pivotField axis="axisRow" showAll="0">
      <items count="4">
        <item x="2"/>
        <item x="1"/>
        <item x="0"/>
        <item t="default"/>
      </items>
    </pivotField>
    <pivotField showAll="0"/>
    <pivotField showAll="0"/>
    <pivotField showAll="0"/>
    <pivotField dataField="1"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3">
        <item x="1"/>
        <item x="0"/>
        <item t="default"/>
      </items>
    </pivotField>
    <pivotField showAll="0">
      <items count="7">
        <item x="4"/>
        <item m="1" x="5"/>
        <item x="2"/>
        <item x="0"/>
        <item x="1"/>
        <item x="3"/>
        <item t="default"/>
      </items>
    </pivotField>
    <pivotField showAll="0"/>
    <pivotField showAll="0">
      <items count="5">
        <item x="2"/>
        <item x="1"/>
        <item x="0"/>
        <item x="3"/>
        <item t="default"/>
      </items>
    </pivotField>
    <pivotField showAll="0"/>
    <pivotField showAll="0">
      <items count="6">
        <item x="2"/>
        <item x="0"/>
        <item x="4"/>
        <item x="1"/>
        <item x="3"/>
        <item t="default"/>
      </items>
    </pivotField>
    <pivotField showAll="0"/>
    <pivotField showAll="0">
      <items count="6">
        <item x="4"/>
        <item x="0"/>
        <item x="3"/>
        <item x="1"/>
        <item x="2"/>
        <item t="default"/>
      </items>
    </pivotField>
    <pivotField showAll="0"/>
    <pivotField showAll="0"/>
    <pivotField showAll="0"/>
    <pivotField showAll="0"/>
    <pivotField showAll="0"/>
  </pivotFields>
  <rowFields count="1">
    <field x="3"/>
  </rowFields>
  <rowItems count="3">
    <i>
      <x/>
    </i>
    <i>
      <x v="1"/>
    </i>
    <i>
      <x v="2"/>
    </i>
  </rowItems>
  <colFields count="1">
    <field x="-2"/>
  </colFields>
  <colItems count="2">
    <i>
      <x/>
    </i>
    <i i="1">
      <x v="1"/>
    </i>
  </colItems>
  <dataFields count="2">
    <dataField name="Attrition Rate" fld="29" subtotal="average" baseField="5" baseItem="0" numFmtId="164"/>
    <dataField name="Headcount" fld="7" subtotal="count" baseField="3" baseItem="0"/>
  </dataFields>
  <formats count="13">
    <format dxfId="201">
      <pivotArea outline="0" collapsedLevelsAreSubtotals="1" fieldPosition="0">
        <references count="1">
          <reference field="4294967294" count="1" selected="0">
            <x v="0"/>
          </reference>
        </references>
      </pivotArea>
    </format>
    <format dxfId="202">
      <pivotArea dataOnly="0" labelOnly="1" outline="0" fieldPosition="0">
        <references count="1">
          <reference field="4294967294" count="2">
            <x v="0"/>
            <x v="1"/>
          </reference>
        </references>
      </pivotArea>
    </format>
    <format dxfId="203">
      <pivotArea type="all" dataOnly="0" outline="0" fieldPosition="0"/>
    </format>
    <format dxfId="204">
      <pivotArea outline="0" fieldPosition="0">
        <references count="1">
          <reference field="4294967294" count="1">
            <x v="0"/>
          </reference>
        </references>
      </pivotArea>
    </format>
    <format dxfId="205">
      <pivotArea type="all" dataOnly="0" outline="0" fieldPosition="0"/>
    </format>
    <format dxfId="206">
      <pivotArea outline="0" collapsedLevelsAreSubtotals="1" fieldPosition="0"/>
    </format>
    <format dxfId="207">
      <pivotArea field="3" type="button" dataOnly="0" labelOnly="1" outline="0" axis="axisRow" fieldPosition="0"/>
    </format>
    <format dxfId="208">
      <pivotArea dataOnly="0" labelOnly="1" fieldPosition="0">
        <references count="1">
          <reference field="3" count="0"/>
        </references>
      </pivotArea>
    </format>
    <format dxfId="209">
      <pivotArea outline="0" collapsedLevelsAreSubtotals="1" fieldPosition="0"/>
    </format>
    <format dxfId="210">
      <pivotArea field="3" type="button" dataOnly="0" labelOnly="1" outline="0" axis="axisRow" fieldPosition="0"/>
    </format>
    <format dxfId="211">
      <pivotArea dataOnly="0" labelOnly="1" fieldPosition="0">
        <references count="1">
          <reference field="3" count="0"/>
        </references>
      </pivotArea>
    </format>
    <format dxfId="212">
      <pivotArea dataOnly="0" labelOnly="1" outline="0" fieldPosition="0">
        <references count="1">
          <reference field="4294967294" count="2">
            <x v="0"/>
            <x v="1"/>
          </reference>
        </references>
      </pivotArea>
    </format>
    <format dxfId="213">
      <pivotArea dataOnly="0" labelOnly="1" outline="0" fieldPosition="0">
        <references count="1">
          <reference field="4294967294" count="2">
            <x v="0"/>
            <x v="1"/>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9ACD74C-8D80-4288-A41E-3532B915D8AA}" name="PivotTable12"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V6:X11" firstHeaderRow="0" firstDataRow="1" firstDataCol="1"/>
  <pivotFields count="45">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nonAutoSortDefault="1">
      <items count="7">
        <item m="1" x="5"/>
        <item x="2"/>
        <item x="0"/>
        <item x="1"/>
        <item x="3"/>
        <item x="4"/>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33"/>
  </rowFields>
  <rowItems count="5">
    <i>
      <x v="1"/>
    </i>
    <i>
      <x v="2"/>
    </i>
    <i>
      <x v="3"/>
    </i>
    <i>
      <x v="4"/>
    </i>
    <i>
      <x v="5"/>
    </i>
  </rowItems>
  <colFields count="1">
    <field x="-2"/>
  </colFields>
  <colItems count="2">
    <i>
      <x/>
    </i>
    <i i="1">
      <x v="1"/>
    </i>
  </colItems>
  <dataFields count="2">
    <dataField name="Attrition Rate" fld="29" subtotal="average" baseField="34" baseItem="0" numFmtId="164"/>
    <dataField name="Headcount" fld="7" subtotal="count" baseField="34" baseItem="0"/>
  </dataFields>
  <formats count="12">
    <format dxfId="312">
      <pivotArea collapsedLevelsAreSubtotals="1" fieldPosition="0">
        <references count="2">
          <reference field="4294967294" count="1" selected="0">
            <x v="0"/>
          </reference>
          <reference field="33" count="0"/>
        </references>
      </pivotArea>
    </format>
    <format dxfId="311">
      <pivotArea type="all" dataOnly="0" outline="0" fieldPosition="0"/>
    </format>
    <format dxfId="310">
      <pivotArea outline="0" collapsedLevelsAreSubtotals="1" fieldPosition="0"/>
    </format>
    <format dxfId="309">
      <pivotArea field="33" type="button" dataOnly="0" labelOnly="1" outline="0" axis="axisRow" fieldPosition="0"/>
    </format>
    <format dxfId="308">
      <pivotArea dataOnly="0" labelOnly="1" fieldPosition="0">
        <references count="1">
          <reference field="33" count="0"/>
        </references>
      </pivotArea>
    </format>
    <format dxfId="307">
      <pivotArea dataOnly="0" labelOnly="1" outline="0" fieldPosition="0">
        <references count="1">
          <reference field="4294967294" count="2">
            <x v="0"/>
            <x v="1"/>
          </reference>
        </references>
      </pivotArea>
    </format>
    <format dxfId="306">
      <pivotArea outline="0" collapsedLevelsAreSubtotals="1" fieldPosition="0">
        <references count="1">
          <reference field="4294967294" count="1" selected="0">
            <x v="0"/>
          </reference>
        </references>
      </pivotArea>
    </format>
    <format dxfId="305">
      <pivotArea type="all" dataOnly="0" outline="0" fieldPosition="0"/>
    </format>
    <format dxfId="304">
      <pivotArea outline="0" collapsedLevelsAreSubtotals="1" fieldPosition="0"/>
    </format>
    <format dxfId="303">
      <pivotArea field="33" type="button" dataOnly="0" labelOnly="1" outline="0" axis="axisRow" fieldPosition="0"/>
    </format>
    <format dxfId="302">
      <pivotArea dataOnly="0" labelOnly="1" fieldPosition="0">
        <references count="1">
          <reference field="33" count="0"/>
        </references>
      </pivotArea>
    </format>
    <format dxfId="301">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24B9027-53C7-4C22-B7D3-4F1567A424DB}"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1:D186" firstHeaderRow="0" firstDataRow="1" firstDataCol="1"/>
  <pivotFields count="45">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2"/>
        <item x="0"/>
        <item x="3"/>
        <item t="default"/>
      </items>
    </pivotField>
  </pivotFields>
  <rowFields count="1">
    <field x="44"/>
  </rowFields>
  <rowItems count="5">
    <i>
      <x/>
    </i>
    <i>
      <x v="1"/>
    </i>
    <i>
      <x v="2"/>
    </i>
    <i>
      <x v="3"/>
    </i>
    <i t="grand">
      <x/>
    </i>
  </rowItems>
  <colFields count="1">
    <field x="-2"/>
  </colFields>
  <colItems count="3">
    <i>
      <x/>
    </i>
    <i i="1">
      <x v="1"/>
    </i>
    <i i="2">
      <x v="2"/>
    </i>
  </colItems>
  <dataFields count="3">
    <dataField name="Attritions" fld="29" baseField="44" baseItem="0" numFmtId="1"/>
    <dataField name="Attrition Rate" fld="29" subtotal="average" baseField="44" baseItem="0" numFmtId="164"/>
    <dataField name="Headcount" fld="7" subtotal="count" baseField="44" baseItem="0" numFmtId="1"/>
  </dataFields>
  <formats count="3">
    <format dxfId="315">
      <pivotArea outline="0" collapsedLevelsAreSubtotals="1" fieldPosition="0"/>
    </format>
    <format dxfId="314">
      <pivotArea outline="0" collapsedLevelsAreSubtotals="1" fieldPosition="0">
        <references count="1">
          <reference field="4294967294" count="1" selected="0">
            <x v="0"/>
          </reference>
        </references>
      </pivotArea>
    </format>
    <format dxfId="313">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0A63832-797A-4A64-9BEC-09F2907D478F}" name="PivotTable30"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85:I94" firstHeaderRow="1" firstDataRow="1" firstDataCol="1"/>
  <pivotFields count="45">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12"/>
  </rowFields>
  <rowItems count="9">
    <i>
      <x/>
    </i>
    <i>
      <x v="1"/>
    </i>
    <i>
      <x v="2"/>
    </i>
    <i>
      <x v="3"/>
    </i>
    <i>
      <x v="4"/>
    </i>
    <i>
      <x v="5"/>
    </i>
    <i>
      <x v="6"/>
    </i>
    <i>
      <x v="7"/>
    </i>
    <i>
      <x v="8"/>
    </i>
  </rowItems>
  <colItems count="1">
    <i/>
  </colItems>
  <dataFields count="1">
    <dataField name="Cost" fld="42"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B4F1832-92B5-47CD-9B75-BEA086EB8C89}" name="PivotTable21"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62:J64" firstHeaderRow="0" firstDataRow="1" firstDataCol="1"/>
  <pivotFields count="45">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axis="axisRow" showAll="0">
      <items count="3">
        <item n="Unstable" x="1"/>
        <item n="Stable"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32"/>
  </rowFields>
  <rowItems count="2">
    <i>
      <x/>
    </i>
    <i>
      <x v="1"/>
    </i>
  </rowItems>
  <colFields count="1">
    <field x="-2"/>
  </colFields>
  <colItems count="2">
    <i>
      <x/>
    </i>
    <i i="1">
      <x v="1"/>
    </i>
  </colItems>
  <dataFields count="2">
    <dataField name="Attrition Rate" fld="29" subtotal="average" baseField="32" baseItem="0" numFmtId="164"/>
    <dataField name="Headcount" fld="7" subtotal="count" baseField="32" baseItem="0"/>
  </dataFields>
  <formats count="2">
    <format dxfId="317">
      <pivotArea collapsedLevelsAreSubtotals="1" fieldPosition="0">
        <references count="2">
          <reference field="4294967294" count="1" selected="0">
            <x v="0"/>
          </reference>
          <reference field="32" count="0"/>
        </references>
      </pivotArea>
    </format>
    <format dxfId="316">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9D95B88-809E-4A32-AB0F-60885BDF82E7}" name="PivotTable6"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154:P158" firstHeaderRow="1" firstDataRow="1" firstDataCol="1" rowPageCount="1" colPageCount="1"/>
  <pivotFields count="45">
    <pivotField showAll="0"/>
    <pivotField axis="axisPage" showAll="0">
      <items count="3">
        <item x="1"/>
        <item x="0"/>
        <item t="default"/>
      </items>
    </pivotField>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3"/>
  </rowFields>
  <rowItems count="4">
    <i>
      <x v="1"/>
    </i>
    <i>
      <x v="2"/>
    </i>
    <i>
      <x/>
    </i>
    <i t="grand">
      <x/>
    </i>
  </rowItems>
  <colItems count="1">
    <i/>
  </colItems>
  <pageFields count="1">
    <pageField fld="1" item="1" hier="-1"/>
  </pageFields>
  <dataFields count="1">
    <dataField name="Total ReplacementCost" fld="41"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37D7413-3B35-40C6-ACB2-C0428F95BC74}" name="PivotTable10"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6:J15" firstHeaderRow="0" firstDataRow="1" firstDataCol="1"/>
  <pivotFields count="45">
    <pivotField showAll="0"/>
    <pivotField showAll="0"/>
    <pivotField showAll="0"/>
    <pivotField showAll="0">
      <items count="4">
        <item x="2"/>
        <item x="1"/>
        <item x="0"/>
        <item t="default"/>
      </items>
    </pivotField>
    <pivotField showAll="0"/>
    <pivotField showAll="0"/>
    <pivotField showAll="0"/>
    <pivotField dataField="1"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3">
        <item x="1"/>
        <item x="0"/>
        <item t="default"/>
      </items>
    </pivotField>
    <pivotField showAll="0">
      <items count="7">
        <item x="4"/>
        <item m="1" x="5"/>
        <item x="2"/>
        <item x="0"/>
        <item x="1"/>
        <item x="3"/>
        <item t="default"/>
      </items>
    </pivotField>
    <pivotField showAll="0"/>
    <pivotField showAll="0">
      <items count="5">
        <item x="2"/>
        <item x="1"/>
        <item x="0"/>
        <item x="3"/>
        <item t="default"/>
      </items>
    </pivotField>
    <pivotField showAll="0"/>
    <pivotField showAll="0">
      <items count="6">
        <item x="2"/>
        <item x="0"/>
        <item x="4"/>
        <item x="1"/>
        <item x="3"/>
        <item t="default"/>
      </items>
    </pivotField>
    <pivotField showAll="0"/>
    <pivotField showAll="0">
      <items count="6">
        <item x="4"/>
        <item x="0"/>
        <item x="3"/>
        <item x="1"/>
        <item x="2"/>
        <item t="default"/>
      </items>
    </pivotField>
    <pivotField showAll="0"/>
    <pivotField showAll="0"/>
    <pivotField showAll="0"/>
    <pivotField showAll="0"/>
    <pivotField showAll="0"/>
  </pivotFields>
  <rowFields count="1">
    <field x="12"/>
  </rowFields>
  <rowItems count="9">
    <i>
      <x/>
    </i>
    <i>
      <x v="1"/>
    </i>
    <i>
      <x v="2"/>
    </i>
    <i>
      <x v="3"/>
    </i>
    <i>
      <x v="4"/>
    </i>
    <i>
      <x v="5"/>
    </i>
    <i>
      <x v="6"/>
    </i>
    <i>
      <x v="7"/>
    </i>
    <i>
      <x v="8"/>
    </i>
  </rowItems>
  <colFields count="1">
    <field x="-2"/>
  </colFields>
  <colItems count="2">
    <i>
      <x/>
    </i>
    <i i="1">
      <x v="1"/>
    </i>
  </colItems>
  <dataFields count="2">
    <dataField name="Attrition Rate" fld="29" subtotal="average" baseField="12" baseItem="0" numFmtId="164"/>
    <dataField name="Headcount" fld="7" subtotal="count" baseField="12" baseItem="0"/>
  </dataFields>
  <formats count="8">
    <format dxfId="214">
      <pivotArea collapsedLevelsAreSubtotals="1" fieldPosition="0">
        <references count="2">
          <reference field="4294967294" count="1" selected="0">
            <x v="0"/>
          </reference>
          <reference field="12" count="0"/>
        </references>
      </pivotArea>
    </format>
    <format dxfId="215">
      <pivotArea type="all" dataOnly="0" outline="0" fieldPosition="0"/>
    </format>
    <format dxfId="216">
      <pivotArea outline="0" collapsedLevelsAreSubtotals="1" fieldPosition="0">
        <references count="1">
          <reference field="4294967294" count="1" selected="0">
            <x v="0"/>
          </reference>
        </references>
      </pivotArea>
    </format>
    <format dxfId="217">
      <pivotArea type="all" dataOnly="0" outline="0" fieldPosition="0"/>
    </format>
    <format dxfId="218">
      <pivotArea outline="0" collapsedLevelsAreSubtotals="1" fieldPosition="0"/>
    </format>
    <format dxfId="219">
      <pivotArea field="12" type="button" dataOnly="0" labelOnly="1" outline="0" axis="axisRow" fieldPosition="0"/>
    </format>
    <format dxfId="220">
      <pivotArea dataOnly="0" labelOnly="1" fieldPosition="0">
        <references count="1">
          <reference field="12" count="0"/>
        </references>
      </pivotArea>
    </format>
    <format dxfId="221">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41F5F5-A5AB-42F2-AA75-F25F9639D135}"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62:Q68" firstHeaderRow="0" firstDataRow="1" firstDataCol="1"/>
  <pivotFields count="45">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axis="axisRow" showAll="0">
      <items count="6">
        <item x="2"/>
        <item x="0"/>
        <item x="3"/>
        <item x="1"/>
        <item x="4"/>
        <item t="default"/>
      </items>
    </pivotField>
    <pivotField showAll="0"/>
    <pivotField showAll="0"/>
    <pivotField showAll="0"/>
    <pivotField showAll="0"/>
    <pivotField showAll="0"/>
    <pivotField showAll="0"/>
    <pivotField showAll="0"/>
    <pivotField showAll="0"/>
  </pivotFields>
  <rowFields count="1">
    <field x="36"/>
  </rowFields>
  <rowItems count="6">
    <i>
      <x/>
    </i>
    <i>
      <x v="1"/>
    </i>
    <i>
      <x v="2"/>
    </i>
    <i>
      <x v="3"/>
    </i>
    <i>
      <x v="4"/>
    </i>
    <i t="grand">
      <x/>
    </i>
  </rowItems>
  <colFields count="1">
    <field x="-2"/>
  </colFields>
  <colItems count="2">
    <i>
      <x/>
    </i>
    <i i="1">
      <x v="1"/>
    </i>
  </colItems>
  <dataFields count="2">
    <dataField name="Attrition Rate" fld="29" subtotal="average" baseField="36" baseItem="0"/>
    <dataField name="Headcount" fld="7" subtotal="count" baseField="36" baseItem="0"/>
  </dataFields>
  <formats count="3">
    <format dxfId="320">
      <pivotArea collapsedLevelsAreSubtotals="1" fieldPosition="0">
        <references count="2">
          <reference field="4294967294" count="1" selected="0">
            <x v="0"/>
          </reference>
          <reference field="36" count="3">
            <x v="0"/>
            <x v="1"/>
            <x v="2"/>
          </reference>
        </references>
      </pivotArea>
    </format>
    <format dxfId="319">
      <pivotArea collapsedLevelsAreSubtotals="1" fieldPosition="0">
        <references count="2">
          <reference field="4294967294" count="1" selected="0">
            <x v="0"/>
          </reference>
          <reference field="36" count="2">
            <x v="3"/>
            <x v="4"/>
          </reference>
        </references>
      </pivotArea>
    </format>
    <format dxfId="318">
      <pivotArea field="36" grandRow="1" outline="0" collapsedLevelsAreSubtotals="1" axis="axisRow"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CB974E-9650-4C48-A0EF-99E4E84D8B65}"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Job Role">
  <location ref="H154:I164" firstHeaderRow="1" firstDataRow="1" firstDataCol="1" rowPageCount="1" colPageCount="1"/>
  <pivotFields count="45">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12"/>
  </rowFields>
  <rowItems count="10">
    <i>
      <x v="7"/>
    </i>
    <i>
      <x v="2"/>
    </i>
    <i>
      <x v="6"/>
    </i>
    <i>
      <x v="3"/>
    </i>
    <i>
      <x v="8"/>
    </i>
    <i>
      <x/>
    </i>
    <i>
      <x v="4"/>
    </i>
    <i>
      <x v="1"/>
    </i>
    <i>
      <x v="5"/>
    </i>
    <i t="grand">
      <x/>
    </i>
  </rowItems>
  <colItems count="1">
    <i/>
  </colItems>
  <pageFields count="1">
    <pageField fld="1" item="1" hier="-1"/>
  </pageFields>
  <dataFields count="1">
    <dataField name="Total ReplacementCost" fld="41" baseField="12" baseItem="7" numFmtId="1"/>
  </dataFields>
  <formats count="1">
    <format dxfId="3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54ED505-ED41-4DB0-BAEE-77A070F41BED}" name="PivotTable16"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V36:X41" firstHeaderRow="0" firstDataRow="1" firstDataCol="1"/>
  <pivotFields count="45">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nonAutoSortDefault="1">
      <items count="6">
        <item x="4"/>
        <item x="0"/>
        <item x="3"/>
        <item x="1"/>
        <item x="2"/>
        <item t="default"/>
      </items>
    </pivotField>
    <pivotField showAll="0"/>
    <pivotField showAll="0"/>
    <pivotField showAll="0"/>
    <pivotField showAll="0"/>
    <pivotField showAll="0"/>
  </pivotFields>
  <rowFields count="1">
    <field x="39"/>
  </rowFields>
  <rowItems count="5">
    <i>
      <x/>
    </i>
    <i>
      <x v="1"/>
    </i>
    <i>
      <x v="2"/>
    </i>
    <i>
      <x v="3"/>
    </i>
    <i>
      <x v="4"/>
    </i>
  </rowItems>
  <colFields count="1">
    <field x="-2"/>
  </colFields>
  <colItems count="2">
    <i>
      <x/>
    </i>
    <i i="1">
      <x v="1"/>
    </i>
  </colItems>
  <dataFields count="2">
    <dataField name="Attrition Rate" fld="29" subtotal="average" baseField="40" baseItem="0" numFmtId="164"/>
    <dataField name="Headcount" fld="7" subtotal="count" baseField="40" baseItem="0"/>
  </dataFields>
  <formats count="3">
    <format dxfId="324">
      <pivotArea collapsedLevelsAreSubtotals="1" fieldPosition="0">
        <references count="2">
          <reference field="4294967294" count="1" selected="0">
            <x v="0"/>
          </reference>
          <reference field="39" count="0"/>
        </references>
      </pivotArea>
    </format>
    <format dxfId="323">
      <pivotArea outline="0" collapsedLevelsAreSubtotals="1" fieldPosition="0">
        <references count="1">
          <reference field="4294967294" count="1" selected="0">
            <x v="0"/>
          </reference>
        </references>
      </pivotArea>
    </format>
    <format dxfId="322">
      <pivotArea collapsedLevelsAreSubtotals="1" fieldPosition="0">
        <references count="2">
          <reference field="4294967294" count="1" selected="0">
            <x v="0"/>
          </reference>
          <reference field="39"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25A3DB93-4F6F-4C42-986B-0103E30C368C}" name="PivotTable9"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71:B77" firstHeaderRow="1" firstDataRow="1" firstDataCol="1"/>
  <pivotFields count="45">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3">
        <item x="1"/>
        <item x="0"/>
        <item t="default"/>
      </items>
    </pivotField>
    <pivotField showAll="0">
      <items count="7">
        <item x="4"/>
        <item m="1" x="5"/>
        <item x="2"/>
        <item x="0"/>
        <item x="1"/>
        <item x="3"/>
        <item t="default"/>
      </items>
    </pivotField>
    <pivotField showAll="0"/>
    <pivotField showAll="0">
      <items count="5">
        <item x="2"/>
        <item x="1"/>
        <item x="0"/>
        <item x="3"/>
        <item t="default"/>
      </items>
    </pivotField>
    <pivotField showAll="0"/>
    <pivotField axis="axisRow" showAll="0">
      <items count="6">
        <item x="1"/>
        <item x="2"/>
        <item x="0"/>
        <item x="4"/>
        <item x="3"/>
        <item t="default"/>
      </items>
    </pivotField>
    <pivotField showAll="0"/>
    <pivotField showAll="0">
      <items count="6">
        <item x="4"/>
        <item x="0"/>
        <item x="3"/>
        <item x="1"/>
        <item x="2"/>
        <item t="default"/>
      </items>
    </pivotField>
    <pivotField showAll="0"/>
    <pivotField showAll="0"/>
    <pivotField showAll="0"/>
    <pivotField showAll="0"/>
    <pivotField showAll="0"/>
  </pivotFields>
  <rowFields count="1">
    <field x="37"/>
  </rowFields>
  <rowItems count="6">
    <i>
      <x/>
    </i>
    <i>
      <x v="1"/>
    </i>
    <i>
      <x v="2"/>
    </i>
    <i>
      <x v="3"/>
    </i>
    <i>
      <x v="4"/>
    </i>
    <i t="grand">
      <x/>
    </i>
  </rowItems>
  <colItems count="1">
    <i/>
  </colItems>
  <dataFields count="1">
    <dataField name="Attrition Rate" fld="29" subtotal="average" baseField="38" baseItem="0"/>
  </dataFields>
  <formats count="2">
    <format dxfId="190">
      <pivotArea collapsedLevelsAreSubtotals="1" fieldPosition="0">
        <references count="2">
          <reference field="4294967294" count="1" selected="0">
            <x v="0"/>
          </reference>
          <reference field="37" count="0"/>
        </references>
      </pivotArea>
    </format>
    <format dxfId="191">
      <pivotArea grandRow="1"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15"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1533253-01C4-488B-A012-CF5E3DBE400A}" name="PivotTable8"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54:B60" firstHeaderRow="1" firstDataRow="1" firstDataCol="1"/>
  <pivotFields count="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items count="7">
        <item m="1" x="5"/>
        <item x="2"/>
        <item x="0"/>
        <item x="1"/>
        <item x="3"/>
        <item x="4"/>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33"/>
  </rowFields>
  <rowItems count="6">
    <i>
      <x v="1"/>
    </i>
    <i>
      <x v="2"/>
    </i>
    <i>
      <x v="3"/>
    </i>
    <i>
      <x v="4"/>
    </i>
    <i>
      <x v="5"/>
    </i>
    <i t="grand">
      <x/>
    </i>
  </rowItems>
  <colItems count="1">
    <i/>
  </colItems>
  <dataFields count="1">
    <dataField name="Attrition Rate" fld="29" subtotal="average" baseField="34" baseItem="0"/>
  </dataFields>
  <formats count="2">
    <format dxfId="225">
      <pivotArea collapsedLevelsAreSubtotals="1" fieldPosition="0">
        <references count="2">
          <reference field="4294967294" count="1" selected="0">
            <x v="0"/>
          </reference>
          <reference field="33" count="0"/>
        </references>
      </pivotArea>
    </format>
    <format dxfId="224">
      <pivotArea grandRow="1"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7"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A86D4C9-2552-409B-847D-250F7467E42F}" name="PivotTable5"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A4:B8" firstHeaderRow="1" firstDataRow="1" firstDataCol="1"/>
  <pivotFields count="45">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3">
        <item x="1"/>
        <item x="0"/>
        <item t="default"/>
      </items>
    </pivotField>
    <pivotField showAll="0">
      <items count="7">
        <item x="4"/>
        <item m="1" x="5"/>
        <item x="2"/>
        <item x="0"/>
        <item x="1"/>
        <item x="3"/>
        <item t="default"/>
      </items>
    </pivotField>
    <pivotField showAll="0"/>
    <pivotField showAll="0">
      <items count="5">
        <item x="2"/>
        <item x="1"/>
        <item x="0"/>
        <item x="3"/>
        <item t="default"/>
      </items>
    </pivotField>
    <pivotField showAll="0"/>
    <pivotField showAll="0">
      <items count="6">
        <item x="2"/>
        <item x="0"/>
        <item x="4"/>
        <item x="1"/>
        <item x="3"/>
        <item t="default"/>
      </items>
    </pivotField>
    <pivotField showAll="0"/>
    <pivotField showAll="0">
      <items count="6">
        <item x="4"/>
        <item x="0"/>
        <item x="3"/>
        <item x="1"/>
        <item x="2"/>
        <item t="default"/>
      </items>
    </pivotField>
    <pivotField showAll="0"/>
    <pivotField showAll="0"/>
    <pivotField showAll="0"/>
    <pivotField showAll="0"/>
    <pivotField showAll="0"/>
  </pivotFields>
  <rowFields count="1">
    <field x="3"/>
  </rowFields>
  <rowItems count="4">
    <i>
      <x/>
    </i>
    <i>
      <x v="1"/>
    </i>
    <i>
      <x v="2"/>
    </i>
    <i t="grand">
      <x/>
    </i>
  </rowItems>
  <colItems count="1">
    <i/>
  </colItems>
  <dataFields count="1">
    <dataField name="Attrition Rate" fld="29" subtotal="average" baseField="5" baseItem="0" numFmtId="9"/>
  </dataFields>
  <formats count="2">
    <format dxfId="222">
      <pivotArea outline="0" collapsedLevelsAreSubtotals="1" fieldPosition="0">
        <references count="1">
          <reference field="4294967294" count="1" selected="0">
            <x v="0"/>
          </reference>
        </references>
      </pivotArea>
    </format>
    <format dxfId="223">
      <pivotArea dataOnly="0" labelOnly="1" outline="0" fieldPosition="0">
        <references count="1">
          <reference field="4294967294" count="1">
            <x v="0"/>
          </reference>
        </references>
      </pivotArea>
    </format>
  </formats>
  <chartFormats count="8">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22" format="4" series="1">
      <pivotArea type="data" outline="0" fieldPosition="0">
        <references count="1">
          <reference field="4294967294" count="1" selected="0">
            <x v="0"/>
          </reference>
        </references>
      </pivotArea>
    </chartFormat>
    <chartFormat chart="31"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B8597FE-CE1B-4E88-8D36-77E34804A578}" name="PivotTable6"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rowHeaderCaption="Overtime">
  <location ref="A19:B21" firstHeaderRow="1" firstDataRow="1" firstDataCol="1"/>
  <pivotFields count="45">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3">
        <item x="1"/>
        <item x="0"/>
        <item t="default"/>
      </items>
    </pivotField>
    <pivotField showAll="0">
      <items count="7">
        <item x="4"/>
        <item m="1" x="5"/>
        <item x="2"/>
        <item x="0"/>
        <item x="1"/>
        <item x="3"/>
        <item t="default"/>
      </items>
    </pivotField>
    <pivotField showAll="0"/>
    <pivotField showAll="0">
      <items count="5">
        <item x="2"/>
        <item x="1"/>
        <item x="0"/>
        <item x="3"/>
        <item t="default"/>
      </items>
    </pivotField>
    <pivotField showAll="0"/>
    <pivotField showAll="0">
      <items count="6">
        <item x="2"/>
        <item x="0"/>
        <item x="4"/>
        <item x="1"/>
        <item x="3"/>
        <item t="default"/>
      </items>
    </pivotField>
    <pivotField showAll="0"/>
    <pivotField showAll="0">
      <items count="6">
        <item x="4"/>
        <item x="0"/>
        <item x="3"/>
        <item x="1"/>
        <item x="2"/>
        <item t="default"/>
      </items>
    </pivotField>
    <pivotField showAll="0"/>
    <pivotField showAll="0"/>
    <pivotField showAll="0"/>
    <pivotField showAll="0"/>
    <pivotField showAll="0"/>
  </pivotFields>
  <rowFields count="1">
    <field x="17"/>
  </rowFields>
  <rowItems count="2">
    <i>
      <x/>
    </i>
    <i>
      <x v="1"/>
    </i>
  </rowItems>
  <colItems count="1">
    <i/>
  </colItems>
  <dataFields count="1">
    <dataField name="Attrition Rate" fld="29" subtotal="average" baseField="17" baseItem="0"/>
  </dataFields>
  <formats count="1">
    <format dxfId="194">
      <pivotArea collapsedLevelsAreSubtotals="1" fieldPosition="0">
        <references count="2">
          <reference field="4294967294" count="1" selected="0">
            <x v="0"/>
          </reference>
          <reference field="17" count="0"/>
        </references>
      </pivotArea>
    </format>
  </formats>
  <chartFormats count="2">
    <chartFormat chart="0"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57AFD2F-1525-433A-A6A2-0FE3D85994A5}" name="PivotTable1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04:B110" firstHeaderRow="1" firstDataRow="1" firstDataCol="1"/>
  <pivotFields count="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items count="6">
        <item x="0"/>
        <item x="1"/>
        <item x="4"/>
        <item x="3"/>
        <item x="2"/>
        <item t="default"/>
      </items>
    </pivotField>
    <pivotField showAll="0"/>
    <pivotField showAll="0"/>
    <pivotField showAll="0"/>
    <pivotField showAll="0"/>
    <pivotField showAll="0"/>
    <pivotField showAll="0"/>
    <pivotField showAll="0"/>
    <pivotField showAll="0"/>
    <pivotField showAll="0"/>
    <pivotField showAll="0"/>
  </pivotFields>
  <rowFields count="1">
    <field x="34"/>
  </rowFields>
  <rowItems count="6">
    <i>
      <x/>
    </i>
    <i>
      <x v="1"/>
    </i>
    <i>
      <x v="2"/>
    </i>
    <i>
      <x v="3"/>
    </i>
    <i>
      <x v="4"/>
    </i>
    <i t="grand">
      <x/>
    </i>
  </rowItems>
  <colItems count="1">
    <i/>
  </colItems>
  <dataFields count="1">
    <dataField name="Attrition Rate" fld="29" subtotal="average" baseField="35" baseItem="0"/>
  </dataFields>
  <formats count="2">
    <format dxfId="227">
      <pivotArea collapsedLevelsAreSubtotals="1" fieldPosition="0">
        <references count="2">
          <reference field="4294967294" count="1" selected="0">
            <x v="0"/>
          </reference>
          <reference field="34" count="0"/>
        </references>
      </pivotArea>
    </format>
    <format dxfId="226">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B59A4AC-46B4-4D57-8C10-641F9BFDA204}" name="PivotTable34"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4">
  <location ref="L73:O77" firstHeaderRow="1" firstDataRow="2" firstDataCol="1"/>
  <pivotFields count="45">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3">
        <item x="1"/>
        <item x="0"/>
        <item t="default"/>
      </items>
    </pivotField>
    <pivotField showAll="0">
      <items count="7">
        <item x="4"/>
        <item m="1" x="5"/>
        <item x="2"/>
        <item x="0"/>
        <item x="1"/>
        <item x="3"/>
        <item t="default"/>
      </items>
    </pivotField>
    <pivotField showAll="0"/>
    <pivotField showAll="0">
      <items count="5">
        <item x="2"/>
        <item x="1"/>
        <item x="0"/>
        <item x="3"/>
        <item t="default"/>
      </items>
    </pivotField>
    <pivotField showAll="0"/>
    <pivotField showAll="0">
      <items count="6">
        <item x="2"/>
        <item x="0"/>
        <item x="4"/>
        <item x="1"/>
        <item x="3"/>
        <item t="default"/>
      </items>
    </pivotField>
    <pivotField showAll="0"/>
    <pivotField showAll="0">
      <items count="6">
        <item x="4"/>
        <item x="0"/>
        <item x="3"/>
        <item x="1"/>
        <item x="2"/>
        <item t="default"/>
      </items>
    </pivotField>
    <pivotField showAll="0"/>
    <pivotField showAll="0"/>
    <pivotField showAll="0"/>
    <pivotField showAll="0"/>
    <pivotField showAll="0"/>
  </pivotFields>
  <rowFields count="1">
    <field x="3"/>
  </rowFields>
  <rowItems count="3">
    <i>
      <x/>
    </i>
    <i>
      <x v="1"/>
    </i>
    <i>
      <x v="2"/>
    </i>
  </rowItems>
  <colFields count="1">
    <field x="17"/>
  </colFields>
  <colItems count="3">
    <i>
      <x/>
    </i>
    <i>
      <x v="1"/>
    </i>
    <i t="grand">
      <x/>
    </i>
  </colItems>
  <dataFields count="1">
    <dataField name="Attrition Rate" fld="29" subtotal="average" baseField="3" baseItem="0" numFmtId="9"/>
  </dataFields>
  <formats count="1">
    <format dxfId="195">
      <pivotArea outline="0" collapsedLevelsAreSubtotals="1" fieldPosition="0"/>
    </format>
  </formats>
  <chartFormats count="6">
    <chartFormat chart="8" format="0" series="1">
      <pivotArea type="data" outline="0" fieldPosition="0">
        <references count="2">
          <reference field="4294967294" count="1" selected="0">
            <x v="0"/>
          </reference>
          <reference field="17" count="1" selected="0">
            <x v="0"/>
          </reference>
        </references>
      </pivotArea>
    </chartFormat>
    <chartFormat chart="8" format="1" series="1">
      <pivotArea type="data" outline="0" fieldPosition="0">
        <references count="2">
          <reference field="4294967294" count="1" selected="0">
            <x v="0"/>
          </reference>
          <reference field="17" count="1" selected="0">
            <x v="1"/>
          </reference>
        </references>
      </pivotArea>
    </chartFormat>
    <chartFormat chart="14" format="4" series="1">
      <pivotArea type="data" outline="0" fieldPosition="0">
        <references count="2">
          <reference field="4294967294" count="1" selected="0">
            <x v="0"/>
          </reference>
          <reference field="17" count="1" selected="0">
            <x v="0"/>
          </reference>
        </references>
      </pivotArea>
    </chartFormat>
    <chartFormat chart="14" format="5" series="1">
      <pivotArea type="data" outline="0" fieldPosition="0">
        <references count="2">
          <reference field="4294967294" count="1" selected="0">
            <x v="0"/>
          </reference>
          <reference field="17" count="1" selected="0">
            <x v="1"/>
          </reference>
        </references>
      </pivotArea>
    </chartFormat>
    <chartFormat chart="23" format="12" series="1">
      <pivotArea type="data" outline="0" fieldPosition="0">
        <references count="2">
          <reference field="4294967294" count="1" selected="0">
            <x v="0"/>
          </reference>
          <reference field="17" count="1" selected="0">
            <x v="0"/>
          </reference>
        </references>
      </pivotArea>
    </chartFormat>
    <chartFormat chart="23" format="13" series="1">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FBD6D7F-FDAA-4AF7-8524-69A38AB274FC}" name="PivotTable22"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L19:M21" firstHeaderRow="1" firstDataRow="1" firstDataCol="1"/>
  <pivotFields count="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items count="3">
        <item n="No" x="1"/>
        <item n="Yes"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1"/>
  </rowFields>
  <rowItems count="2">
    <i>
      <x/>
    </i>
    <i>
      <x v="1"/>
    </i>
  </rowItems>
  <colItems count="1">
    <i/>
  </colItems>
  <dataFields count="1">
    <dataField name="Attrition Rate" fld="29" subtotal="average" baseField="31" baseItem="0" numFmtId="9"/>
  </dataFields>
  <formats count="3">
    <format dxfId="230">
      <pivotArea collapsedLevelsAreSubtotals="1" fieldPosition="0">
        <references count="2">
          <reference field="4294967294" count="1" selected="0">
            <x v="0"/>
          </reference>
          <reference field="31" count="0"/>
        </references>
      </pivotArea>
    </format>
    <format dxfId="229">
      <pivotArea outline="0" collapsedLevelsAreSubtotals="1" fieldPosition="0">
        <references count="1">
          <reference field="4294967294" count="1" selected="0">
            <x v="0"/>
          </reference>
        </references>
      </pivotArea>
    </format>
    <format dxfId="228">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0790901-1EF6-4DEB-B081-D9F411267E90}" name="PivotTable32"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location ref="L122:N127" firstHeaderRow="0" firstDataRow="1" firstDataCol="1"/>
  <pivotFields count="45">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3">
        <item x="1"/>
        <item x="0"/>
        <item t="default"/>
      </items>
    </pivotField>
    <pivotField showAll="0">
      <items count="7">
        <item x="4"/>
        <item m="1" x="5"/>
        <item x="2"/>
        <item x="0"/>
        <item x="1"/>
        <item x="3"/>
        <item t="default"/>
      </items>
    </pivotField>
    <pivotField showAll="0"/>
    <pivotField showAll="0">
      <items count="5">
        <item x="2"/>
        <item x="1"/>
        <item x="0"/>
        <item x="3"/>
        <item t="default"/>
      </items>
    </pivotField>
    <pivotField showAll="0"/>
    <pivotField showAll="0">
      <items count="6">
        <item x="2"/>
        <item x="0"/>
        <item x="4"/>
        <item x="1"/>
        <item x="3"/>
        <item t="default"/>
      </items>
    </pivotField>
    <pivotField showAll="0"/>
    <pivotField showAll="0">
      <items count="6">
        <item x="4"/>
        <item x="0"/>
        <item x="3"/>
        <item x="1"/>
        <item x="2"/>
        <item t="default"/>
      </items>
    </pivotField>
    <pivotField showAll="0"/>
    <pivotField showAll="0"/>
    <pivotField showAll="0"/>
    <pivotField axis="axisRow" showAll="0">
      <items count="6">
        <item x="1"/>
        <item x="2"/>
        <item x="0"/>
        <item x="3"/>
        <item x="4"/>
        <item t="default"/>
      </items>
    </pivotField>
    <pivotField showAll="0"/>
  </pivotFields>
  <rowFields count="1">
    <field x="43"/>
  </rowFields>
  <rowItems count="5">
    <i>
      <x/>
    </i>
    <i>
      <x v="1"/>
    </i>
    <i>
      <x v="2"/>
    </i>
    <i>
      <x v="3"/>
    </i>
    <i>
      <x v="4"/>
    </i>
  </rowItems>
  <colFields count="1">
    <field x="-2"/>
  </colFields>
  <colItems count="2">
    <i>
      <x/>
    </i>
    <i i="1">
      <x v="1"/>
    </i>
  </colItems>
  <dataFields count="2">
    <dataField name="Attritions" fld="29" baseField="0" baseItem="0"/>
    <dataField name="Rate" fld="29" subtotal="average" baseField="43" baseItem="0" numFmtId="9"/>
  </dataFields>
  <formats count="1">
    <format dxfId="196">
      <pivotArea outline="0" collapsedLevelsAreSubtotals="1" fieldPosition="0">
        <references count="1">
          <reference field="4294967294" count="1" selected="0">
            <x v="1"/>
          </reference>
        </references>
      </pivotArea>
    </format>
  </formats>
  <chartFormats count="4">
    <chartFormat chart="7" format="4"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A18A048-0920-46DB-8927-08D9D427FE25}" name="PivotTable7"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2:B42" firstHeaderRow="1" firstDataRow="1" firstDataCol="1"/>
  <pivotFields count="45">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axis="axisRow"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3">
        <item x="1"/>
        <item x="0"/>
        <item t="default"/>
      </items>
    </pivotField>
    <pivotField showAll="0">
      <items count="7">
        <item x="4"/>
        <item m="1" x="5"/>
        <item x="2"/>
        <item x="0"/>
        <item x="1"/>
        <item x="3"/>
        <item t="default"/>
      </items>
    </pivotField>
    <pivotField showAll="0"/>
    <pivotField showAll="0">
      <items count="5">
        <item x="2"/>
        <item x="1"/>
        <item x="0"/>
        <item x="3"/>
        <item t="default"/>
      </items>
    </pivotField>
    <pivotField showAll="0"/>
    <pivotField showAll="0">
      <items count="6">
        <item x="2"/>
        <item x="0"/>
        <item x="4"/>
        <item x="1"/>
        <item x="3"/>
        <item t="default"/>
      </items>
    </pivotField>
    <pivotField showAll="0"/>
    <pivotField showAll="0">
      <items count="6">
        <item x="4"/>
        <item x="0"/>
        <item x="3"/>
        <item x="1"/>
        <item x="2"/>
        <item t="default"/>
      </items>
    </pivotField>
    <pivotField showAll="0"/>
    <pivotField showAll="0"/>
    <pivotField showAll="0"/>
    <pivotField showAll="0"/>
    <pivotField showAll="0"/>
  </pivotFields>
  <rowFields count="1">
    <field x="12"/>
  </rowFields>
  <rowItems count="10">
    <i>
      <x v="5"/>
    </i>
    <i>
      <x v="3"/>
    </i>
    <i>
      <x/>
    </i>
    <i>
      <x v="4"/>
    </i>
    <i>
      <x v="6"/>
    </i>
    <i>
      <x v="7"/>
    </i>
    <i>
      <x v="1"/>
    </i>
    <i>
      <x v="2"/>
    </i>
    <i>
      <x v="8"/>
    </i>
    <i t="grand">
      <x/>
    </i>
  </rowItems>
  <colItems count="1">
    <i/>
  </colItems>
  <dataFields count="1">
    <dataField name="Attrition Rate" fld="29" subtotal="average" baseField="12" baseItem="0"/>
  </dataFields>
  <formats count="2">
    <format dxfId="192">
      <pivotArea collapsedLevelsAreSubtotals="1" fieldPosition="0">
        <references count="2">
          <reference field="4294967294" count="1" selected="0">
            <x v="0"/>
          </reference>
          <reference field="12" count="0"/>
        </references>
      </pivotArea>
    </format>
    <format dxfId="193">
      <pivotArea grandRow="1"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2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F221859-9798-42A9-A258-6F56891EF996}" name="PivotTable36"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L87:R93" firstHeaderRow="1" firstDataRow="2" firstDataCol="1"/>
  <pivotFields count="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descending">
      <items count="5">
        <item x="2"/>
        <item x="1"/>
        <item x="0"/>
        <item x="3"/>
        <item t="default"/>
      </items>
      <autoSortScope>
        <pivotArea dataOnly="0" outline="0" fieldPosition="0">
          <references count="2">
            <reference field="4294967294" count="1" selected="0">
              <x v="0"/>
            </reference>
            <reference field="39" count="1" selected="0">
              <x v="0"/>
            </reference>
          </references>
        </pivotArea>
      </autoSortScope>
    </pivotField>
    <pivotField showAll="0"/>
    <pivotField showAll="0"/>
    <pivotField showAll="0"/>
    <pivotField axis="axisCol" showAll="0">
      <items count="6">
        <item x="1"/>
        <item x="0"/>
        <item x="3"/>
        <item x="2"/>
        <item x="4"/>
        <item t="default"/>
      </items>
    </pivotField>
    <pivotField showAll="0"/>
    <pivotField showAll="0"/>
    <pivotField showAll="0"/>
    <pivotField showAll="0"/>
    <pivotField showAll="0"/>
  </pivotFields>
  <rowFields count="1">
    <field x="35"/>
  </rowFields>
  <rowItems count="5">
    <i>
      <x v="1"/>
    </i>
    <i>
      <x v="2"/>
    </i>
    <i>
      <x v="3"/>
    </i>
    <i>
      <x/>
    </i>
    <i t="grand">
      <x/>
    </i>
  </rowItems>
  <colFields count="1">
    <field x="39"/>
  </colFields>
  <colItems count="6">
    <i>
      <x/>
    </i>
    <i>
      <x v="1"/>
    </i>
    <i>
      <x v="2"/>
    </i>
    <i>
      <x v="3"/>
    </i>
    <i>
      <x v="4"/>
    </i>
    <i t="grand">
      <x/>
    </i>
  </colItems>
  <dataFields count="1">
    <dataField name="Attrition Rate" fld="29" subtotal="average" baseField="35" baseItem="0" numFmtId="9"/>
  </dataFields>
  <formats count="1">
    <format dxfId="231">
      <pivotArea outline="0" collapsedLevelsAreSubtotals="1" fieldPosition="0"/>
    </format>
  </formats>
  <chartFormats count="10">
    <chartFormat chart="0" format="0" series="1">
      <pivotArea type="data" outline="0" fieldPosition="0">
        <references count="2">
          <reference field="4294967294" count="1" selected="0">
            <x v="0"/>
          </reference>
          <reference field="39" count="1" selected="0">
            <x v="0"/>
          </reference>
        </references>
      </pivotArea>
    </chartFormat>
    <chartFormat chart="0" format="1" series="1">
      <pivotArea type="data" outline="0" fieldPosition="0">
        <references count="2">
          <reference field="4294967294" count="1" selected="0">
            <x v="0"/>
          </reference>
          <reference field="39" count="1" selected="0">
            <x v="1"/>
          </reference>
        </references>
      </pivotArea>
    </chartFormat>
    <chartFormat chart="0" format="2" series="1">
      <pivotArea type="data" outline="0" fieldPosition="0">
        <references count="2">
          <reference field="4294967294" count="1" selected="0">
            <x v="0"/>
          </reference>
          <reference field="39" count="1" selected="0">
            <x v="2"/>
          </reference>
        </references>
      </pivotArea>
    </chartFormat>
    <chartFormat chart="0" format="3" series="1">
      <pivotArea type="data" outline="0" fieldPosition="0">
        <references count="2">
          <reference field="4294967294" count="1" selected="0">
            <x v="0"/>
          </reference>
          <reference field="39" count="1" selected="0">
            <x v="3"/>
          </reference>
        </references>
      </pivotArea>
    </chartFormat>
    <chartFormat chart="0" format="4" series="1">
      <pivotArea type="data" outline="0" fieldPosition="0">
        <references count="2">
          <reference field="4294967294" count="1" selected="0">
            <x v="0"/>
          </reference>
          <reference field="39" count="1" selected="0">
            <x v="4"/>
          </reference>
        </references>
      </pivotArea>
    </chartFormat>
    <chartFormat chart="6" format="10" series="1">
      <pivotArea type="data" outline="0" fieldPosition="0">
        <references count="2">
          <reference field="4294967294" count="1" selected="0">
            <x v="0"/>
          </reference>
          <reference field="39" count="1" selected="0">
            <x v="0"/>
          </reference>
        </references>
      </pivotArea>
    </chartFormat>
    <chartFormat chart="6" format="11" series="1">
      <pivotArea type="data" outline="0" fieldPosition="0">
        <references count="2">
          <reference field="4294967294" count="1" selected="0">
            <x v="0"/>
          </reference>
          <reference field="39" count="1" selected="0">
            <x v="1"/>
          </reference>
        </references>
      </pivotArea>
    </chartFormat>
    <chartFormat chart="6" format="12" series="1">
      <pivotArea type="data" outline="0" fieldPosition="0">
        <references count="2">
          <reference field="4294967294" count="1" selected="0">
            <x v="0"/>
          </reference>
          <reference field="39" count="1" selected="0">
            <x v="2"/>
          </reference>
        </references>
      </pivotArea>
    </chartFormat>
    <chartFormat chart="6" format="13" series="1">
      <pivotArea type="data" outline="0" fieldPosition="0">
        <references count="2">
          <reference field="4294967294" count="1" selected="0">
            <x v="0"/>
          </reference>
          <reference field="39" count="1" selected="0">
            <x v="3"/>
          </reference>
        </references>
      </pivotArea>
    </chartFormat>
    <chartFormat chart="6" format="14" series="1">
      <pivotArea type="data" outline="0" fieldPosition="0">
        <references count="2">
          <reference field="4294967294" count="1" selected="0">
            <x v="0"/>
          </reference>
          <reference field="3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26D30744-815A-4F7C-BA17-EDB4D2F8CB63}" name="PivotTable3"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rowHeaderCaption="Job Role">
  <location ref="L139:M148" firstHeaderRow="1" firstDataRow="1" firstDataCol="1" rowPageCount="1" colPageCount="1"/>
  <pivotFields count="45">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12"/>
  </rowFields>
  <rowItems count="9">
    <i>
      <x v="7"/>
    </i>
    <i>
      <x v="2"/>
    </i>
    <i>
      <x v="6"/>
    </i>
    <i>
      <x v="3"/>
    </i>
    <i>
      <x v="8"/>
    </i>
    <i>
      <x/>
    </i>
    <i>
      <x v="4"/>
    </i>
    <i>
      <x v="1"/>
    </i>
    <i>
      <x v="5"/>
    </i>
  </rowItems>
  <colItems count="1">
    <i/>
  </colItems>
  <pageFields count="1">
    <pageField fld="1" item="1" hier="-1"/>
  </pageFields>
  <dataFields count="1">
    <dataField name="Sum_ReplacementCost" fld="41" baseField="12" baseItem="0" numFmtId="1"/>
  </dataFields>
  <formats count="2">
    <format dxfId="233">
      <pivotArea outline="0" collapsedLevelsAreSubtotals="1" fieldPosition="0"/>
    </format>
    <format dxfId="232">
      <pivotArea dataOnly="0" labelOnly="1" fieldPosition="0">
        <references count="1">
          <reference field="12" count="1">
            <x v="5"/>
          </reference>
        </references>
      </pivotArea>
    </format>
  </formats>
  <chartFormats count="5">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9325C01-52C0-4D1B-9848-EFC78649F7BF}"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L152:M157" firstHeaderRow="1" firstDataRow="1" firstDataCol="1"/>
  <pivotFields count="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2"/>
        <item x="0"/>
        <item x="3"/>
        <item t="default"/>
      </items>
    </pivotField>
  </pivotFields>
  <rowFields count="1">
    <field x="44"/>
  </rowFields>
  <rowItems count="5">
    <i>
      <x/>
    </i>
    <i>
      <x v="1"/>
    </i>
    <i>
      <x v="2"/>
    </i>
    <i>
      <x v="3"/>
    </i>
    <i t="grand">
      <x/>
    </i>
  </rowItems>
  <colItems count="1">
    <i/>
  </colItems>
  <dataFields count="1">
    <dataField name="Attrition Rate" fld="29" subtotal="average" baseField="44" baseItem="0" numFmtId="164"/>
  </dataFields>
  <formats count="4">
    <format dxfId="237">
      <pivotArea outline="0" collapsedLevelsAreSubtotals="1" fieldPosition="0"/>
    </format>
    <format dxfId="236">
      <pivotArea field="44" type="button" dataOnly="0" labelOnly="1" outline="0" axis="axisRow" fieldPosition="0"/>
    </format>
    <format dxfId="235">
      <pivotArea dataOnly="0" labelOnly="1" fieldPosition="0">
        <references count="1">
          <reference field="44" count="0"/>
        </references>
      </pivotArea>
    </format>
    <format dxfId="234">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93F6B63-E4D8-419E-BEA4-4E672E0B9DB1}" name="PivotTable1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22:B125" firstHeaderRow="1" firstDataRow="1" firstDataCol="1"/>
  <pivotFields count="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axis="axisRow" showAll="0">
      <items count="3">
        <item n="Unstable" x="1"/>
        <item n="Stable"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32"/>
  </rowFields>
  <rowItems count="3">
    <i>
      <x/>
    </i>
    <i>
      <x v="1"/>
    </i>
    <i t="grand">
      <x/>
    </i>
  </rowItems>
  <colItems count="1">
    <i/>
  </colItems>
  <dataFields count="1">
    <dataField name="Attrition Rate" fld="29" subtotal="average" baseField="32" baseItem="0"/>
  </dataFields>
  <formats count="2">
    <format dxfId="239">
      <pivotArea collapsedLevelsAreSubtotals="1" fieldPosition="0">
        <references count="2">
          <reference field="4294967294" count="1" selected="0">
            <x v="0"/>
          </reference>
          <reference field="32" count="0"/>
        </references>
      </pivotArea>
    </format>
    <format dxfId="238">
      <pivotArea grandRow="1"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1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310024-1CE8-465C-88EA-5D2ED03DD132}" name="PivotTable26"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location ref="L32:N35" firstHeaderRow="0" firstDataRow="1" firstDataCol="1"/>
  <pivotFields count="45">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items count="7">
        <item x="4"/>
        <item m="1" x="5"/>
        <item x="2"/>
        <item x="0"/>
        <item x="1"/>
        <item x="3"/>
        <item t="default"/>
      </items>
    </pivotField>
    <pivotField showAll="0"/>
    <pivotField showAll="0">
      <items count="5">
        <item x="2"/>
        <item x="1"/>
        <item x="0"/>
        <item x="3"/>
        <item t="default"/>
      </items>
    </pivotField>
    <pivotField showAll="0"/>
    <pivotField showAll="0">
      <items count="6">
        <item x="2"/>
        <item x="0"/>
        <item x="4"/>
        <item x="1"/>
        <item x="3"/>
        <item t="default"/>
      </items>
    </pivotField>
    <pivotField showAll="0"/>
    <pivotField showAll="0">
      <items count="6">
        <item x="4"/>
        <item x="0"/>
        <item x="3"/>
        <item x="1"/>
        <item x="2"/>
        <item t="default"/>
      </items>
    </pivotField>
    <pivotField showAll="0"/>
    <pivotField showAll="0"/>
    <pivotField dataField="1" showAll="0"/>
    <pivotField showAll="0"/>
    <pivotField showAll="0"/>
  </pivotFields>
  <rowFields count="1">
    <field x="3"/>
  </rowFields>
  <rowItems count="3">
    <i>
      <x v="1"/>
    </i>
    <i>
      <x v="2"/>
    </i>
    <i>
      <x/>
    </i>
  </rowItems>
  <colFields count="1">
    <field x="-2"/>
  </colFields>
  <colItems count="2">
    <i>
      <x/>
    </i>
    <i i="1">
      <x v="1"/>
    </i>
  </colItems>
  <dataFields count="2">
    <dataField name="Cost" fld="42" baseField="3" baseItem="1" numFmtId="1"/>
    <dataField name="Cum%" fld="42" baseField="3" baseItem="1" numFmtId="9">
      <extLst>
        <ext xmlns:x14="http://schemas.microsoft.com/office/spreadsheetml/2009/9/main" uri="{E15A36E0-9728-4e99-A89B-3F7291B0FE68}">
          <x14:dataField pivotShowAs="percentOfRunningTotal"/>
        </ext>
      </extLst>
    </dataField>
  </dataFields>
  <formats count="2">
    <format dxfId="188">
      <pivotArea outline="0" collapsedLevelsAreSubtotals="1" fieldPosition="0">
        <references count="1">
          <reference field="4294967294" count="1" selected="0">
            <x v="1"/>
          </reference>
        </references>
      </pivotArea>
    </format>
    <format dxfId="189">
      <pivotArea outline="0" collapsedLevelsAreSubtotals="1" fieldPosition="0">
        <references count="1">
          <reference field="4294967294" count="1" selected="0">
            <x v="0"/>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14" format="12" series="1">
      <pivotArea type="data" outline="0" fieldPosition="0">
        <references count="1">
          <reference field="4294967294" count="1" selected="0">
            <x v="0"/>
          </reference>
        </references>
      </pivotArea>
    </chartFormat>
    <chartFormat chart="14"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8AC3A9-D703-499A-9329-0F9BA3EFE0E5}" name="PivotTable19"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L4:N9" firstHeaderRow="0" firstDataRow="1" firstDataCol="1"/>
  <pivotFields count="45">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3">
        <item x="1"/>
        <item x="0"/>
        <item t="default"/>
      </items>
    </pivotField>
    <pivotField showAll="0">
      <items count="7">
        <item x="4"/>
        <item m="1" x="5"/>
        <item x="2"/>
        <item x="0"/>
        <item x="1"/>
        <item x="3"/>
        <item t="default"/>
      </items>
    </pivotField>
    <pivotField showAll="0"/>
    <pivotField showAll="0">
      <items count="5">
        <item x="2"/>
        <item x="1"/>
        <item x="0"/>
        <item x="3"/>
        <item t="default"/>
      </items>
    </pivotField>
    <pivotField showAll="0"/>
    <pivotField showAll="0">
      <items count="6">
        <item x="2"/>
        <item x="0"/>
        <item x="4"/>
        <item x="1"/>
        <item x="3"/>
        <item t="default"/>
      </items>
    </pivotField>
    <pivotField showAll="0"/>
    <pivotField axis="axisRow" showAll="0" nonAutoSortDefault="1">
      <items count="6">
        <item x="4"/>
        <item x="0"/>
        <item x="3"/>
        <item x="1"/>
        <item x="2"/>
        <item t="default"/>
      </items>
    </pivotField>
    <pivotField showAll="0"/>
    <pivotField showAll="0"/>
    <pivotField showAll="0"/>
    <pivotField showAll="0"/>
    <pivotField showAll="0"/>
  </pivotFields>
  <rowFields count="1">
    <field x="39"/>
  </rowFields>
  <rowItems count="5">
    <i>
      <x/>
    </i>
    <i>
      <x v="1"/>
    </i>
    <i>
      <x v="2"/>
    </i>
    <i>
      <x v="3"/>
    </i>
    <i>
      <x v="4"/>
    </i>
  </rowItems>
  <colFields count="1">
    <field x="-2"/>
  </colFields>
  <colItems count="2">
    <i>
      <x/>
    </i>
    <i i="1">
      <x v="1"/>
    </i>
  </colItems>
  <dataFields count="2">
    <dataField name="Attrition Rate" fld="29" subtotal="average" baseField="40" baseItem="0" numFmtId="9"/>
    <dataField name="Attritions" fld="29" baseField="40" baseItem="0"/>
  </dataFields>
  <formats count="2">
    <format dxfId="197">
      <pivotArea collapsedLevelsAreSubtotals="1" fieldPosition="0">
        <references count="2">
          <reference field="4294967294" count="1" selected="0">
            <x v="0"/>
          </reference>
          <reference field="39" count="0"/>
        </references>
      </pivotArea>
    </format>
    <format dxfId="198">
      <pivotArea outline="0" collapsedLevelsAreSubtotals="1" fieldPosition="0">
        <references count="1">
          <reference field="4294967294" count="1" selected="0">
            <x v="0"/>
          </reference>
        </references>
      </pivotArea>
    </format>
  </format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39" count="1" selected="0">
            <x v="4"/>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39" count="1" selected="0">
            <x v="4"/>
          </reference>
        </references>
      </pivotArea>
    </chartFormat>
    <chartFormat chart="3" format="8" series="1">
      <pivotArea type="data" outline="0" fieldPosition="0">
        <references count="1">
          <reference field="4294967294" count="1" selected="0">
            <x v="1"/>
          </reference>
        </references>
      </pivotArea>
    </chartFormat>
    <chartFormat chart="9" format="18" series="1">
      <pivotArea type="data" outline="0" fieldPosition="0">
        <references count="1">
          <reference field="4294967294" count="1" selected="0">
            <x v="0"/>
          </reference>
        </references>
      </pivotArea>
    </chartFormat>
    <chartFormat chart="9" format="19">
      <pivotArea type="data" outline="0" fieldPosition="0">
        <references count="2">
          <reference field="4294967294" count="1" selected="0">
            <x v="0"/>
          </reference>
          <reference field="39" count="1" selected="0">
            <x v="4"/>
          </reference>
        </references>
      </pivotArea>
    </chartFormat>
    <chartFormat chart="9" format="20"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244F55CA-DB0D-4107-8026-C0E95BFC7BB8}" name="PivotTable37"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137:B142" firstHeaderRow="1" firstDataRow="1" firstDataCol="1"/>
  <pivotFields count="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axis="axisRow" showAll="0">
      <items count="6">
        <item x="2"/>
        <item x="0"/>
        <item x="1"/>
        <item x="3"/>
        <item x="4"/>
        <item t="default"/>
      </items>
    </pivotField>
    <pivotField showAll="0"/>
    <pivotField showAll="0"/>
    <pivotField showAll="0"/>
    <pivotField showAll="0"/>
    <pivotField showAll="0"/>
    <pivotField showAll="0"/>
    <pivotField showAll="0"/>
    <pivotField showAll="0"/>
  </pivotFields>
  <rowFields count="1">
    <field x="36"/>
  </rowFields>
  <rowItems count="5">
    <i>
      <x/>
    </i>
    <i>
      <x v="1"/>
    </i>
    <i>
      <x v="2"/>
    </i>
    <i>
      <x v="3"/>
    </i>
    <i>
      <x v="4"/>
    </i>
  </rowItems>
  <colItems count="1">
    <i/>
  </colItems>
  <dataFields count="1">
    <dataField name="Attrition Rate" fld="29" subtotal="average" baseField="36" baseItem="0" numFmtId="9"/>
  </dataFields>
  <formats count="1">
    <format dxfId="240">
      <pivotArea outline="0" collapsedLevelsAreSubtotals="1" fieldPosition="0"/>
    </format>
  </formats>
  <chartFormats count="4">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EABF538-91D3-4E00-BF45-A464FDA46349}" name="PivotTable10"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88:B93" firstHeaderRow="1" firstDataRow="1" firstDataCol="1"/>
  <pivotFields count="45">
    <pivotField showAll="0"/>
    <pivotField showAll="0"/>
    <pivotField showAll="0"/>
    <pivotField showAll="0"/>
    <pivotField showAll="0"/>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3">
        <item x="1"/>
        <item x="0"/>
        <item t="default"/>
      </items>
    </pivotField>
    <pivotField showAll="0">
      <items count="7">
        <item x="4"/>
        <item m="1" x="5"/>
        <item x="2"/>
        <item x="0"/>
        <item x="1"/>
        <item x="3"/>
        <item t="default"/>
      </items>
    </pivotField>
    <pivotField showAll="0"/>
    <pivotField axis="axisRow" showAll="0">
      <items count="5">
        <item x="2"/>
        <item x="1"/>
        <item x="0"/>
        <item x="3"/>
        <item t="default"/>
      </items>
    </pivotField>
    <pivotField showAll="0"/>
    <pivotField showAll="0">
      <items count="6">
        <item x="2"/>
        <item x="0"/>
        <item x="4"/>
        <item x="1"/>
        <item x="3"/>
        <item t="default"/>
      </items>
    </pivotField>
    <pivotField showAll="0"/>
    <pivotField showAll="0">
      <items count="6">
        <item x="4"/>
        <item x="0"/>
        <item x="3"/>
        <item x="1"/>
        <item x="2"/>
        <item t="default"/>
      </items>
    </pivotField>
    <pivotField showAll="0"/>
    <pivotField showAll="0"/>
    <pivotField showAll="0"/>
    <pivotField showAll="0"/>
    <pivotField showAll="0"/>
  </pivotFields>
  <rowFields count="1">
    <field x="35"/>
  </rowFields>
  <rowItems count="5">
    <i>
      <x/>
    </i>
    <i>
      <x v="1"/>
    </i>
    <i>
      <x v="2"/>
    </i>
    <i>
      <x v="3"/>
    </i>
    <i t="grand">
      <x/>
    </i>
  </rowItems>
  <colItems count="1">
    <i/>
  </colItems>
  <dataFields count="1">
    <dataField name="Attrition Rate" fld="29" subtotal="average" baseField="36" baseItem="0"/>
  </dataFields>
  <formats count="2">
    <format dxfId="199">
      <pivotArea collapsedLevelsAreSubtotals="1" fieldPosition="0">
        <references count="2">
          <reference field="4294967294" count="1" selected="0">
            <x v="0"/>
          </reference>
          <reference field="35" count="0"/>
        </references>
      </pivotArea>
    </format>
    <format dxfId="200">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8E10807-4E9D-4EEB-98E0-74DE7FFDFD3A}" autoFormatId="16" applyNumberFormats="0" applyBorderFormats="0" applyFontFormats="0" applyPatternFormats="0" applyAlignmentFormats="0" applyWidthHeightFormats="0">
  <queryTableRefresh nextId="63" unboundColumnsRight="5">
    <queryTableFields count="45">
      <queryTableField id="1" name="Age" tableColumnId="1"/>
      <queryTableField id="2" name="Attrition" tableColumnId="2"/>
      <queryTableField id="3" name="BusinessTravel" tableColumnId="3"/>
      <queryTableField id="4" name="Department" tableColumnId="4"/>
      <queryTableField id="5" name="DistanceFromHome" tableColumnId="5"/>
      <queryTableField id="6" name="Education" tableColumnId="6"/>
      <queryTableField id="7" name="EducationField" tableColumnId="7"/>
      <queryTableField id="52" name="EmployeeId" tableColumnId="8"/>
      <queryTableField id="9" name="EnvironmentSatisfaction" tableColumnId="9"/>
      <queryTableField id="10" name="Gender" tableColumnId="10"/>
      <queryTableField id="11" name="JobInvolvement" tableColumnId="11"/>
      <queryTableField id="12" name="JobLevel" tableColumnId="12"/>
      <queryTableField id="13" name="JobRole" tableColumnId="13"/>
      <queryTableField id="14" name="JobSatisfaction" tableColumnId="14"/>
      <queryTableField id="15" name="MaritalStatus" tableColumnId="15"/>
      <queryTableField id="16" name="MonthlyIncome" tableColumnId="16"/>
      <queryTableField id="17" name="NumCompaniesWorked" tableColumnId="17"/>
      <queryTableField id="18" name="OverTime" tableColumnId="18"/>
      <queryTableField id="19" name="PercentSalaryHike" tableColumnId="19"/>
      <queryTableField id="20" name="PerformanceRating" tableColumnId="20"/>
      <queryTableField id="21" name="RelationshipSatisfaction" tableColumnId="21"/>
      <queryTableField id="22" name="StockOptionLevel" tableColumnId="22"/>
      <queryTableField id="23" name="TotalWorkingYears" tableColumnId="23"/>
      <queryTableField id="24" name="TrainingTimesLastYear" tableColumnId="24"/>
      <queryTableField id="25" name="WorkLifeBalance" tableColumnId="25"/>
      <queryTableField id="26" name="YearsAtCompany" tableColumnId="26"/>
      <queryTableField id="27" name="YearsInCurrentRole" tableColumnId="27"/>
      <queryTableField id="28" name="YearsSinceLastPromotion" tableColumnId="28"/>
      <queryTableField id="29" name="YearsWithCurrManager" tableColumnId="29"/>
      <queryTableField id="30" name="AttritionFlag" tableColumnId="30"/>
      <queryTableField id="31" name="OverTimeFlag" tableColumnId="31"/>
      <queryTableField id="32" name="RecentPromotion" tableColumnId="32"/>
      <queryTableField id="33" name="ManagerStability" tableColumnId="33"/>
      <queryTableField id="35" name="AgeGroup" tableColumnId="35"/>
      <queryTableField id="36" name="CommuteRange" tableColumnId="36"/>
      <queryTableField id="37" name="IncomeGroup" tableColumnId="37"/>
      <queryTableField id="38" name="CareerStage" tableColumnId="38"/>
      <queryTableField id="39" name="EmploymentStage" tableColumnId="39"/>
      <queryTableField id="40" name="SatisfactionIndex" tableColumnId="40"/>
      <queryTableField id="43" name="SatisfactionLevel" tableColumnId="41"/>
      <queryTableField id="54" dataBound="0" tableColumnId="42"/>
      <queryTableField id="55" dataBound="0" tableColumnId="43"/>
      <queryTableField id="56" dataBound="0" tableColumnId="44"/>
      <queryTableField id="57" dataBound="0" tableColumnId="45"/>
      <queryTableField id="61" dataBound="0" tableColumnId="48"/>
    </queryTableFields>
    <queryTableDeletedFields count="1">
      <deletedField name="EarlyCareer"/>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tisfactionLevel" xr10:uid="{4C6EC63D-2E2E-4D33-BC55-ED4A10FE27B9}" sourceName="SatisfactionLevel">
  <pivotTables>
    <pivotTable tabId="5" name="PivotTable5"/>
    <pivotTable tabId="7" name="PivotTable10"/>
    <pivotTable tabId="7" name="PivotTable9"/>
    <pivotTable tabId="5" name="PivotTable10"/>
    <pivotTable tabId="5" name="PivotTable19"/>
    <pivotTable tabId="5" name="PivotTable32"/>
    <pivotTable tabId="5" name="PivotTable34"/>
    <pivotTable tabId="5" name="PivotTable6"/>
    <pivotTable tabId="5" name="PivotTable7"/>
    <pivotTable tabId="5" name="PivotTable9"/>
    <pivotTable tabId="5" name="PivotTable26"/>
  </pivotTables>
  <data>
    <tabular pivotCacheId="415998890">
      <items count="5">
        <i x="4" s="1"/>
        <i x="0" s="1"/>
        <i x="3"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Stage" xr10:uid="{F04AF667-0733-425D-8052-6D3CDA6D8903}" sourceName="EmploymentStage">
  <pivotTables>
    <pivotTable tabId="5" name="PivotTable5"/>
    <pivotTable tabId="7" name="PivotTable10"/>
    <pivotTable tabId="7" name="PivotTable9"/>
    <pivotTable tabId="5" name="PivotTable10"/>
    <pivotTable tabId="5" name="PivotTable19"/>
    <pivotTable tabId="5" name="PivotTable32"/>
    <pivotTable tabId="5" name="PivotTable34"/>
    <pivotTable tabId="5" name="PivotTable6"/>
    <pivotTable tabId="5" name="PivotTable7"/>
    <pivotTable tabId="5" name="PivotTable9"/>
    <pivotTable tabId="5" name="PivotTable26"/>
  </pivotTables>
  <data>
    <tabular pivotCacheId="415998890">
      <items count="5">
        <i x="2" s="1"/>
        <i x="0" s="1"/>
        <i x="4"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Group" xr10:uid="{4891E416-4273-4A62-A5EA-07BF6E1001AC}" sourceName="IncomeGroup">
  <pivotTables>
    <pivotTable tabId="5" name="PivotTable5"/>
    <pivotTable tabId="7" name="PivotTable10"/>
    <pivotTable tabId="7" name="PivotTable9"/>
    <pivotTable tabId="5" name="PivotTable10"/>
    <pivotTable tabId="5" name="PivotTable19"/>
    <pivotTable tabId="5" name="PivotTable32"/>
    <pivotTable tabId="5" name="PivotTable34"/>
    <pivotTable tabId="5" name="PivotTable6"/>
    <pivotTable tabId="5" name="PivotTable7"/>
    <pivotTable tabId="5" name="PivotTable9"/>
    <pivotTable tabId="5" name="PivotTable26"/>
  </pivotTables>
  <data>
    <tabular pivotCacheId="415998890">
      <items count="4">
        <i x="2" s="1"/>
        <i x="1" s="1"/>
        <i x="0"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F71856C-5302-4D0C-BA24-4520E681B7EF}" sourceName="Department">
  <pivotTables>
    <pivotTable tabId="5" name="PivotTable5"/>
    <pivotTable tabId="7" name="PivotTable10"/>
    <pivotTable tabId="5" name="PivotTable19"/>
    <pivotTable tabId="5" name="PivotTable32"/>
    <pivotTable tabId="5" name="PivotTable34"/>
    <pivotTable tabId="5" name="PivotTable6"/>
    <pivotTable tabId="5" name="PivotTable7"/>
    <pivotTable tabId="5" name="PivotTable9"/>
    <pivotTable tabId="5" name="PivotTable26"/>
  </pivotTables>
  <data>
    <tabular pivotCacheId="415998890">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2C65CAA9-D35C-4473-A3CA-34BFB8C682DA}" sourceName="JobRole">
  <pivotTables>
    <pivotTable tabId="5" name="PivotTable5"/>
    <pivotTable tabId="7" name="PivotTable10"/>
    <pivotTable tabId="7" name="PivotTable9"/>
    <pivotTable tabId="5" name="PivotTable10"/>
    <pivotTable tabId="5" name="PivotTable19"/>
    <pivotTable tabId="5" name="PivotTable32"/>
    <pivotTable tabId="5" name="PivotTable34"/>
    <pivotTable tabId="5" name="PivotTable6"/>
    <pivotTable tabId="5" name="PivotTable7"/>
    <pivotTable tabId="5" name="PivotTable9"/>
    <pivotTable tabId="5" name="PivotTable26"/>
  </pivotTables>
  <data>
    <tabular pivotCacheId="415998890">
      <items count="9">
        <i x="4" s="1"/>
        <i x="8" s="1"/>
        <i x="2" s="1"/>
        <i x="5" s="1"/>
        <i x="3" s="1"/>
        <i x="7" s="1"/>
        <i x="1" s="1"/>
        <i x="0" s="1"/>
        <i x="6"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Time" xr10:uid="{9AF93D75-8B53-4EB6-B321-762BAD2C584B}" sourceName="OverTime">
  <pivotTables>
    <pivotTable tabId="5" name="PivotTable5"/>
    <pivotTable tabId="7" name="PivotTable10"/>
    <pivotTable tabId="7" name="PivotTable9"/>
    <pivotTable tabId="5" name="PivotTable10"/>
    <pivotTable tabId="5" name="PivotTable19"/>
    <pivotTable tabId="5" name="PivotTable32"/>
    <pivotTable tabId="5" name="PivotTable34"/>
    <pivotTable tabId="5" name="PivotTable6"/>
    <pivotTable tabId="5" name="PivotTable7"/>
    <pivotTable tabId="5" name="PivotTable9"/>
    <pivotTable tabId="5" name="PivotTable26"/>
  </pivotTables>
  <data>
    <tabular pivotCacheId="415998890">
      <items count="2">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Stability" xr10:uid="{893B8F75-F258-418B-B7B0-3093172ACF33}" sourceName="ManagerStability">
  <pivotTables>
    <pivotTable tabId="5" name="PivotTable5"/>
    <pivotTable tabId="7" name="PivotTable10"/>
    <pivotTable tabId="7" name="PivotTable9"/>
    <pivotTable tabId="5" name="PivotTable10"/>
    <pivotTable tabId="5" name="PivotTable19"/>
    <pivotTable tabId="5" name="PivotTable32"/>
    <pivotTable tabId="5" name="PivotTable34"/>
    <pivotTable tabId="5" name="PivotTable6"/>
    <pivotTable tabId="5" name="PivotTable7"/>
    <pivotTable tabId="5" name="PivotTable9"/>
    <pivotTable tabId="5" name="PivotTable26"/>
  </pivotTables>
  <data>
    <tabular pivotCacheId="415998890">
      <items count="2">
        <i x="1"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Group" xr10:uid="{B68A81B1-455F-4FF5-BA85-82F0342891EF}" sourceName="AgeGroup">
  <pivotTables>
    <pivotTable tabId="5" name="PivotTable5"/>
    <pivotTable tabId="7" name="PivotTable10"/>
    <pivotTable tabId="7" name="PivotTable9"/>
    <pivotTable tabId="5" name="PivotTable10"/>
    <pivotTable tabId="5" name="PivotTable19"/>
    <pivotTable tabId="5" name="PivotTable32"/>
    <pivotTable tabId="5" name="PivotTable34"/>
    <pivotTable tabId="5" name="PivotTable6"/>
    <pivotTable tabId="5" name="PivotTable7"/>
    <pivotTable tabId="5" name="PivotTable9"/>
    <pivotTable tabId="5" name="PivotTable26"/>
  </pivotTables>
  <data>
    <tabular pivotCacheId="415998890" showMissing="0">
      <items count="6">
        <i x="4" s="1"/>
        <i x="2" s="1"/>
        <i x="0" s="1"/>
        <i x="1" s="1"/>
        <i x="3"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tisfactionLevel 1" xr10:uid="{7026A43D-CEF7-47E6-8560-88B276F35003}" cache="Slicer_SatisfactionLevel" caption="SatisfactionLevel" rowHeight="241300"/>
  <slicer name="EmploymentStage 1" xr10:uid="{3AFF8486-25D0-410F-9065-7FB9278AEDF6}" cache="Slicer_EmploymentStage" caption="EmploymentStage" rowHeight="241300"/>
  <slicer name="IncomeGroup 1" xr10:uid="{53491591-17D5-4F34-9239-619BF0831032}" cache="Slicer_IncomeGroup" caption="IncomeGroup" rowHeight="241300"/>
  <slicer name="Department 1" xr10:uid="{6981B69D-DB77-410A-A20B-F0431D990E01}" cache="Slicer_Department" caption="Department" rowHeight="241300"/>
  <slicer name="JobRole 1" xr10:uid="{BD6F1FCA-B29F-4D9E-B816-80844BE389D7}" cache="Slicer_JobRole" caption="JobRole" rowHeight="241300"/>
  <slicer name="OverTime 1" xr10:uid="{939E0D88-27B7-4A6D-A1FE-3E18F325E284}" cache="Slicer_OverTime" caption="OverTime" rowHeight="241300"/>
  <slicer name="ManagerStability 1" xr10:uid="{30A16BC1-7AFF-4F1A-9CA8-13F50A7970BC}" cache="Slicer_ManagerStability" caption="ManagerStability" rowHeight="241300"/>
  <slicer name="AgeGroup 1" xr10:uid="{203D72F3-8119-4D8F-80DD-150587ED1321}" cache="Slicer_AgeGroup" caption="AgeGroup"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A66D7D-1A49-4D29-9388-C0D4FD8A36F9}" name="attrition_data" displayName="attrition_data" ref="A1:AS1471" tableType="queryTable" totalsRowShown="0">
  <autoFilter ref="A1:AS1471" xr:uid="{6FA66D7D-1A49-4D29-9388-C0D4FD8A36F9}"/>
  <tableColumns count="45">
    <tableColumn id="1" xr3:uid="{80894DA4-5267-4B16-81AA-1155C539A5D5}" uniqueName="1" name="Age" queryTableFieldId="1"/>
    <tableColumn id="2" xr3:uid="{BC065FE0-9DE3-418A-A75C-2F12A03FA5F9}" uniqueName="2" name="Attrition" queryTableFieldId="2" dataDxfId="261"/>
    <tableColumn id="3" xr3:uid="{35B159DD-6001-459E-BF7B-E35E7140B0F7}" uniqueName="3" name="BusinessTravel" queryTableFieldId="3" dataDxfId="260"/>
    <tableColumn id="4" xr3:uid="{8CF682F7-1C65-4611-A7B7-93A1EA0A59A9}" uniqueName="4" name="Department" queryTableFieldId="4" dataDxfId="259"/>
    <tableColumn id="5" xr3:uid="{4422D57D-5693-4476-AAA0-7F9EE971372F}" uniqueName="5" name="DistanceFromHome" queryTableFieldId="5"/>
    <tableColumn id="6" xr3:uid="{A2108EC4-DFC4-42B1-A2EA-FB2696217539}" uniqueName="6" name="Education" queryTableFieldId="6"/>
    <tableColumn id="7" xr3:uid="{308A226A-1BAB-4F33-B9E3-1C0722F780B0}" uniqueName="7" name="EducationField" queryTableFieldId="7" dataDxfId="258"/>
    <tableColumn id="8" xr3:uid="{4A7BEE85-A0E7-472B-A3DF-C5DFADE93BB9}" uniqueName="8" name="EmployeeId" queryTableFieldId="52"/>
    <tableColumn id="9" xr3:uid="{F46F4DB2-9446-4EB9-8183-CAA074D7DA52}" uniqueName="9" name="EnvironmentSatisfaction" queryTableFieldId="9"/>
    <tableColumn id="10" xr3:uid="{C336F041-550E-4886-BC93-4401E7BB9EC3}" uniqueName="10" name="Gender" queryTableFieldId="10" dataDxfId="257"/>
    <tableColumn id="11" xr3:uid="{433F98C7-058E-4A45-833B-B0C4964A9AD6}" uniqueName="11" name="JobInvolvement" queryTableFieldId="11"/>
    <tableColumn id="12" xr3:uid="{A6F7EC3F-105B-4B5A-AB97-214844107F8E}" uniqueName="12" name="JobLevel" queryTableFieldId="12"/>
    <tableColumn id="13" xr3:uid="{83911B1D-293D-4393-902C-26744E0D7209}" uniqueName="13" name="JobRole" queryTableFieldId="13" dataDxfId="256"/>
    <tableColumn id="14" xr3:uid="{2DAD671C-57E8-48B8-8A81-3663F233B60D}" uniqueName="14" name="JobSatisfaction" queryTableFieldId="14"/>
    <tableColumn id="15" xr3:uid="{6C561BF8-FD3F-4EE0-9FC4-4C1A8CAB4F63}" uniqueName="15" name="MaritalStatus" queryTableFieldId="15" dataDxfId="255"/>
    <tableColumn id="16" xr3:uid="{857C923F-4E09-4C37-8E55-F1C9262147C3}" uniqueName="16" name="MonthlyIncome" queryTableFieldId="16"/>
    <tableColumn id="17" xr3:uid="{F0D60E88-5734-4A5D-9FEF-AC6A42A2A3BD}" uniqueName="17" name="NumCompaniesWorked" queryTableFieldId="17"/>
    <tableColumn id="18" xr3:uid="{510113AD-E701-49D5-BCA7-43F08269269E}" uniqueName="18" name="OverTime" queryTableFieldId="18" dataDxfId="254"/>
    <tableColumn id="19" xr3:uid="{4C2BD709-9AC3-45F7-8A31-F97E0A28F2AE}" uniqueName="19" name="PercentSalaryHike" queryTableFieldId="19"/>
    <tableColumn id="20" xr3:uid="{2929C010-07EE-48B8-BBCE-67FE814F7235}" uniqueName="20" name="PerformanceRating" queryTableFieldId="20"/>
    <tableColumn id="21" xr3:uid="{5AD816F9-8270-485B-96F4-B87B6B01DB66}" uniqueName="21" name="RelationshipSatisfaction" queryTableFieldId="21"/>
    <tableColumn id="22" xr3:uid="{05CC6E07-ACC5-427D-A576-4F341A88A894}" uniqueName="22" name="StockOptionLevel" queryTableFieldId="22"/>
    <tableColumn id="23" xr3:uid="{421149B0-A5FE-4FFE-AEC0-D9FD327FADF8}" uniqueName="23" name="TotalWorkingYears" queryTableFieldId="23"/>
    <tableColumn id="24" xr3:uid="{5CB09B07-CC71-4026-97AA-B4B38AC58ECF}" uniqueName="24" name="TrainingTimesLastYear" queryTableFieldId="24"/>
    <tableColumn id="25" xr3:uid="{D3D21DFC-398E-4979-8EDA-606387FF91EA}" uniqueName="25" name="WorkLifeBalance" queryTableFieldId="25"/>
    <tableColumn id="26" xr3:uid="{49D40062-037B-4391-B0C9-C0F4DB86FA0B}" uniqueName="26" name="YearsAtCompany" queryTableFieldId="26"/>
    <tableColumn id="27" xr3:uid="{C46F9BD4-5FA3-4BF8-9512-0FD3A8275C74}" uniqueName="27" name="YearsInCurrentRole" queryTableFieldId="27"/>
    <tableColumn id="28" xr3:uid="{55E8AFDE-219D-4C2B-9988-0393D19681A7}" uniqueName="28" name="YearsSinceLastPromotion" queryTableFieldId="28"/>
    <tableColumn id="29" xr3:uid="{3CA7E53D-FA0E-4A73-8FC9-331BFDFBBA3D}" uniqueName="29" name="YearsWithCurrManager" queryTableFieldId="29"/>
    <tableColumn id="30" xr3:uid="{E4A06A01-4FFE-4CA3-B511-804AA0CE70A6}" uniqueName="30" name="AttritionFlag" queryTableFieldId="30"/>
    <tableColumn id="31" xr3:uid="{1F24451A-639D-469A-9271-826BCF95F325}" uniqueName="31" name="OverTimeFlag" queryTableFieldId="31"/>
    <tableColumn id="32" xr3:uid="{FF5540CD-2632-455B-A0C4-ADB17E096ADC}" uniqueName="32" name="RecentPromotion" queryTableFieldId="32"/>
    <tableColumn id="33" xr3:uid="{8FFC7EBE-5055-4E4E-9C84-A64A26BC3A79}" uniqueName="33" name="ManagerStability" queryTableFieldId="33"/>
    <tableColumn id="35" xr3:uid="{1A03D160-9885-407C-997C-2B9F9B31E83A}" uniqueName="35" name="AgeGroup" queryTableFieldId="35" dataDxfId="253"/>
    <tableColumn id="36" xr3:uid="{9D293F32-BE58-4CF1-B5DB-67761B825763}" uniqueName="36" name="CommuteRange" queryTableFieldId="36" dataDxfId="252"/>
    <tableColumn id="37" xr3:uid="{1B14CACE-1B6C-444F-A22E-CEA25CFD162E}" uniqueName="37" name="IncomeGroup" queryTableFieldId="37" dataDxfId="251"/>
    <tableColumn id="38" xr3:uid="{A5B56206-13B6-40C5-A42D-CDAE6D5460F3}" uniqueName="38" name="CareerStage" queryTableFieldId="38" dataDxfId="250"/>
    <tableColumn id="39" xr3:uid="{C67DBE05-ED31-4E74-95AE-CEC21F2D8CC7}" uniqueName="39" name="EmploymentStage" queryTableFieldId="39" dataDxfId="249"/>
    <tableColumn id="40" xr3:uid="{35073246-59A1-4A95-A27F-F5BF60398EA6}" uniqueName="40" name="SatisfactionIndex" queryTableFieldId="40"/>
    <tableColumn id="41" xr3:uid="{C48EC3A8-6CC4-497B-BD3F-82653F7CFDA3}" uniqueName="41" name="SatisfactionLevel" queryTableFieldId="43" dataDxfId="248"/>
    <tableColumn id="42" xr3:uid="{55E7346B-F962-4EE2-B283-7401D056E404}" uniqueName="42" name="PromotionBand" queryTableFieldId="54" dataDxfId="247">
      <calculatedColumnFormula array="1">_xlfn.IFS(
  attrition_data[[#This Row],[YearsSinceLastPromotion]]="","",
  attrition_data[[#This Row],[YearsSinceLastPromotion]]=0,"0",
  attrition_data[[#This Row],[YearsSinceLastPromotion]]&lt;=2,"1–2",
  attrition_data[[#This Row],[YearsSinceLastPromotion]]&lt;=5,"3–5",
  TRUE,"6+"
)</calculatedColumnFormula>
    </tableColumn>
    <tableColumn id="43" xr3:uid="{C12E6C95-46AF-401D-AAE8-FB230E6B1406}" uniqueName="43" name="ReplacementCost" queryTableFieldId="55" dataDxfId="246">
      <calculatedColumnFormula>attrition_data[[#This Row],[MonthlyIncome]] * 12 * ReplacementFactor</calculatedColumnFormula>
    </tableColumn>
    <tableColumn id="44" xr3:uid="{A96A83D2-800F-462A-A818-247862051555}" uniqueName="44" name="AttritionCost" queryTableFieldId="56" dataDxfId="245">
      <calculatedColumnFormula>IFERROR(attrition_data[[#This Row],[AttritionFlag]] * attrition_data[[#This Row],[ReplacementCost]], 0)</calculatedColumnFormula>
    </tableColumn>
    <tableColumn id="45" xr3:uid="{EFA2CAA9-4A04-4D53-9EAD-F74CA6218009}" uniqueName="45" name="RiskScore" queryTableFieldId="57" dataDxfId="244">
      <calculatedColumnFormula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calculatedColumnFormula>
    </tableColumn>
    <tableColumn id="48" xr3:uid="{739B37ED-2F17-46F4-BF38-75F85A77B24A}" uniqueName="48" name="RiskTier" queryTableFieldId="61" dataDxfId="243">
      <calculatedColumnFormula array="1">_xlfn.IFS(
  attrition_data[[#This Row],[RiskScore]] &lt;= $AU$3, "Q1 (Lowest)",
  attrition_data[[#This Row],[RiskScore]] &lt;= $AV$3, "Q2",
  attrition_data[[#This Row],[RiskScore]] &lt;= $AW$3, "Q3",
  TRUE, "Q4 (Highest)"
)</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D79505-4AFD-45BF-A141-EFDE35E67D3C}" name="params" displayName="params" ref="A1:B4" totalsRowShown="0">
  <autoFilter ref="A1:B4" xr:uid="{7AD79505-4AFD-45BF-A141-EFDE35E67D3C}"/>
  <tableColumns count="2">
    <tableColumn id="1" xr3:uid="{1A3E55AE-BA40-4047-84EB-13EECF0E42C3}" name="Parameter"/>
    <tableColumn id="2" xr3:uid="{112DBA96-0F8B-4985-80FD-5DEE9124DFA1}" name="Valu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58A5C3F-79D3-4A24-9A32-98E14A311401}" name="scenario_tbl" displayName="scenario_tbl" ref="G1:H4" totalsRowShown="0" headerRowDxfId="242" tableBorderDxfId="241">
  <autoFilter ref="G1:H4" xr:uid="{B58A5C3F-79D3-4A24-9A32-98E14A311401}"/>
  <tableColumns count="2">
    <tableColumn id="1" xr3:uid="{C80D79AD-0BB5-411B-92C2-3BF910026567}" name="Scenario"/>
    <tableColumn id="2" xr3:uid="{7C0CA41C-3B6B-4798-8338-4DC7E2FE4B4B}" name="Facto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openxmlformats.org/officeDocument/2006/relationships/drawing" Target="../drawings/drawing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28.xml"/><Relationship Id="rId13" Type="http://schemas.openxmlformats.org/officeDocument/2006/relationships/pivotTable" Target="../pivotTables/pivotTable33.xml"/><Relationship Id="rId18" Type="http://schemas.openxmlformats.org/officeDocument/2006/relationships/drawing" Target="../drawings/drawing2.xml"/><Relationship Id="rId3" Type="http://schemas.openxmlformats.org/officeDocument/2006/relationships/pivotTable" Target="../pivotTables/pivotTable23.xml"/><Relationship Id="rId7" Type="http://schemas.openxmlformats.org/officeDocument/2006/relationships/pivotTable" Target="../pivotTables/pivotTable27.xml"/><Relationship Id="rId12" Type="http://schemas.openxmlformats.org/officeDocument/2006/relationships/pivotTable" Target="../pivotTables/pivotTable32.xml"/><Relationship Id="rId17" Type="http://schemas.openxmlformats.org/officeDocument/2006/relationships/pivotTable" Target="../pivotTables/pivotTable37.xml"/><Relationship Id="rId2" Type="http://schemas.openxmlformats.org/officeDocument/2006/relationships/pivotTable" Target="../pivotTables/pivotTable22.xml"/><Relationship Id="rId16" Type="http://schemas.openxmlformats.org/officeDocument/2006/relationships/pivotTable" Target="../pivotTables/pivotTable36.xml"/><Relationship Id="rId1" Type="http://schemas.openxmlformats.org/officeDocument/2006/relationships/pivotTable" Target="../pivotTables/pivotTable21.xml"/><Relationship Id="rId6" Type="http://schemas.openxmlformats.org/officeDocument/2006/relationships/pivotTable" Target="../pivotTables/pivotTable26.xml"/><Relationship Id="rId11" Type="http://schemas.openxmlformats.org/officeDocument/2006/relationships/pivotTable" Target="../pivotTables/pivotTable31.xml"/><Relationship Id="rId5" Type="http://schemas.openxmlformats.org/officeDocument/2006/relationships/pivotTable" Target="../pivotTables/pivotTable25.xml"/><Relationship Id="rId15" Type="http://schemas.openxmlformats.org/officeDocument/2006/relationships/pivotTable" Target="../pivotTables/pivotTable35.xml"/><Relationship Id="rId10" Type="http://schemas.openxmlformats.org/officeDocument/2006/relationships/pivotTable" Target="../pivotTables/pivotTable30.xml"/><Relationship Id="rId4" Type="http://schemas.openxmlformats.org/officeDocument/2006/relationships/pivotTable" Target="../pivotTables/pivotTable24.xml"/><Relationship Id="rId9" Type="http://schemas.openxmlformats.org/officeDocument/2006/relationships/pivotTable" Target="../pivotTables/pivotTable29.xml"/><Relationship Id="rId14" Type="http://schemas.openxmlformats.org/officeDocument/2006/relationships/pivotTable" Target="../pivotTables/pivotTable3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3D2E6-52BB-49D9-9A8A-41560C59EAF7}">
  <dimension ref="A1:AA186"/>
  <sheetViews>
    <sheetView showGridLines="0" zoomScale="70" zoomScaleNormal="70" workbookViewId="0">
      <pane ySplit="2" topLeftCell="A3" activePane="bottomLeft" state="frozen"/>
      <selection pane="bottomLeft" activeCell="H2" sqref="H2"/>
    </sheetView>
  </sheetViews>
  <sheetFormatPr defaultRowHeight="15"/>
  <cols>
    <col min="1" max="1" width="26" bestFit="1" customWidth="1"/>
    <col min="2" max="2" width="14.28515625" bestFit="1" customWidth="1"/>
    <col min="3" max="4" width="12" bestFit="1" customWidth="1"/>
    <col min="5" max="5" width="10.28515625" bestFit="1" customWidth="1"/>
    <col min="6" max="6" width="17.42578125" bestFit="1" customWidth="1"/>
    <col min="7" max="7" width="15.7109375" bestFit="1" customWidth="1"/>
    <col min="8" max="8" width="27.28515625" bestFit="1" customWidth="1"/>
    <col min="9" max="9" width="14.28515625" bestFit="1" customWidth="1"/>
    <col min="10" max="10" width="12" bestFit="1" customWidth="1"/>
    <col min="11" max="11" width="15.7109375" customWidth="1"/>
    <col min="12" max="12" width="13.5703125" customWidth="1"/>
    <col min="13" max="14" width="12.7109375" customWidth="1"/>
    <col min="15" max="15" width="17.7109375" bestFit="1" customWidth="1"/>
    <col min="16" max="16" width="14.28515625" bestFit="1" customWidth="1"/>
    <col min="17" max="18" width="12" bestFit="1" customWidth="1"/>
    <col min="19" max="19" width="14.28515625" bestFit="1" customWidth="1"/>
    <col min="20" max="20" width="12" bestFit="1" customWidth="1"/>
    <col min="21" max="21" width="14.28515625" bestFit="1" customWidth="1"/>
    <col min="22" max="22" width="16.42578125" bestFit="1" customWidth="1"/>
    <col min="23" max="23" width="14.28515625" bestFit="1" customWidth="1"/>
    <col min="24" max="24" width="12" bestFit="1" customWidth="1"/>
    <col min="25" max="25" width="14.28515625" bestFit="1" customWidth="1"/>
    <col min="26" max="26" width="17.42578125" bestFit="1" customWidth="1"/>
    <col min="27" max="27" width="19.7109375" bestFit="1" customWidth="1"/>
    <col min="28" max="28" width="19" bestFit="1" customWidth="1"/>
  </cols>
  <sheetData>
    <row r="1" spans="1:24">
      <c r="A1" s="66" t="s">
        <v>85</v>
      </c>
      <c r="B1" t="s">
        <v>125</v>
      </c>
      <c r="C1" s="51" t="s">
        <v>158</v>
      </c>
      <c r="T1" s="42"/>
    </row>
    <row r="2" spans="1:24">
      <c r="A2" s="97">
        <v>1470</v>
      </c>
      <c r="B2" s="4">
        <v>237</v>
      </c>
      <c r="C2" s="52">
        <f>GETPIVOTDATA("Attritions",$A$1)/GETPIVOTDATA("Headcount",$A$1)</f>
        <v>0.16122448979591836</v>
      </c>
      <c r="T2" s="42"/>
    </row>
    <row r="3" spans="1:24">
      <c r="F3" s="42"/>
      <c r="M3" s="42"/>
      <c r="T3" s="42"/>
    </row>
    <row r="4" spans="1:24">
      <c r="G4" s="34"/>
      <c r="M4" s="42"/>
      <c r="T4" s="42"/>
    </row>
    <row r="5" spans="1:24" s="48" customFormat="1" ht="24.95" customHeight="1">
      <c r="A5" s="47" t="s">
        <v>99</v>
      </c>
      <c r="G5" s="49"/>
      <c r="H5" s="47" t="s">
        <v>102</v>
      </c>
      <c r="M5" s="50"/>
      <c r="O5" s="47" t="s">
        <v>100</v>
      </c>
      <c r="T5" s="50"/>
      <c r="V5" s="47" t="s">
        <v>103</v>
      </c>
    </row>
    <row r="6" spans="1:24">
      <c r="A6" s="56" t="s">
        <v>86</v>
      </c>
      <c r="B6" s="93" t="s">
        <v>88</v>
      </c>
      <c r="C6" s="93" t="s">
        <v>85</v>
      </c>
      <c r="D6" s="25" t="s">
        <v>126</v>
      </c>
      <c r="G6" s="34"/>
      <c r="H6" s="89" t="s">
        <v>86</v>
      </c>
      <c r="I6" s="90" t="s">
        <v>88</v>
      </c>
      <c r="J6" s="90" t="s">
        <v>85</v>
      </c>
      <c r="K6" s="20" t="s">
        <v>126</v>
      </c>
      <c r="M6" s="42"/>
      <c r="O6" s="89" t="s">
        <v>86</v>
      </c>
      <c r="P6" s="90" t="s">
        <v>88</v>
      </c>
      <c r="Q6" s="14" t="s">
        <v>85</v>
      </c>
      <c r="R6" s="20" t="s">
        <v>126</v>
      </c>
      <c r="T6" s="42"/>
      <c r="V6" s="89" t="s">
        <v>86</v>
      </c>
      <c r="W6" s="90" t="s">
        <v>88</v>
      </c>
      <c r="X6" s="90" t="s">
        <v>85</v>
      </c>
    </row>
    <row r="7" spans="1:24">
      <c r="A7" s="57" t="s">
        <v>84</v>
      </c>
      <c r="B7" s="59">
        <v>0.19047619047619047</v>
      </c>
      <c r="C7" s="94">
        <v>63</v>
      </c>
      <c r="D7" s="29" cm="1">
        <f t="array" ref="D7">GETPIVOTDATA("Attrition Rate",$A$6,"Department",A7) / OverallRate</f>
        <v>1.1814345991561181</v>
      </c>
      <c r="G7" s="34"/>
      <c r="H7" s="91" t="s">
        <v>70</v>
      </c>
      <c r="I7" s="88">
        <v>6.8702290076335881E-2</v>
      </c>
      <c r="J7" s="92">
        <v>131</v>
      </c>
      <c r="K7" s="29">
        <f t="shared" ref="K7:K15" si="0">GETPIVOTDATA("Attrition Rate",$H$6,"JobRole",H7) / OverallRate</f>
        <v>0.42612812832157704</v>
      </c>
      <c r="M7" s="42"/>
      <c r="O7" s="91" t="s">
        <v>50</v>
      </c>
      <c r="P7" s="88">
        <v>0.10436432637571158</v>
      </c>
      <c r="Q7" s="86">
        <v>1054</v>
      </c>
      <c r="R7" s="29">
        <f>GETPIVOTDATA("Attrition Rate",O6,"OverTime",O7) / OverallRate</f>
        <v>0.64732303701390725</v>
      </c>
      <c r="S7" s="27"/>
      <c r="T7" s="44"/>
      <c r="V7" s="91" t="s">
        <v>63</v>
      </c>
      <c r="W7" s="88">
        <v>0.20216606498194944</v>
      </c>
      <c r="X7" s="92">
        <v>554</v>
      </c>
    </row>
    <row r="8" spans="1:24">
      <c r="A8" s="63" t="s">
        <v>52</v>
      </c>
      <c r="B8" s="62">
        <v>0.13839750260145681</v>
      </c>
      <c r="C8" s="86">
        <v>961</v>
      </c>
      <c r="D8" s="28">
        <f>GETPIVOTDATA("Attrition Rate",$A$6,"Department",A8) / OverallRate</f>
        <v>0.85841488955333978</v>
      </c>
      <c r="G8" s="34"/>
      <c r="H8" s="91" t="s">
        <v>84</v>
      </c>
      <c r="I8" s="88">
        <v>0.23076923076923078</v>
      </c>
      <c r="J8" s="92">
        <v>52</v>
      </c>
      <c r="K8" s="28">
        <f t="shared" si="0"/>
        <v>1.4313534566699124</v>
      </c>
      <c r="M8" s="42"/>
      <c r="O8" s="91" t="s">
        <v>38</v>
      </c>
      <c r="P8" s="88">
        <v>0.30528846153846156</v>
      </c>
      <c r="Q8" s="86">
        <v>416</v>
      </c>
      <c r="R8" s="23">
        <f>GETPIVOTDATA("Attrition Rate",O7,"OverTime",O8) / OverallRate</f>
        <v>1.8935613437195717</v>
      </c>
      <c r="S8" s="23"/>
      <c r="T8" s="45"/>
      <c r="V8" s="91" t="s">
        <v>45</v>
      </c>
      <c r="W8" s="88">
        <v>0.100990099009901</v>
      </c>
      <c r="X8" s="92">
        <v>505</v>
      </c>
    </row>
    <row r="9" spans="1:24">
      <c r="A9" s="58" t="s">
        <v>40</v>
      </c>
      <c r="B9" s="60">
        <v>0.20627802690582961</v>
      </c>
      <c r="C9" s="87">
        <v>446</v>
      </c>
      <c r="D9" s="26">
        <f>GETPIVOTDATA("Attrition Rate",$A$6,"Department",A9) / OverallRate</f>
        <v>1.2794459896690697</v>
      </c>
      <c r="G9" s="34"/>
      <c r="H9" s="91" t="s">
        <v>60</v>
      </c>
      <c r="I9" s="88">
        <v>0.23938223938223938</v>
      </c>
      <c r="J9" s="92">
        <v>259</v>
      </c>
      <c r="K9" s="28">
        <f t="shared" si="0"/>
        <v>1.4847759151556621</v>
      </c>
      <c r="M9" s="42"/>
      <c r="T9" s="42"/>
      <c r="V9" s="91" t="s">
        <v>56</v>
      </c>
      <c r="W9" s="88">
        <v>0.10204081632653061</v>
      </c>
      <c r="X9" s="92">
        <v>245</v>
      </c>
    </row>
    <row r="10" spans="1:24">
      <c r="G10" s="34"/>
      <c r="H10" s="91" t="s">
        <v>75</v>
      </c>
      <c r="I10" s="88">
        <v>4.9019607843137254E-2</v>
      </c>
      <c r="J10" s="92">
        <v>102</v>
      </c>
      <c r="K10" s="28">
        <f t="shared" si="0"/>
        <v>0.30404566890047158</v>
      </c>
      <c r="L10" s="30"/>
      <c r="M10" s="42"/>
      <c r="T10" s="42"/>
      <c r="V10" s="91" t="s">
        <v>66</v>
      </c>
      <c r="W10" s="88">
        <v>0.15942028985507245</v>
      </c>
      <c r="X10" s="92">
        <v>69</v>
      </c>
    </row>
    <row r="11" spans="1:24">
      <c r="G11" s="34"/>
      <c r="H11" s="91" t="s">
        <v>69</v>
      </c>
      <c r="I11" s="88">
        <v>6.8965517241379309E-2</v>
      </c>
      <c r="J11" s="92">
        <v>145</v>
      </c>
      <c r="K11" s="28">
        <f t="shared" si="0"/>
        <v>0.42776080314273246</v>
      </c>
      <c r="M11" s="42"/>
      <c r="T11" s="42"/>
      <c r="V11" s="64" t="s">
        <v>153</v>
      </c>
      <c r="W11" s="61">
        <v>0.39175257731958762</v>
      </c>
      <c r="X11" s="98">
        <v>97</v>
      </c>
    </row>
    <row r="12" spans="1:24">
      <c r="G12" s="34"/>
      <c r="H12" s="91" t="s">
        <v>80</v>
      </c>
      <c r="I12" s="88">
        <v>2.5000000000000001E-2</v>
      </c>
      <c r="J12" s="92">
        <v>80</v>
      </c>
      <c r="K12" s="28">
        <f t="shared" si="0"/>
        <v>0.15506329113924053</v>
      </c>
      <c r="M12" s="42"/>
      <c r="T12" s="42"/>
    </row>
    <row r="13" spans="1:24">
      <c r="G13" s="34"/>
      <c r="H13" s="91" t="s">
        <v>54</v>
      </c>
      <c r="I13" s="88">
        <v>0.16095890410958905</v>
      </c>
      <c r="J13" s="92">
        <v>292</v>
      </c>
      <c r="K13" s="28">
        <f t="shared" si="0"/>
        <v>0.99835269637593216</v>
      </c>
      <c r="M13" s="42"/>
      <c r="T13" s="42"/>
    </row>
    <row r="14" spans="1:24">
      <c r="G14" s="34"/>
      <c r="H14" s="91" t="s">
        <v>43</v>
      </c>
      <c r="I14" s="88">
        <v>0.17484662576687116</v>
      </c>
      <c r="J14" s="92">
        <v>326</v>
      </c>
      <c r="K14" s="28">
        <f t="shared" si="0"/>
        <v>1.0844917294400869</v>
      </c>
      <c r="M14" s="42"/>
      <c r="T14" s="42"/>
    </row>
    <row r="15" spans="1:24">
      <c r="G15" s="34"/>
      <c r="H15" s="91" t="s">
        <v>79</v>
      </c>
      <c r="I15" s="88">
        <v>0.39759036144578314</v>
      </c>
      <c r="J15" s="92">
        <v>83</v>
      </c>
      <c r="K15" s="23">
        <f t="shared" si="0"/>
        <v>2.4660667988409335</v>
      </c>
      <c r="M15" s="42"/>
      <c r="T15" s="42"/>
    </row>
    <row r="16" spans="1:24">
      <c r="G16" s="34"/>
      <c r="M16" s="42"/>
      <c r="T16" s="42"/>
    </row>
    <row r="17" spans="7:20">
      <c r="G17" s="34"/>
      <c r="M17" s="42"/>
      <c r="T17" s="42"/>
    </row>
    <row r="18" spans="7:20">
      <c r="G18" s="34"/>
      <c r="M18" s="42"/>
      <c r="T18" s="42"/>
    </row>
    <row r="19" spans="7:20">
      <c r="G19" s="34"/>
      <c r="M19" s="42"/>
      <c r="T19" s="42"/>
    </row>
    <row r="20" spans="7:20">
      <c r="G20" s="34"/>
      <c r="M20" s="42"/>
      <c r="T20" s="42"/>
    </row>
    <row r="21" spans="7:20">
      <c r="G21" s="34"/>
      <c r="M21" s="42"/>
      <c r="T21" s="42"/>
    </row>
    <row r="22" spans="7:20">
      <c r="G22" s="34"/>
      <c r="M22" s="42"/>
      <c r="T22" s="42"/>
    </row>
    <row r="23" spans="7:20">
      <c r="G23" s="34"/>
      <c r="M23" s="42"/>
      <c r="T23" s="42"/>
    </row>
    <row r="24" spans="7:20">
      <c r="G24" s="34"/>
      <c r="M24" s="42"/>
      <c r="T24" s="42"/>
    </row>
    <row r="25" spans="7:20">
      <c r="G25" s="34"/>
      <c r="M25" s="42"/>
      <c r="T25" s="42"/>
    </row>
    <row r="26" spans="7:20">
      <c r="G26" s="34"/>
      <c r="M26" s="42"/>
      <c r="T26" s="42"/>
    </row>
    <row r="27" spans="7:20">
      <c r="G27" s="34"/>
      <c r="M27" s="42"/>
      <c r="T27" s="42"/>
    </row>
    <row r="28" spans="7:20">
      <c r="G28" s="34"/>
      <c r="M28" s="42"/>
      <c r="T28" s="42"/>
    </row>
    <row r="29" spans="7:20">
      <c r="G29" s="34"/>
      <c r="M29" s="42"/>
      <c r="T29" s="42"/>
    </row>
    <row r="30" spans="7:20">
      <c r="G30" s="34"/>
      <c r="M30" s="42"/>
      <c r="T30" s="42"/>
    </row>
    <row r="31" spans="7:20">
      <c r="G31" s="34"/>
      <c r="M31" s="42"/>
      <c r="T31" s="42"/>
    </row>
    <row r="32" spans="7:20">
      <c r="G32" s="34"/>
      <c r="M32" s="42"/>
      <c r="T32" s="42"/>
    </row>
    <row r="33" spans="1:25">
      <c r="G33" s="34"/>
      <c r="M33" s="42"/>
      <c r="T33" s="42"/>
    </row>
    <row r="34" spans="1:25">
      <c r="G34" s="34"/>
      <c r="M34" s="42"/>
      <c r="T34" s="42"/>
    </row>
    <row r="35" spans="1:25" s="48" customFormat="1" ht="24.95" customHeight="1">
      <c r="A35" s="47" t="s">
        <v>142</v>
      </c>
      <c r="G35" s="49"/>
      <c r="H35" s="47" t="s">
        <v>104</v>
      </c>
      <c r="M35" s="50"/>
      <c r="O35" s="47" t="s">
        <v>105</v>
      </c>
      <c r="T35" s="50"/>
      <c r="V35" s="47" t="s">
        <v>106</v>
      </c>
    </row>
    <row r="36" spans="1:25">
      <c r="A36" s="1" t="s">
        <v>86</v>
      </c>
      <c r="B36" t="s">
        <v>88</v>
      </c>
      <c r="C36" t="s">
        <v>85</v>
      </c>
      <c r="D36" s="20" t="s">
        <v>126</v>
      </c>
      <c r="G36" s="34"/>
      <c r="H36" s="1" t="s">
        <v>86</v>
      </c>
      <c r="I36" t="s">
        <v>88</v>
      </c>
      <c r="J36" t="s">
        <v>85</v>
      </c>
      <c r="M36" s="42"/>
      <c r="O36" s="1" t="s">
        <v>86</v>
      </c>
      <c r="P36" t="s">
        <v>88</v>
      </c>
      <c r="Q36" t="s">
        <v>85</v>
      </c>
      <c r="R36" s="24" t="s">
        <v>126</v>
      </c>
      <c r="T36" s="42"/>
      <c r="V36" s="1" t="s">
        <v>86</v>
      </c>
      <c r="W36" t="s">
        <v>88</v>
      </c>
      <c r="X36" t="s">
        <v>85</v>
      </c>
      <c r="Y36" s="20" t="s">
        <v>126</v>
      </c>
    </row>
    <row r="37" spans="1:25">
      <c r="A37" s="2" t="s">
        <v>65</v>
      </c>
      <c r="B37" s="10">
        <v>0.15508021390374332</v>
      </c>
      <c r="C37" s="84">
        <v>561</v>
      </c>
      <c r="D37" s="29">
        <f>GETPIVOTDATA("Attrition Rate",A36,"EmploymentStage",A37) / OverallRate</f>
        <v>0.96188993433967385</v>
      </c>
      <c r="G37" s="34"/>
      <c r="H37" s="2" t="s">
        <v>61</v>
      </c>
      <c r="I37" s="10">
        <v>0.21762349799732977</v>
      </c>
      <c r="J37" s="84">
        <v>749</v>
      </c>
      <c r="M37" s="42"/>
      <c r="O37" s="2" t="s">
        <v>46</v>
      </c>
      <c r="P37" s="10">
        <v>0.13765822784810128</v>
      </c>
      <c r="Q37" s="84">
        <v>632</v>
      </c>
      <c r="R37" s="29">
        <f>GETPIVOTDATA("Attrition Rate",O36,"CommuteRange",O37) / OverallRate</f>
        <v>0.8538295145008814</v>
      </c>
      <c r="S37" s="41"/>
      <c r="T37" s="46"/>
      <c r="V37" s="2" t="s">
        <v>97</v>
      </c>
      <c r="W37" s="10">
        <v>0.36666666666666664</v>
      </c>
      <c r="X37" s="84">
        <v>30</v>
      </c>
      <c r="Y37" s="29">
        <f>GETPIVOTDATA("Attrition Rate",V36,"SatisfactionLevel",V37) / OverallRate</f>
        <v>2.2742616033755274</v>
      </c>
    </row>
    <row r="38" spans="1:25">
      <c r="A38" s="2" t="s">
        <v>49</v>
      </c>
      <c r="B38" s="10">
        <v>0.12276785714285714</v>
      </c>
      <c r="C38" s="84">
        <v>448</v>
      </c>
      <c r="D38" s="28">
        <f>GETPIVOTDATA("Attrition Rate",A37,"EmploymentStage",A38) / OverallRate</f>
        <v>0.76147151898734178</v>
      </c>
      <c r="G38" s="34"/>
      <c r="H38" s="2" t="s">
        <v>47</v>
      </c>
      <c r="I38" s="10">
        <v>0.11136363636363636</v>
      </c>
      <c r="J38" s="84">
        <v>440</v>
      </c>
      <c r="M38" s="42"/>
      <c r="O38" s="2" t="s">
        <v>57</v>
      </c>
      <c r="P38" s="10">
        <v>0.14467005076142131</v>
      </c>
      <c r="Q38" s="84">
        <v>394</v>
      </c>
      <c r="R38" s="28">
        <f>GETPIVOTDATA("Attrition Rate",O37,"CommuteRange",O38) / OverallRate</f>
        <v>0.89732056801387905</v>
      </c>
      <c r="S38" s="41"/>
      <c r="T38" s="46"/>
      <c r="V38" s="2" t="s">
        <v>93</v>
      </c>
      <c r="W38" s="88">
        <v>0.3014705882352941</v>
      </c>
      <c r="X38" s="84">
        <v>136</v>
      </c>
      <c r="Y38" s="28">
        <f>GETPIVOTDATA("Attrition Rate",V37,"SatisfactionLevel",V38) / OverallRate</f>
        <v>1.8698808637379003</v>
      </c>
    </row>
    <row r="39" spans="1:25">
      <c r="A39" s="2" t="s">
        <v>71</v>
      </c>
      <c r="B39" s="10">
        <v>6.6666666666666666E-2</v>
      </c>
      <c r="C39" s="84">
        <v>180</v>
      </c>
      <c r="D39" s="28">
        <f>GETPIVOTDATA("Attrition Rate",A38,"EmploymentStage",A39) / OverallRate</f>
        <v>0.41350210970464135</v>
      </c>
      <c r="G39" s="34"/>
      <c r="H39" s="2" t="s">
        <v>81</v>
      </c>
      <c r="I39" s="10">
        <v>0.13513513513513514</v>
      </c>
      <c r="J39" s="84">
        <v>148</v>
      </c>
      <c r="M39" s="42"/>
      <c r="O39" s="2" t="s">
        <v>73</v>
      </c>
      <c r="P39" s="10">
        <v>0.21739130434782608</v>
      </c>
      <c r="Q39" s="84">
        <v>115</v>
      </c>
      <c r="R39" s="28">
        <f>GETPIVOTDATA("Attrition Rate",O38,"CommuteRange",O39) / OverallRate</f>
        <v>1.3483764446890478</v>
      </c>
      <c r="S39" s="41"/>
      <c r="T39" s="46"/>
      <c r="V39" s="2" t="s">
        <v>96</v>
      </c>
      <c r="W39" s="10">
        <v>0.1793103448275862</v>
      </c>
      <c r="X39" s="84">
        <v>435</v>
      </c>
      <c r="Y39" s="28">
        <f>GETPIVOTDATA("Attrition Rate",V38,"SatisfactionLevel",V39) / OverallRate</f>
        <v>1.1121780881711043</v>
      </c>
    </row>
    <row r="40" spans="1:25">
      <c r="A40" s="2" t="s">
        <v>62</v>
      </c>
      <c r="B40" s="10">
        <v>0.34883720930232559</v>
      </c>
      <c r="C40" s="84">
        <v>215</v>
      </c>
      <c r="D40" s="28">
        <f>GETPIVOTDATA("Attrition Rate",A39,"EmploymentStage",A40) / OverallRate</f>
        <v>2.1636738298498677</v>
      </c>
      <c r="G40" s="34"/>
      <c r="H40" s="2" t="s">
        <v>76</v>
      </c>
      <c r="I40" s="10">
        <v>3.7593984962406013E-2</v>
      </c>
      <c r="J40" s="84">
        <v>133</v>
      </c>
      <c r="M40" s="42"/>
      <c r="O40" s="2" t="s">
        <v>72</v>
      </c>
      <c r="P40" s="10">
        <v>0.184</v>
      </c>
      <c r="Q40" s="84">
        <v>125</v>
      </c>
      <c r="R40" s="28">
        <f>GETPIVOTDATA("Attrition Rate",O39,"CommuteRange",O40) / OverallRate</f>
        <v>1.1412658227848103</v>
      </c>
      <c r="S40" s="41"/>
      <c r="T40" s="46"/>
      <c r="V40" s="2" t="s">
        <v>94</v>
      </c>
      <c r="W40" s="10">
        <v>0.13594040968342644</v>
      </c>
      <c r="X40" s="84">
        <v>537</v>
      </c>
      <c r="Y40" s="28">
        <f>GETPIVOTDATA("Attrition Rate",V39,"SatisfactionLevel",V40) / OverallRate</f>
        <v>0.8431746929731514</v>
      </c>
    </row>
    <row r="41" spans="1:25">
      <c r="A41" s="2" t="s">
        <v>78</v>
      </c>
      <c r="B41" s="10">
        <v>0.12121212121212122</v>
      </c>
      <c r="C41" s="84">
        <v>66</v>
      </c>
      <c r="D41" s="12">
        <f>GETPIVOTDATA("Attrition Rate",A40,"EmploymentStage",A41) / OverallRate</f>
        <v>0.7518220176448025</v>
      </c>
      <c r="G41" s="34"/>
      <c r="M41" s="42"/>
      <c r="O41" s="2" t="s">
        <v>68</v>
      </c>
      <c r="P41" s="10">
        <v>0.22058823529411764</v>
      </c>
      <c r="Q41" s="84">
        <v>204</v>
      </c>
      <c r="R41" s="12">
        <f>GETPIVOTDATA("Attrition Rate",O40,"CommuteRange",O41) / OverallRate</f>
        <v>1.3682055100521222</v>
      </c>
      <c r="S41" s="26"/>
      <c r="T41" s="46"/>
      <c r="V41" s="2" t="s">
        <v>95</v>
      </c>
      <c r="W41" s="10">
        <v>0.10240963855421686</v>
      </c>
      <c r="X41" s="84">
        <v>332</v>
      </c>
      <c r="Y41" s="12">
        <f>GETPIVOTDATA("Attrition Rate",V40,"SatisfactionLevel",V41) / OverallRate</f>
        <v>0.63519902394387684</v>
      </c>
    </row>
    <row r="42" spans="1:25">
      <c r="G42" s="34"/>
      <c r="M42" s="42"/>
      <c r="T42" s="42"/>
    </row>
    <row r="43" spans="1:25">
      <c r="G43" s="34"/>
      <c r="M43" s="42"/>
      <c r="T43" s="42"/>
    </row>
    <row r="44" spans="1:25">
      <c r="G44" s="34"/>
      <c r="M44" s="42"/>
      <c r="T44" s="42"/>
    </row>
    <row r="45" spans="1:25">
      <c r="G45" s="34"/>
      <c r="M45" s="42"/>
      <c r="T45" s="42"/>
    </row>
    <row r="46" spans="1:25">
      <c r="G46" s="34"/>
      <c r="M46" s="42"/>
      <c r="T46" s="42"/>
    </row>
    <row r="47" spans="1:25">
      <c r="G47" s="34"/>
      <c r="M47" s="42"/>
      <c r="T47" s="42"/>
    </row>
    <row r="48" spans="1:25">
      <c r="G48" s="34"/>
      <c r="M48" s="42"/>
      <c r="T48" s="42"/>
    </row>
    <row r="49" spans="1:20">
      <c r="G49" s="34"/>
      <c r="M49" s="42"/>
      <c r="T49" s="42"/>
    </row>
    <row r="50" spans="1:20">
      <c r="G50" s="34"/>
      <c r="M50" s="42"/>
      <c r="T50" s="42"/>
    </row>
    <row r="51" spans="1:20">
      <c r="G51" s="34"/>
      <c r="M51" s="42"/>
      <c r="T51" s="42"/>
    </row>
    <row r="52" spans="1:20">
      <c r="G52" s="34"/>
      <c r="M52" s="42"/>
      <c r="T52" s="42"/>
    </row>
    <row r="53" spans="1:20">
      <c r="G53" s="34"/>
      <c r="M53" s="42"/>
      <c r="T53" s="42"/>
    </row>
    <row r="54" spans="1:20">
      <c r="G54" s="34"/>
      <c r="M54" s="42"/>
      <c r="T54" s="42"/>
    </row>
    <row r="55" spans="1:20">
      <c r="G55" s="34"/>
      <c r="M55" s="42"/>
      <c r="T55" s="42"/>
    </row>
    <row r="56" spans="1:20">
      <c r="G56" s="34"/>
      <c r="M56" s="42"/>
      <c r="T56" s="42"/>
    </row>
    <row r="57" spans="1:20">
      <c r="G57" s="34"/>
      <c r="M57" s="42"/>
      <c r="T57" s="42"/>
    </row>
    <row r="58" spans="1:20">
      <c r="G58" s="34"/>
      <c r="M58" s="42"/>
      <c r="T58" s="42"/>
    </row>
    <row r="59" spans="1:20">
      <c r="G59" s="34"/>
      <c r="M59" s="42"/>
      <c r="T59" s="42"/>
    </row>
    <row r="60" spans="1:20">
      <c r="G60" s="34"/>
      <c r="M60" s="42"/>
      <c r="T60" s="42"/>
    </row>
    <row r="61" spans="1:20" s="48" customFormat="1" ht="24.95" customHeight="1">
      <c r="A61" s="47" t="s">
        <v>123</v>
      </c>
      <c r="G61" s="49"/>
      <c r="H61" s="47" t="s">
        <v>124</v>
      </c>
      <c r="M61" s="50"/>
      <c r="O61" s="47" t="s">
        <v>143</v>
      </c>
      <c r="T61" s="50"/>
    </row>
    <row r="62" spans="1:20">
      <c r="A62" s="1" t="s">
        <v>86</v>
      </c>
      <c r="B62" t="s">
        <v>88</v>
      </c>
      <c r="C62" t="s">
        <v>85</v>
      </c>
      <c r="G62" s="34"/>
      <c r="H62" s="1" t="s">
        <v>86</v>
      </c>
      <c r="I62" t="s">
        <v>88</v>
      </c>
      <c r="J62" t="s">
        <v>85</v>
      </c>
      <c r="M62" s="42"/>
      <c r="O62" s="1" t="s">
        <v>86</v>
      </c>
      <c r="P62" t="s">
        <v>88</v>
      </c>
      <c r="Q62" t="s">
        <v>85</v>
      </c>
      <c r="T62" s="42"/>
    </row>
    <row r="63" spans="1:20">
      <c r="A63" s="2" t="s">
        <v>50</v>
      </c>
      <c r="B63" s="10">
        <v>0.14661654135338345</v>
      </c>
      <c r="C63" s="84">
        <v>532</v>
      </c>
      <c r="G63" s="34"/>
      <c r="H63" s="2" t="s">
        <v>144</v>
      </c>
      <c r="I63" s="10">
        <v>0.32319391634980987</v>
      </c>
      <c r="J63" s="84">
        <v>263</v>
      </c>
      <c r="M63" s="42"/>
      <c r="O63" s="2" t="s">
        <v>65</v>
      </c>
      <c r="P63" s="10">
        <v>0.38181818181818183</v>
      </c>
      <c r="Q63" s="84">
        <v>165</v>
      </c>
      <c r="T63" s="42"/>
    </row>
    <row r="64" spans="1:20">
      <c r="A64" s="2" t="s">
        <v>38</v>
      </c>
      <c r="B64" s="10">
        <v>0.16950959488272921</v>
      </c>
      <c r="C64" s="84">
        <v>938</v>
      </c>
      <c r="G64" s="34"/>
      <c r="H64" s="2" t="s">
        <v>145</v>
      </c>
      <c r="I64" s="10">
        <v>0.12593206296603149</v>
      </c>
      <c r="J64" s="84">
        <v>1207</v>
      </c>
      <c r="M64" s="42"/>
      <c r="O64" s="2" t="s">
        <v>48</v>
      </c>
      <c r="P64" s="10">
        <v>0.18260869565217391</v>
      </c>
      <c r="Q64" s="84">
        <v>460</v>
      </c>
      <c r="T64" s="42"/>
    </row>
    <row r="65" spans="7:20">
      <c r="G65" s="34"/>
      <c r="M65" s="42"/>
      <c r="O65" s="2" t="s">
        <v>71</v>
      </c>
      <c r="P65" s="10">
        <v>9.3023255813953487E-2</v>
      </c>
      <c r="Q65" s="84">
        <v>258</v>
      </c>
      <c r="T65" s="42"/>
    </row>
    <row r="66" spans="7:20">
      <c r="G66" s="34"/>
      <c r="M66" s="42"/>
      <c r="O66" s="2" t="s">
        <v>58</v>
      </c>
      <c r="P66" s="10">
        <v>0.12065439672801637</v>
      </c>
      <c r="Q66" s="84">
        <v>489</v>
      </c>
      <c r="T66" s="42"/>
    </row>
    <row r="67" spans="7:20">
      <c r="G67" s="34"/>
      <c r="M67" s="42"/>
      <c r="O67" s="2" t="s">
        <v>77</v>
      </c>
      <c r="P67" s="10">
        <v>7.1428571428571425E-2</v>
      </c>
      <c r="Q67" s="84">
        <v>98</v>
      </c>
      <c r="T67" s="42"/>
    </row>
    <row r="68" spans="7:20">
      <c r="G68" s="34"/>
      <c r="M68" s="42"/>
      <c r="O68" s="2" t="s">
        <v>87</v>
      </c>
      <c r="P68" s="10">
        <v>0.16122448979591836</v>
      </c>
      <c r="Q68" s="84">
        <v>1470</v>
      </c>
      <c r="T68" s="42"/>
    </row>
    <row r="69" spans="7:20">
      <c r="G69" s="34"/>
      <c r="M69" s="42"/>
      <c r="T69" s="42"/>
    </row>
    <row r="70" spans="7:20">
      <c r="G70" s="34"/>
      <c r="M70" s="42"/>
      <c r="T70" s="42"/>
    </row>
    <row r="71" spans="7:20">
      <c r="G71" s="34"/>
      <c r="M71" s="42"/>
      <c r="T71" s="42"/>
    </row>
    <row r="72" spans="7:20">
      <c r="G72" s="34"/>
      <c r="M72" s="42"/>
      <c r="T72" s="42"/>
    </row>
    <row r="73" spans="7:20">
      <c r="G73" s="34"/>
      <c r="M73" s="42"/>
      <c r="T73" s="42"/>
    </row>
    <row r="74" spans="7:20">
      <c r="G74" s="34"/>
      <c r="M74" s="42"/>
      <c r="T74" s="42"/>
    </row>
    <row r="75" spans="7:20">
      <c r="G75" s="34"/>
      <c r="M75" s="42"/>
      <c r="T75" s="42"/>
    </row>
    <row r="76" spans="7:20">
      <c r="G76" s="34"/>
      <c r="M76" s="42"/>
      <c r="T76" s="42"/>
    </row>
    <row r="77" spans="7:20">
      <c r="G77" s="34"/>
      <c r="M77" s="42"/>
      <c r="T77" s="42"/>
    </row>
    <row r="78" spans="7:20">
      <c r="G78" s="34"/>
      <c r="M78" s="42"/>
      <c r="T78" s="42"/>
    </row>
    <row r="79" spans="7:20">
      <c r="G79" s="34"/>
      <c r="M79" s="42"/>
      <c r="T79" s="42"/>
    </row>
    <row r="80" spans="7:20">
      <c r="G80" s="34"/>
      <c r="M80" s="42"/>
      <c r="T80" s="42"/>
    </row>
    <row r="81" spans="1:20">
      <c r="G81" s="34"/>
      <c r="M81" s="42"/>
      <c r="T81" s="42"/>
    </row>
    <row r="82" spans="1:20">
      <c r="G82" s="34"/>
      <c r="M82" s="42"/>
      <c r="T82" s="42"/>
    </row>
    <row r="83" spans="1:20">
      <c r="G83" s="34"/>
      <c r="H83" s="13"/>
      <c r="I83" s="13"/>
      <c r="M83" s="42"/>
      <c r="T83" s="42"/>
    </row>
    <row r="84" spans="1:20" s="48" customFormat="1" ht="24.95" customHeight="1">
      <c r="A84" s="47" t="s">
        <v>147</v>
      </c>
      <c r="G84" s="49"/>
      <c r="H84" s="47" t="s">
        <v>150</v>
      </c>
      <c r="M84" s="50"/>
      <c r="T84" s="50"/>
    </row>
    <row r="85" spans="1:20">
      <c r="A85" s="1" t="s">
        <v>86</v>
      </c>
      <c r="B85" t="s">
        <v>148</v>
      </c>
      <c r="G85" s="34"/>
      <c r="H85" s="1" t="s">
        <v>86</v>
      </c>
      <c r="I85" t="s">
        <v>148</v>
      </c>
      <c r="M85" s="42"/>
      <c r="T85" s="42"/>
    </row>
    <row r="86" spans="1:20">
      <c r="A86" s="2" t="s">
        <v>52</v>
      </c>
      <c r="B86" s="84">
        <v>1966946.3999999994</v>
      </c>
      <c r="G86" s="34"/>
      <c r="H86" s="2" t="s">
        <v>70</v>
      </c>
      <c r="I86" s="84">
        <v>276962.39999999997</v>
      </c>
      <c r="K86">
        <f>SUM(I86:I94)</f>
        <v>4084347.6</v>
      </c>
      <c r="M86" s="42"/>
      <c r="T86" s="42"/>
    </row>
    <row r="87" spans="1:20">
      <c r="A87" s="2" t="s">
        <v>40</v>
      </c>
      <c r="B87" s="84">
        <v>1956880.7999999996</v>
      </c>
      <c r="G87" s="34"/>
      <c r="H87" s="2" t="s">
        <v>84</v>
      </c>
      <c r="I87" s="84">
        <v>160520.4</v>
      </c>
      <c r="M87" s="42"/>
      <c r="T87" s="42"/>
    </row>
    <row r="88" spans="1:20">
      <c r="A88" s="2" t="s">
        <v>84</v>
      </c>
      <c r="B88" s="84">
        <v>160520.4</v>
      </c>
      <c r="G88" s="34"/>
      <c r="H88" s="2" t="s">
        <v>60</v>
      </c>
      <c r="I88" s="84">
        <v>651578.4</v>
      </c>
      <c r="M88" s="42"/>
      <c r="T88" s="42"/>
    </row>
    <row r="89" spans="1:20">
      <c r="G89" s="34"/>
      <c r="H89" s="2" t="s">
        <v>75</v>
      </c>
      <c r="I89" s="84">
        <v>302353.19999999995</v>
      </c>
      <c r="M89" s="42"/>
      <c r="T89" s="42"/>
    </row>
    <row r="90" spans="1:20">
      <c r="G90" s="34"/>
      <c r="H90" s="2" t="s">
        <v>69</v>
      </c>
      <c r="I90" s="84">
        <v>265158</v>
      </c>
      <c r="M90" s="42"/>
      <c r="T90" s="42"/>
    </row>
    <row r="91" spans="1:20">
      <c r="G91" s="34"/>
      <c r="H91" s="2" t="s">
        <v>80</v>
      </c>
      <c r="I91" s="84">
        <v>139647.59999999998</v>
      </c>
      <c r="M91" s="42"/>
      <c r="T91" s="42"/>
    </row>
    <row r="92" spans="1:20">
      <c r="G92" s="34"/>
      <c r="H92" s="2" t="s">
        <v>54</v>
      </c>
      <c r="I92" s="84">
        <v>470455.20000000007</v>
      </c>
      <c r="M92" s="42"/>
      <c r="T92" s="42"/>
    </row>
    <row r="93" spans="1:20">
      <c r="G93" s="34"/>
      <c r="H93" s="2" t="s">
        <v>43</v>
      </c>
      <c r="I93" s="84">
        <v>1536742.8</v>
      </c>
      <c r="M93" s="42"/>
      <c r="T93" s="42"/>
    </row>
    <row r="94" spans="1:20">
      <c r="G94" s="34"/>
      <c r="H94" s="2" t="s">
        <v>79</v>
      </c>
      <c r="I94" s="84">
        <v>280929.59999999992</v>
      </c>
      <c r="M94" s="42"/>
      <c r="T94" s="42"/>
    </row>
    <row r="95" spans="1:20">
      <c r="G95" s="34"/>
      <c r="M95" s="42"/>
      <c r="T95" s="42"/>
    </row>
    <row r="96" spans="1:20">
      <c r="G96" s="34"/>
      <c r="M96" s="42"/>
      <c r="T96" s="42"/>
    </row>
    <row r="97" spans="7:20">
      <c r="G97" s="34"/>
      <c r="M97" s="42"/>
      <c r="T97" s="42"/>
    </row>
    <row r="98" spans="7:20">
      <c r="G98" s="34"/>
      <c r="M98" s="42"/>
      <c r="T98" s="42"/>
    </row>
    <row r="99" spans="7:20">
      <c r="G99" s="34"/>
      <c r="M99" s="42"/>
      <c r="T99" s="42"/>
    </row>
    <row r="100" spans="7:20">
      <c r="G100" s="34"/>
      <c r="M100" s="42"/>
      <c r="T100" s="42"/>
    </row>
    <row r="101" spans="7:20">
      <c r="G101" s="34"/>
      <c r="M101" s="42"/>
      <c r="T101" s="42"/>
    </row>
    <row r="102" spans="7:20">
      <c r="G102" s="34"/>
      <c r="M102" s="42"/>
      <c r="T102" s="42"/>
    </row>
    <row r="103" spans="7:20">
      <c r="G103" s="34"/>
      <c r="M103" s="42"/>
      <c r="T103" s="42"/>
    </row>
    <row r="104" spans="7:20">
      <c r="G104" s="34"/>
      <c r="M104" s="42"/>
      <c r="T104" s="42"/>
    </row>
    <row r="105" spans="7:20">
      <c r="G105" s="34"/>
      <c r="M105" s="42"/>
      <c r="T105" s="42"/>
    </row>
    <row r="106" spans="7:20">
      <c r="G106" s="34"/>
      <c r="M106" s="42"/>
      <c r="T106" s="42"/>
    </row>
    <row r="107" spans="7:20">
      <c r="G107" s="34"/>
      <c r="M107" s="42"/>
      <c r="T107" s="42"/>
    </row>
    <row r="108" spans="7:20">
      <c r="G108" s="34"/>
      <c r="M108" s="42"/>
      <c r="T108" s="42"/>
    </row>
    <row r="109" spans="7:20">
      <c r="G109" s="34"/>
      <c r="M109" s="42"/>
      <c r="T109" s="42"/>
    </row>
    <row r="110" spans="7:20">
      <c r="G110" s="34"/>
      <c r="M110" s="42"/>
      <c r="T110" s="42"/>
    </row>
    <row r="111" spans="7:20">
      <c r="G111" s="34"/>
      <c r="M111" s="42"/>
      <c r="T111" s="42"/>
    </row>
    <row r="112" spans="7:20">
      <c r="G112" s="34"/>
      <c r="M112" s="42"/>
      <c r="T112" s="42"/>
    </row>
    <row r="113" spans="1:27">
      <c r="G113" s="34"/>
      <c r="M113" s="42"/>
      <c r="T113" s="42"/>
    </row>
    <row r="114" spans="1:27">
      <c r="G114" s="34"/>
      <c r="M114" s="42"/>
      <c r="T114" s="42"/>
    </row>
    <row r="115" spans="1:27">
      <c r="G115" s="34"/>
      <c r="M115" s="42"/>
      <c r="T115" s="42"/>
    </row>
    <row r="116" spans="1:27">
      <c r="G116" s="43"/>
      <c r="M116" s="42"/>
      <c r="T116" s="42"/>
    </row>
    <row r="118" spans="1:27" s="48" customFormat="1" ht="24.95" customHeight="1">
      <c r="A118" s="47" t="s">
        <v>146</v>
      </c>
      <c r="O118" s="47" t="s">
        <v>152</v>
      </c>
    </row>
    <row r="119" spans="1:27">
      <c r="B119" s="1" t="s">
        <v>127</v>
      </c>
      <c r="G119" s="90"/>
      <c r="H119" s="16"/>
      <c r="I119" s="16"/>
      <c r="P119" s="1" t="s">
        <v>127</v>
      </c>
    </row>
    <row r="120" spans="1:27">
      <c r="B120" t="s">
        <v>50</v>
      </c>
      <c r="D120" t="s">
        <v>38</v>
      </c>
      <c r="F120" s="90" t="s">
        <v>159</v>
      </c>
      <c r="G120" s="90" t="s">
        <v>161</v>
      </c>
      <c r="H120" s="16"/>
      <c r="I120" s="16"/>
      <c r="P120" t="s">
        <v>97</v>
      </c>
      <c r="R120" t="s">
        <v>93</v>
      </c>
      <c r="T120" t="s">
        <v>96</v>
      </c>
      <c r="V120" t="s">
        <v>94</v>
      </c>
      <c r="X120" t="s">
        <v>95</v>
      </c>
      <c r="Z120" t="s">
        <v>159</v>
      </c>
      <c r="AA120" t="s">
        <v>160</v>
      </c>
    </row>
    <row r="121" spans="1:27">
      <c r="A121" s="1" t="s">
        <v>86</v>
      </c>
      <c r="B121" t="s">
        <v>85</v>
      </c>
      <c r="C121" t="s">
        <v>125</v>
      </c>
      <c r="D121" t="s">
        <v>85</v>
      </c>
      <c r="E121" t="s">
        <v>125</v>
      </c>
      <c r="F121" s="90"/>
      <c r="G121" s="90"/>
      <c r="H121" s="20" t="s">
        <v>128</v>
      </c>
      <c r="I121" s="20" t="s">
        <v>129</v>
      </c>
      <c r="O121" s="1" t="s">
        <v>86</v>
      </c>
      <c r="P121" t="s">
        <v>85</v>
      </c>
      <c r="Q121" t="s">
        <v>88</v>
      </c>
      <c r="R121" t="s">
        <v>85</v>
      </c>
      <c r="S121" t="s">
        <v>88</v>
      </c>
      <c r="T121" t="s">
        <v>85</v>
      </c>
      <c r="U121" t="s">
        <v>88</v>
      </c>
      <c r="V121" t="s">
        <v>85</v>
      </c>
      <c r="W121" t="s">
        <v>88</v>
      </c>
      <c r="X121" t="s">
        <v>85</v>
      </c>
      <c r="Y121" t="s">
        <v>88</v>
      </c>
    </row>
    <row r="122" spans="1:27">
      <c r="A122" s="2" t="s">
        <v>84</v>
      </c>
      <c r="B122" s="4">
        <v>46</v>
      </c>
      <c r="C122" s="4">
        <v>7</v>
      </c>
      <c r="D122" s="4">
        <v>17</v>
      </c>
      <c r="E122" s="4">
        <v>5</v>
      </c>
      <c r="F122" s="4">
        <v>63</v>
      </c>
      <c r="G122" s="95">
        <v>12</v>
      </c>
      <c r="H122" s="22">
        <f>GETPIVOTDATA("Attritions",$A$121,"Department",A122,"OverTime","Yes")
 /GETPIVOTDATA("Headcount",$A$121,"Department",A122,"OverTime","Yes")</f>
        <v>0.29411764705882354</v>
      </c>
      <c r="I122" s="31">
        <f>GETPIVOTDATA("Attritions",$A$121,"Department",A122,"OverTime","No")
 /GETPIVOTDATA("Headcount",$A$121,"Department",A122,"OverTime","No")</f>
        <v>0.15217391304347827</v>
      </c>
      <c r="O122" s="2" t="s">
        <v>76</v>
      </c>
      <c r="P122" s="84">
        <v>3</v>
      </c>
      <c r="Q122" s="10">
        <v>0</v>
      </c>
      <c r="R122" s="84">
        <v>11</v>
      </c>
      <c r="S122" s="10">
        <v>9.0909090909090912E-2</v>
      </c>
      <c r="T122" s="84">
        <v>41</v>
      </c>
      <c r="U122" s="10">
        <v>0</v>
      </c>
      <c r="V122" s="84">
        <v>45</v>
      </c>
      <c r="W122" s="10">
        <v>6.6666666666666666E-2</v>
      </c>
      <c r="X122" s="84">
        <v>33</v>
      </c>
      <c r="Y122" s="10">
        <v>3.0303030303030304E-2</v>
      </c>
      <c r="Z122" s="84">
        <v>133</v>
      </c>
      <c r="AA122" s="10">
        <v>3.7593984962406013E-2</v>
      </c>
    </row>
    <row r="123" spans="1:27">
      <c r="A123" s="2" t="s">
        <v>52</v>
      </c>
      <c r="B123" s="4">
        <v>690</v>
      </c>
      <c r="C123" s="4">
        <v>59</v>
      </c>
      <c r="D123" s="4">
        <v>271</v>
      </c>
      <c r="E123" s="4">
        <v>74</v>
      </c>
      <c r="F123" s="4">
        <v>961</v>
      </c>
      <c r="G123" s="95">
        <v>133</v>
      </c>
      <c r="H123" s="19">
        <f>GETPIVOTDATA("Attritions",$A$121,"Department",A123,"OverTime","Yes")
 /GETPIVOTDATA("Headcount",$A$121,"Department",A123,"OverTime","Yes")</f>
        <v>0.27306273062730629</v>
      </c>
      <c r="I123" s="32">
        <f>GETPIVOTDATA("Attritions",$A$121,"Department",A123,"OverTime","No")
 /GETPIVOTDATA("Headcount",$A$121,"Department",A123,"OverTime","No")</f>
        <v>8.5507246376811591E-2</v>
      </c>
      <c r="O123" s="2" t="s">
        <v>61</v>
      </c>
      <c r="P123" s="84">
        <v>17</v>
      </c>
      <c r="Q123" s="10">
        <v>0.41176470588235292</v>
      </c>
      <c r="R123" s="84">
        <v>70</v>
      </c>
      <c r="S123" s="10">
        <v>0.4</v>
      </c>
      <c r="T123" s="84">
        <v>221</v>
      </c>
      <c r="U123" s="10">
        <v>0.23981900452488689</v>
      </c>
      <c r="V123" s="84">
        <v>274</v>
      </c>
      <c r="W123" s="10">
        <v>0.18978102189781021</v>
      </c>
      <c r="X123" s="84">
        <v>167</v>
      </c>
      <c r="Y123" s="10">
        <v>0.1377245508982036</v>
      </c>
      <c r="Z123" s="84">
        <v>749</v>
      </c>
      <c r="AA123" s="10">
        <v>0.21762349799732977</v>
      </c>
    </row>
    <row r="124" spans="1:27">
      <c r="A124" s="2" t="s">
        <v>40</v>
      </c>
      <c r="B124" s="4">
        <v>318</v>
      </c>
      <c r="C124" s="4">
        <v>44</v>
      </c>
      <c r="D124" s="4">
        <v>128</v>
      </c>
      <c r="E124" s="4">
        <v>48</v>
      </c>
      <c r="F124" s="4">
        <v>446</v>
      </c>
      <c r="G124" s="95">
        <v>92</v>
      </c>
      <c r="H124" s="21">
        <f>GETPIVOTDATA("Attritions",$A$121,"Department",A124,"OverTime","Yes")
 /GETPIVOTDATA("Headcount",$A$121,"Department",A124,"OverTime","Yes")</f>
        <v>0.375</v>
      </c>
      <c r="I124" s="33">
        <f>GETPIVOTDATA("Attritions",$A$121,"Department",A124,"OverTime","No")
 /GETPIVOTDATA("Headcount",$A$121,"Department",A124,"OverTime","No")</f>
        <v>0.13836477987421383</v>
      </c>
      <c r="O124" s="2" t="s">
        <v>47</v>
      </c>
      <c r="P124" s="84">
        <v>7</v>
      </c>
      <c r="Q124" s="10">
        <v>0.42857142857142855</v>
      </c>
      <c r="R124" s="84">
        <v>46</v>
      </c>
      <c r="S124" s="10">
        <v>0.21739130434782608</v>
      </c>
      <c r="T124" s="84">
        <v>128</v>
      </c>
      <c r="U124" s="10">
        <v>0.125</v>
      </c>
      <c r="V124" s="84">
        <v>157</v>
      </c>
      <c r="W124" s="10">
        <v>8.2802547770700632E-2</v>
      </c>
      <c r="X124" s="84">
        <v>102</v>
      </c>
      <c r="Y124" s="10">
        <v>6.8627450980392163E-2</v>
      </c>
      <c r="Z124" s="84">
        <v>440</v>
      </c>
      <c r="AA124" s="10">
        <v>0.11136363636363636</v>
      </c>
    </row>
    <row r="125" spans="1:27">
      <c r="A125" s="2" t="s">
        <v>87</v>
      </c>
      <c r="B125" s="84">
        <v>1054</v>
      </c>
      <c r="C125" s="4">
        <v>110</v>
      </c>
      <c r="D125" s="4">
        <v>416</v>
      </c>
      <c r="E125" s="4">
        <v>127</v>
      </c>
      <c r="F125" s="4">
        <v>1470</v>
      </c>
      <c r="G125" s="96">
        <v>237</v>
      </c>
      <c r="H125" s="18"/>
      <c r="I125" s="18"/>
      <c r="O125" s="2" t="s">
        <v>81</v>
      </c>
      <c r="P125" s="84">
        <v>3</v>
      </c>
      <c r="Q125" s="10">
        <v>0.33333333333333331</v>
      </c>
      <c r="R125" s="84">
        <v>9</v>
      </c>
      <c r="S125" s="10">
        <v>0.22222222222222221</v>
      </c>
      <c r="T125" s="84">
        <v>45</v>
      </c>
      <c r="U125" s="10">
        <v>0.2</v>
      </c>
      <c r="V125" s="84">
        <v>61</v>
      </c>
      <c r="W125" s="10">
        <v>8.1967213114754092E-2</v>
      </c>
      <c r="X125" s="84">
        <v>30</v>
      </c>
      <c r="Y125" s="10">
        <v>0.1</v>
      </c>
      <c r="Z125" s="84">
        <v>148</v>
      </c>
      <c r="AA125" s="10">
        <v>0.13513513513513514</v>
      </c>
    </row>
    <row r="126" spans="1:27">
      <c r="O126" s="2" t="s">
        <v>87</v>
      </c>
      <c r="P126" s="84">
        <v>30</v>
      </c>
      <c r="Q126" s="10">
        <v>0.36666666666666664</v>
      </c>
      <c r="R126" s="84">
        <v>136</v>
      </c>
      <c r="S126" s="10">
        <v>0.3014705882352941</v>
      </c>
      <c r="T126" s="84">
        <v>435</v>
      </c>
      <c r="U126" s="10">
        <v>0.1793103448275862</v>
      </c>
      <c r="V126" s="84">
        <v>537</v>
      </c>
      <c r="W126" s="10">
        <v>0.13594040968342644</v>
      </c>
      <c r="X126" s="84">
        <v>332</v>
      </c>
      <c r="Y126" s="10">
        <v>0.10240963855421686</v>
      </c>
      <c r="Z126" s="84">
        <v>1470</v>
      </c>
      <c r="AA126" s="10">
        <v>0.16122448979591836</v>
      </c>
    </row>
    <row r="151" spans="1:16" s="48" customFormat="1" ht="24.95" customHeight="1">
      <c r="A151" s="47" t="s">
        <v>151</v>
      </c>
      <c r="H151" s="47" t="s">
        <v>167</v>
      </c>
      <c r="I151"/>
      <c r="J151"/>
      <c r="O151" s="47" t="s">
        <v>180</v>
      </c>
    </row>
    <row r="152" spans="1:16">
      <c r="A152" s="1" t="s">
        <v>165</v>
      </c>
      <c r="B152" t="s">
        <v>125</v>
      </c>
      <c r="C152" t="s">
        <v>85</v>
      </c>
      <c r="H152" s="1" t="s">
        <v>1</v>
      </c>
      <c r="I152" t="s">
        <v>38</v>
      </c>
      <c r="O152" s="1" t="s">
        <v>1</v>
      </c>
      <c r="P152" t="s">
        <v>38</v>
      </c>
    </row>
    <row r="153" spans="1:16" ht="18.75">
      <c r="A153" s="2">
        <v>0</v>
      </c>
      <c r="B153" s="84">
        <v>20</v>
      </c>
      <c r="C153" s="84">
        <v>396</v>
      </c>
      <c r="O153" s="74"/>
      <c r="P153" s="48"/>
    </row>
    <row r="154" spans="1:16">
      <c r="A154" s="2">
        <v>1</v>
      </c>
      <c r="B154" s="84">
        <v>86</v>
      </c>
      <c r="C154" s="84">
        <v>694</v>
      </c>
      <c r="H154" s="1" t="s">
        <v>164</v>
      </c>
      <c r="I154" t="s">
        <v>179</v>
      </c>
      <c r="O154" s="1" t="s">
        <v>86</v>
      </c>
      <c r="P154" t="s">
        <v>179</v>
      </c>
    </row>
    <row r="155" spans="1:16">
      <c r="A155" s="2">
        <v>2</v>
      </c>
      <c r="B155" s="84">
        <v>101</v>
      </c>
      <c r="C155" s="84">
        <v>312</v>
      </c>
      <c r="H155" s="2" t="s">
        <v>43</v>
      </c>
      <c r="I155" s="4">
        <v>1536742.7999999998</v>
      </c>
      <c r="O155" s="2" t="s">
        <v>52</v>
      </c>
      <c r="P155" s="84">
        <v>1966946.4000000001</v>
      </c>
    </row>
    <row r="156" spans="1:16">
      <c r="A156" s="2">
        <v>3</v>
      </c>
      <c r="B156" s="84">
        <v>27</v>
      </c>
      <c r="C156" s="84">
        <v>64</v>
      </c>
      <c r="H156" s="2" t="s">
        <v>60</v>
      </c>
      <c r="I156" s="4">
        <v>651578.39999999991</v>
      </c>
      <c r="O156" s="2" t="s">
        <v>40</v>
      </c>
      <c r="P156" s="84">
        <v>1956880.8</v>
      </c>
    </row>
    <row r="157" spans="1:16">
      <c r="A157" s="2">
        <v>4</v>
      </c>
      <c r="B157" s="84">
        <v>3</v>
      </c>
      <c r="C157" s="84">
        <v>4</v>
      </c>
      <c r="H157" s="2" t="s">
        <v>54</v>
      </c>
      <c r="I157" s="4">
        <v>470455.19999999995</v>
      </c>
      <c r="O157" s="2" t="s">
        <v>84</v>
      </c>
      <c r="P157" s="84">
        <v>160520.4</v>
      </c>
    </row>
    <row r="158" spans="1:16">
      <c r="A158" s="2" t="s">
        <v>87</v>
      </c>
      <c r="B158" s="84">
        <v>237</v>
      </c>
      <c r="C158" s="84">
        <v>1470</v>
      </c>
      <c r="H158" s="2" t="s">
        <v>75</v>
      </c>
      <c r="I158" s="4">
        <v>302353.2</v>
      </c>
      <c r="O158" s="2" t="s">
        <v>87</v>
      </c>
      <c r="P158" s="84">
        <v>4084347.6000000006</v>
      </c>
    </row>
    <row r="159" spans="1:16">
      <c r="H159" s="2" t="s">
        <v>79</v>
      </c>
      <c r="I159" s="4">
        <v>280929.59999999998</v>
      </c>
    </row>
    <row r="160" spans="1:16">
      <c r="H160" s="2" t="s">
        <v>70</v>
      </c>
      <c r="I160" s="4">
        <v>276962.40000000002</v>
      </c>
    </row>
    <row r="161" spans="8:9">
      <c r="H161" s="2" t="s">
        <v>69</v>
      </c>
      <c r="I161" s="4">
        <v>265158</v>
      </c>
    </row>
    <row r="162" spans="8:9">
      <c r="H162" s="2" t="s">
        <v>84</v>
      </c>
      <c r="I162" s="4">
        <v>160520.4</v>
      </c>
    </row>
    <row r="163" spans="8:9">
      <c r="H163" s="2" t="s">
        <v>80</v>
      </c>
      <c r="I163" s="4">
        <v>139647.59999999998</v>
      </c>
    </row>
    <row r="164" spans="8:9">
      <c r="H164" s="2" t="s">
        <v>87</v>
      </c>
      <c r="I164" s="4">
        <v>4084347.6</v>
      </c>
    </row>
    <row r="179" spans="1:4">
      <c r="A179" s="5" t="s">
        <v>174</v>
      </c>
    </row>
    <row r="181" spans="1:4">
      <c r="A181" s="1" t="s">
        <v>86</v>
      </c>
      <c r="B181" t="s">
        <v>125</v>
      </c>
      <c r="C181" t="s">
        <v>88</v>
      </c>
      <c r="D181" t="s">
        <v>85</v>
      </c>
    </row>
    <row r="182" spans="1:4">
      <c r="A182" s="2" t="s">
        <v>172</v>
      </c>
      <c r="B182" s="4">
        <v>20</v>
      </c>
      <c r="C182" s="10">
        <v>5.0505050505050504E-2</v>
      </c>
      <c r="D182" s="4">
        <v>396</v>
      </c>
    </row>
    <row r="183" spans="1:4">
      <c r="A183" s="2" t="s">
        <v>169</v>
      </c>
      <c r="B183" s="4">
        <v>86</v>
      </c>
      <c r="C183" s="10">
        <v>0.1239193083573487</v>
      </c>
      <c r="D183" s="4">
        <v>694</v>
      </c>
    </row>
    <row r="184" spans="1:4">
      <c r="A184" s="2" t="s">
        <v>170</v>
      </c>
      <c r="B184" s="4">
        <v>101</v>
      </c>
      <c r="C184" s="10">
        <v>0.32371794871794873</v>
      </c>
      <c r="D184" s="4">
        <v>312</v>
      </c>
    </row>
    <row r="185" spans="1:4">
      <c r="A185" s="2" t="s">
        <v>173</v>
      </c>
      <c r="B185" s="4">
        <v>30</v>
      </c>
      <c r="C185" s="10">
        <v>0.44117647058823528</v>
      </c>
      <c r="D185" s="4">
        <v>68</v>
      </c>
    </row>
    <row r="186" spans="1:4">
      <c r="A186" s="2" t="s">
        <v>87</v>
      </c>
      <c r="B186" s="4">
        <v>237</v>
      </c>
      <c r="C186" s="10">
        <v>0.16122448979591836</v>
      </c>
      <c r="D186" s="4">
        <v>1470</v>
      </c>
    </row>
  </sheetData>
  <pageMargins left="0.7" right="0.7" top="0.75" bottom="0.75" header="0.3" footer="0.3"/>
  <drawing r:id="rId21"/>
  <extLst>
    <ext xmlns:x14="http://schemas.microsoft.com/office/spreadsheetml/2009/9/main" uri="{78C0D931-6437-407d-A8EE-F0AAD7539E65}">
      <x14:conditionalFormattings>
        <x14:conditionalFormatting xmlns:xm="http://schemas.microsoft.com/office/excel/2006/main">
          <x14:cfRule type="iconSet" priority="6" id="{6A3EEAC5-3CD6-4413-B468-B5720472BDB0}">
            <x14:iconSet iconSet="3Triangles">
              <x14:cfvo type="percent">
                <xm:f>0</xm:f>
              </x14:cfvo>
              <x14:cfvo type="num">
                <xm:f>0.8</xm:f>
              </x14:cfvo>
              <x14:cfvo type="num">
                <xm:f>1.2</xm:f>
              </x14:cfvo>
            </x14:iconSet>
          </x14:cfRule>
          <xm:sqref>D7:D9</xm:sqref>
        </x14:conditionalFormatting>
        <x14:conditionalFormatting xmlns:xm="http://schemas.microsoft.com/office/excel/2006/main">
          <x14:cfRule type="iconSet" priority="3" id="{75025C8E-FC39-4743-B2E6-BCC2008FADD4}">
            <x14:iconSet iconSet="3Triangles">
              <x14:cfvo type="percent">
                <xm:f>0</xm:f>
              </x14:cfvo>
              <x14:cfvo type="num">
                <xm:f>0.8</xm:f>
              </x14:cfvo>
              <x14:cfvo type="num">
                <xm:f>1.2</xm:f>
              </x14:cfvo>
            </x14:iconSet>
          </x14:cfRule>
          <xm:sqref>D37:D41</xm:sqref>
        </x14:conditionalFormatting>
        <x14:conditionalFormatting xmlns:xm="http://schemas.microsoft.com/office/excel/2006/main">
          <x14:cfRule type="iconSet" priority="5" id="{2520D3B1-216F-42C0-B32E-10472694B0BE}">
            <x14:iconSet iconSet="3Triangles">
              <x14:cfvo type="percent">
                <xm:f>0</xm:f>
              </x14:cfvo>
              <x14:cfvo type="num">
                <xm:f>0.8</xm:f>
              </x14:cfvo>
              <x14:cfvo type="num">
                <xm:f>1.2</xm:f>
              </x14:cfvo>
            </x14:iconSet>
          </x14:cfRule>
          <xm:sqref>K7:K15</xm:sqref>
        </x14:conditionalFormatting>
        <x14:conditionalFormatting xmlns:xm="http://schemas.microsoft.com/office/excel/2006/main">
          <x14:cfRule type="iconSet" priority="4" id="{889633A4-28E9-4595-86F3-FB5F2CF47EB0}">
            <x14:iconSet iconSet="3Triangles">
              <x14:cfvo type="percent">
                <xm:f>0</xm:f>
              </x14:cfvo>
              <x14:cfvo type="num">
                <xm:f>0.8</xm:f>
              </x14:cfvo>
              <x14:cfvo type="num">
                <xm:f>1.2</xm:f>
              </x14:cfvo>
            </x14:iconSet>
          </x14:cfRule>
          <xm:sqref>R7:T8</xm:sqref>
        </x14:conditionalFormatting>
        <x14:conditionalFormatting xmlns:xm="http://schemas.microsoft.com/office/excel/2006/main">
          <x14:cfRule type="iconSet" priority="2" id="{D933B68B-802A-4AE7-884E-03C703BBDE68}">
            <x14:iconSet iconSet="3Triangles">
              <x14:cfvo type="percent">
                <xm:f>0</xm:f>
              </x14:cfvo>
              <x14:cfvo type="num">
                <xm:f>0.8</xm:f>
              </x14:cfvo>
              <x14:cfvo type="num">
                <xm:f>1.2</xm:f>
              </x14:cfvo>
            </x14:iconSet>
          </x14:cfRule>
          <xm:sqref>R37:T41</xm:sqref>
        </x14:conditionalFormatting>
        <x14:conditionalFormatting xmlns:xm="http://schemas.microsoft.com/office/excel/2006/main">
          <x14:cfRule type="iconSet" priority="1" id="{F17CC1AE-CBFC-4649-882D-053C0DD3C9C4}">
            <x14:iconSet iconSet="3Triangles">
              <x14:cfvo type="percent">
                <xm:f>0</xm:f>
              </x14:cfvo>
              <x14:cfvo type="num">
                <xm:f>0.8</xm:f>
              </x14:cfvo>
              <x14:cfvo type="num">
                <xm:f>1.2</xm:f>
              </x14:cfvo>
            </x14:iconSet>
          </x14:cfRule>
          <xm:sqref>Y37:Y41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13B32-B3A2-43CF-904C-666E31284739}">
  <dimension ref="A1:AW1471"/>
  <sheetViews>
    <sheetView workbookViewId="0">
      <selection activeCell="A2" sqref="A2"/>
    </sheetView>
  </sheetViews>
  <sheetFormatPr defaultRowHeight="15"/>
  <cols>
    <col min="1" max="1" width="10.85546875" bestFit="1" customWidth="1"/>
    <col min="2" max="2" width="17.42578125" bestFit="1" customWidth="1"/>
    <col min="3" max="3" width="23.85546875" bestFit="1" customWidth="1"/>
    <col min="4" max="4" width="21" bestFit="1" customWidth="1"/>
    <col min="5" max="5" width="12" bestFit="1" customWidth="1"/>
    <col min="6" max="6" width="16.85546875" bestFit="1" customWidth="1"/>
    <col min="7" max="7" width="13.85546875" bestFit="1" customWidth="1"/>
    <col min="8" max="8" width="25.42578125" bestFit="1" customWidth="1"/>
    <col min="9" max="9" width="10" bestFit="1" customWidth="1"/>
    <col min="10" max="10" width="17.7109375" bestFit="1" customWidth="1"/>
    <col min="11" max="11" width="11" bestFit="1" customWidth="1"/>
    <col min="12" max="12" width="25" bestFit="1" customWidth="1"/>
    <col min="13" max="13" width="16.7109375" bestFit="1" customWidth="1"/>
    <col min="14" max="14" width="15.140625" bestFit="1" customWidth="1"/>
    <col min="15" max="15" width="17.5703125" bestFit="1" customWidth="1"/>
    <col min="16" max="16" width="25" bestFit="1" customWidth="1"/>
    <col min="17" max="17" width="12" bestFit="1" customWidth="1"/>
    <col min="18" max="18" width="19.7109375" bestFit="1" customWidth="1"/>
    <col min="19" max="19" width="20.5703125" bestFit="1" customWidth="1"/>
    <col min="20" max="20" width="25.140625" bestFit="1" customWidth="1"/>
    <col min="21" max="21" width="19" bestFit="1" customWidth="1"/>
    <col min="22" max="22" width="20.42578125" bestFit="1" customWidth="1"/>
    <col min="23" max="23" width="23.42578125" bestFit="1" customWidth="1"/>
    <col min="24" max="24" width="18.42578125" bestFit="1" customWidth="1"/>
    <col min="25" max="25" width="18.5703125" bestFit="1" customWidth="1"/>
    <col min="26" max="26" width="20.85546875" bestFit="1" customWidth="1"/>
    <col min="27" max="27" width="26.140625" bestFit="1" customWidth="1"/>
    <col min="28" max="28" width="24.5703125" bestFit="1" customWidth="1"/>
    <col min="29" max="29" width="14.42578125" bestFit="1" customWidth="1"/>
    <col min="30" max="30" width="15.7109375" bestFit="1" customWidth="1"/>
    <col min="31" max="31" width="19" bestFit="1" customWidth="1"/>
    <col min="32" max="32" width="18.5703125" bestFit="1" customWidth="1"/>
    <col min="33" max="33" width="12.28515625" bestFit="1" customWidth="1"/>
    <col min="34" max="34" width="17.5703125" bestFit="1" customWidth="1"/>
    <col min="35" max="35" width="15.5703125" bestFit="1" customWidth="1"/>
    <col min="36" max="36" width="15.85546875" bestFit="1" customWidth="1"/>
    <col min="37" max="37" width="19.7109375" bestFit="1" customWidth="1"/>
    <col min="38" max="38" width="18.7109375" bestFit="1" customWidth="1"/>
    <col min="39" max="40" width="18.42578125" bestFit="1" customWidth="1"/>
    <col min="41" max="41" width="19.7109375" bestFit="1" customWidth="1"/>
    <col min="42" max="42" width="18.7109375" bestFit="1" customWidth="1"/>
    <col min="43" max="43" width="11.140625" customWidth="1"/>
    <col min="45" max="45" width="15.7109375" customWidth="1"/>
  </cols>
  <sheetData>
    <row r="1" spans="1:49">
      <c r="A1" t="s">
        <v>0</v>
      </c>
      <c r="B1" t="s">
        <v>1</v>
      </c>
      <c r="C1" t="s">
        <v>2</v>
      </c>
      <c r="D1" t="s">
        <v>3</v>
      </c>
      <c r="E1" t="s">
        <v>4</v>
      </c>
      <c r="F1" t="s">
        <v>5</v>
      </c>
      <c r="G1" t="s">
        <v>6</v>
      </c>
      <c r="H1" t="s">
        <v>98</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92</v>
      </c>
      <c r="AO1" t="s">
        <v>119</v>
      </c>
      <c r="AP1" t="s">
        <v>120</v>
      </c>
      <c r="AQ1" t="s">
        <v>121</v>
      </c>
      <c r="AR1" t="s">
        <v>122</v>
      </c>
      <c r="AS1" t="s">
        <v>171</v>
      </c>
      <c r="AU1" s="71"/>
      <c r="AV1" s="72" t="s">
        <v>176</v>
      </c>
      <c r="AW1" s="73"/>
    </row>
    <row r="2" spans="1:49">
      <c r="A2">
        <v>41</v>
      </c>
      <c r="B2" t="s">
        <v>38</v>
      </c>
      <c r="C2" t="s">
        <v>39</v>
      </c>
      <c r="D2" t="s">
        <v>40</v>
      </c>
      <c r="E2">
        <v>1</v>
      </c>
      <c r="F2">
        <v>2</v>
      </c>
      <c r="G2" t="s">
        <v>41</v>
      </c>
      <c r="H2">
        <v>1</v>
      </c>
      <c r="I2">
        <v>2</v>
      </c>
      <c r="J2" t="s">
        <v>42</v>
      </c>
      <c r="K2">
        <v>3</v>
      </c>
      <c r="L2">
        <v>2</v>
      </c>
      <c r="M2" t="s">
        <v>43</v>
      </c>
      <c r="N2">
        <v>4</v>
      </c>
      <c r="O2" t="s">
        <v>44</v>
      </c>
      <c r="P2">
        <v>5993</v>
      </c>
      <c r="Q2">
        <v>8</v>
      </c>
      <c r="R2" t="s">
        <v>38</v>
      </c>
      <c r="S2">
        <v>11</v>
      </c>
      <c r="T2">
        <v>3</v>
      </c>
      <c r="U2">
        <v>1</v>
      </c>
      <c r="V2">
        <v>0</v>
      </c>
      <c r="W2">
        <v>8</v>
      </c>
      <c r="X2">
        <v>0</v>
      </c>
      <c r="Y2">
        <v>1</v>
      </c>
      <c r="Z2">
        <v>6</v>
      </c>
      <c r="AA2">
        <v>4</v>
      </c>
      <c r="AB2">
        <v>0</v>
      </c>
      <c r="AC2">
        <v>5</v>
      </c>
      <c r="AD2">
        <v>1</v>
      </c>
      <c r="AE2">
        <v>1</v>
      </c>
      <c r="AF2">
        <v>1</v>
      </c>
      <c r="AG2">
        <v>1</v>
      </c>
      <c r="AH2" t="s">
        <v>45</v>
      </c>
      <c r="AI2" t="s">
        <v>46</v>
      </c>
      <c r="AJ2" t="s">
        <v>47</v>
      </c>
      <c r="AK2" t="s">
        <v>48</v>
      </c>
      <c r="AL2" t="s">
        <v>49</v>
      </c>
      <c r="AM2">
        <v>2</v>
      </c>
      <c r="AN2" t="s">
        <v>93</v>
      </c>
      <c r="AO2" t="str" cm="1">
        <f t="array" ref="AO2">_xlfn.IFS(
  attrition_data[[#This Row],[YearsSinceLastPromotion]]="","",
  attrition_data[[#This Row],[YearsSinceLastPromotion]]=0,"0",
  attrition_data[[#This Row],[YearsSinceLastPromotion]]&lt;=2,"1–2",
  attrition_data[[#This Row],[YearsSinceLastPromotion]]&lt;=5,"3–5",
  TRUE,"6+"
)</f>
        <v>0</v>
      </c>
      <c r="AP2">
        <f>attrition_data[[#This Row],[MonthlyIncome]] * 12 * ReplacementFactor</f>
        <v>21574.799999999999</v>
      </c>
      <c r="AQ2">
        <f>IFERROR(attrition_data[[#This Row],[AttritionFlag]] * attrition_data[[#This Row],[ReplacementCost]], 0)</f>
        <v>21574.799999999999</v>
      </c>
      <c r="AR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2" t="str" cm="1">
        <f t="array" ref="AS2">_xlfn.IFS(
  attrition_data[[#This Row],[RiskScore]] &lt;= $AU$3, "Q1 (Lowest)",
  attrition_data[[#This Row],[RiskScore]] &lt;= $AV$3, "Q2",
  attrition_data[[#This Row],[RiskScore]] &lt;= $AW$3, "Q3",
  TRUE, "Q4 (Highest)"
)</f>
        <v>Q3</v>
      </c>
      <c r="AU2" s="68" t="s">
        <v>168</v>
      </c>
      <c r="AV2" s="69" t="s">
        <v>169</v>
      </c>
      <c r="AW2" s="70" t="s">
        <v>170</v>
      </c>
    </row>
    <row r="3" spans="1:49">
      <c r="A3">
        <v>49</v>
      </c>
      <c r="B3" t="s">
        <v>50</v>
      </c>
      <c r="C3" t="s">
        <v>51</v>
      </c>
      <c r="D3" t="s">
        <v>52</v>
      </c>
      <c r="E3">
        <v>8</v>
      </c>
      <c r="F3">
        <v>1</v>
      </c>
      <c r="G3" t="s">
        <v>41</v>
      </c>
      <c r="H3">
        <v>2</v>
      </c>
      <c r="I3">
        <v>3</v>
      </c>
      <c r="J3" t="s">
        <v>53</v>
      </c>
      <c r="K3">
        <v>2</v>
      </c>
      <c r="L3">
        <v>2</v>
      </c>
      <c r="M3" t="s">
        <v>54</v>
      </c>
      <c r="N3">
        <v>2</v>
      </c>
      <c r="O3" t="s">
        <v>55</v>
      </c>
      <c r="P3">
        <v>5130</v>
      </c>
      <c r="Q3">
        <v>1</v>
      </c>
      <c r="R3" t="s">
        <v>50</v>
      </c>
      <c r="S3">
        <v>23</v>
      </c>
      <c r="T3">
        <v>4</v>
      </c>
      <c r="U3">
        <v>4</v>
      </c>
      <c r="V3">
        <v>1</v>
      </c>
      <c r="W3">
        <v>10</v>
      </c>
      <c r="X3">
        <v>3</v>
      </c>
      <c r="Y3">
        <v>3</v>
      </c>
      <c r="Z3">
        <v>10</v>
      </c>
      <c r="AA3">
        <v>7</v>
      </c>
      <c r="AB3">
        <v>1</v>
      </c>
      <c r="AC3">
        <v>7</v>
      </c>
      <c r="AD3">
        <v>0</v>
      </c>
      <c r="AE3">
        <v>0</v>
      </c>
      <c r="AF3">
        <v>1</v>
      </c>
      <c r="AG3">
        <v>1</v>
      </c>
      <c r="AH3" t="s">
        <v>56</v>
      </c>
      <c r="AI3" t="s">
        <v>57</v>
      </c>
      <c r="AJ3" t="s">
        <v>47</v>
      </c>
      <c r="AK3" t="s">
        <v>58</v>
      </c>
      <c r="AL3" t="s">
        <v>49</v>
      </c>
      <c r="AM3">
        <v>3</v>
      </c>
      <c r="AN3" t="s">
        <v>94</v>
      </c>
      <c r="AO3" t="str" cm="1">
        <f t="array" ref="AO3">_xlfn.IFS(
  attrition_data[[#This Row],[YearsSinceLastPromotion]]="","",
  attrition_data[[#This Row],[YearsSinceLastPromotion]]=0,"0",
  attrition_data[[#This Row],[YearsSinceLastPromotion]]&lt;=2,"1–2",
  attrition_data[[#This Row],[YearsSinceLastPromotion]]&lt;=5,"3–5",
  TRUE,"6+"
)</f>
        <v>1–2</v>
      </c>
      <c r="AP3">
        <f>attrition_data[[#This Row],[MonthlyIncome]] * 12 * ReplacementFactor</f>
        <v>18468</v>
      </c>
      <c r="AQ3">
        <f>IFERROR(attrition_data[[#This Row],[AttritionFlag]] * attrition_data[[#This Row],[ReplacementCost]], 0)</f>
        <v>0</v>
      </c>
      <c r="AR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 t="str" cm="1">
        <f t="array" ref="AS3">_xlfn.IFS(
  attrition_data[[#This Row],[RiskScore]] &lt;= $AU$3, "Q1 (Lowest)",
  attrition_data[[#This Row],[RiskScore]] &lt;= $AV$3, "Q2",
  attrition_data[[#This Row],[RiskScore]] &lt;= $AW$3, "Q3",
  TRUE, "Q4 (Highest)"
)</f>
        <v>Q1 (Lowest)</v>
      </c>
      <c r="AU3" s="7">
        <f>_xlfn.PERCENTILE.INC(attrition_data[RiskScore],0.25)</f>
        <v>0</v>
      </c>
      <c r="AV3" s="65">
        <f>_xlfn.PERCENTILE.INC(attrition_data[RiskScore],0.5)</f>
        <v>1</v>
      </c>
      <c r="AW3" s="55">
        <f>_xlfn.PERCENTILE.INC(attrition_data[RiskScore],0.75)</f>
        <v>2</v>
      </c>
    </row>
    <row r="4" spans="1:49">
      <c r="A4">
        <v>37</v>
      </c>
      <c r="B4" t="s">
        <v>38</v>
      </c>
      <c r="C4" t="s">
        <v>39</v>
      </c>
      <c r="D4" t="s">
        <v>52</v>
      </c>
      <c r="E4">
        <v>2</v>
      </c>
      <c r="F4">
        <v>2</v>
      </c>
      <c r="G4" t="s">
        <v>59</v>
      </c>
      <c r="H4">
        <v>4</v>
      </c>
      <c r="I4">
        <v>4</v>
      </c>
      <c r="J4" t="s">
        <v>53</v>
      </c>
      <c r="K4">
        <v>2</v>
      </c>
      <c r="L4">
        <v>1</v>
      </c>
      <c r="M4" t="s">
        <v>60</v>
      </c>
      <c r="N4">
        <v>3</v>
      </c>
      <c r="O4" t="s">
        <v>44</v>
      </c>
      <c r="P4">
        <v>2090</v>
      </c>
      <c r="Q4">
        <v>6</v>
      </c>
      <c r="R4" t="s">
        <v>38</v>
      </c>
      <c r="S4">
        <v>15</v>
      </c>
      <c r="T4">
        <v>3</v>
      </c>
      <c r="U4">
        <v>2</v>
      </c>
      <c r="V4">
        <v>0</v>
      </c>
      <c r="W4">
        <v>7</v>
      </c>
      <c r="X4">
        <v>3</v>
      </c>
      <c r="Y4">
        <v>3</v>
      </c>
      <c r="Z4">
        <v>0</v>
      </c>
      <c r="AA4">
        <v>0</v>
      </c>
      <c r="AB4">
        <v>0</v>
      </c>
      <c r="AC4">
        <v>0</v>
      </c>
      <c r="AD4">
        <v>1</v>
      </c>
      <c r="AE4">
        <v>1</v>
      </c>
      <c r="AF4">
        <v>1</v>
      </c>
      <c r="AG4">
        <v>0</v>
      </c>
      <c r="AH4" t="s">
        <v>45</v>
      </c>
      <c r="AI4" t="s">
        <v>46</v>
      </c>
      <c r="AJ4" t="s">
        <v>61</v>
      </c>
      <c r="AK4" t="s">
        <v>48</v>
      </c>
      <c r="AL4" t="s">
        <v>62</v>
      </c>
      <c r="AM4">
        <v>3</v>
      </c>
      <c r="AN4" t="s">
        <v>94</v>
      </c>
      <c r="AO4" t="str" cm="1">
        <f t="array" ref="AO4">_xlfn.IFS(
  attrition_data[[#This Row],[YearsSinceLastPromotion]]="","",
  attrition_data[[#This Row],[YearsSinceLastPromotion]]=0,"0",
  attrition_data[[#This Row],[YearsSinceLastPromotion]]&lt;=2,"1–2",
  attrition_data[[#This Row],[YearsSinceLastPromotion]]&lt;=5,"3–5",
  TRUE,"6+"
)</f>
        <v>0</v>
      </c>
      <c r="AP4">
        <f>attrition_data[[#This Row],[MonthlyIncome]] * 12 * ReplacementFactor</f>
        <v>7524</v>
      </c>
      <c r="AQ4">
        <f>IFERROR(attrition_data[[#This Row],[AttritionFlag]] * attrition_data[[#This Row],[ReplacementCost]], 0)</f>
        <v>7524</v>
      </c>
      <c r="AR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 t="str" cm="1">
        <f t="array" ref="AS4">_xlfn.IFS(
  attrition_data[[#This Row],[RiskScore]] &lt;= $AU$3, "Q1 (Lowest)",
  attrition_data[[#This Row],[RiskScore]] &lt;= $AV$3, "Q2",
  attrition_data[[#This Row],[RiskScore]] &lt;= $AW$3, "Q3",
  TRUE, "Q4 (Highest)"
)</f>
        <v>Q3</v>
      </c>
    </row>
    <row r="5" spans="1:49">
      <c r="A5">
        <v>33</v>
      </c>
      <c r="B5" t="s">
        <v>50</v>
      </c>
      <c r="C5" t="s">
        <v>51</v>
      </c>
      <c r="D5" t="s">
        <v>52</v>
      </c>
      <c r="E5">
        <v>3</v>
      </c>
      <c r="F5">
        <v>4</v>
      </c>
      <c r="G5" t="s">
        <v>41</v>
      </c>
      <c r="H5">
        <v>5</v>
      </c>
      <c r="I5">
        <v>4</v>
      </c>
      <c r="J5" t="s">
        <v>42</v>
      </c>
      <c r="K5">
        <v>3</v>
      </c>
      <c r="L5">
        <v>1</v>
      </c>
      <c r="M5" t="s">
        <v>54</v>
      </c>
      <c r="N5">
        <v>3</v>
      </c>
      <c r="O5" t="s">
        <v>55</v>
      </c>
      <c r="P5">
        <v>2909</v>
      </c>
      <c r="Q5">
        <v>1</v>
      </c>
      <c r="R5" t="s">
        <v>38</v>
      </c>
      <c r="S5">
        <v>11</v>
      </c>
      <c r="T5">
        <v>3</v>
      </c>
      <c r="U5">
        <v>3</v>
      </c>
      <c r="V5">
        <v>0</v>
      </c>
      <c r="W5">
        <v>8</v>
      </c>
      <c r="X5">
        <v>3</v>
      </c>
      <c r="Y5">
        <v>3</v>
      </c>
      <c r="Z5">
        <v>8</v>
      </c>
      <c r="AA5">
        <v>7</v>
      </c>
      <c r="AB5">
        <v>3</v>
      </c>
      <c r="AC5">
        <v>0</v>
      </c>
      <c r="AD5">
        <v>0</v>
      </c>
      <c r="AE5">
        <v>1</v>
      </c>
      <c r="AF5">
        <v>0</v>
      </c>
      <c r="AG5">
        <v>0</v>
      </c>
      <c r="AH5" t="s">
        <v>63</v>
      </c>
      <c r="AI5" t="s">
        <v>46</v>
      </c>
      <c r="AJ5" t="s">
        <v>61</v>
      </c>
      <c r="AK5" t="s">
        <v>48</v>
      </c>
      <c r="AL5" t="s">
        <v>49</v>
      </c>
      <c r="AM5">
        <v>3.25</v>
      </c>
      <c r="AN5" t="s">
        <v>95</v>
      </c>
      <c r="AO5" t="str" cm="1">
        <f t="array" ref="AO5">_xlfn.IFS(
  attrition_data[[#This Row],[YearsSinceLastPromotion]]="","",
  attrition_data[[#This Row],[YearsSinceLastPromotion]]=0,"0",
  attrition_data[[#This Row],[YearsSinceLastPromotion]]&lt;=2,"1–2",
  attrition_data[[#This Row],[YearsSinceLastPromotion]]&lt;=5,"3–5",
  TRUE,"6+"
)</f>
        <v>3–5</v>
      </c>
      <c r="AP5">
        <f>attrition_data[[#This Row],[MonthlyIncome]] * 12 * ReplacementFactor</f>
        <v>10472.4</v>
      </c>
      <c r="AQ5">
        <f>IFERROR(attrition_data[[#This Row],[AttritionFlag]] * attrition_data[[#This Row],[ReplacementCost]], 0)</f>
        <v>0</v>
      </c>
      <c r="AR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5" t="str" cm="1">
        <f t="array" ref="AS5">_xlfn.IFS(
  attrition_data[[#This Row],[RiskScore]] &lt;= $AU$3, "Q1 (Lowest)",
  attrition_data[[#This Row],[RiskScore]] &lt;= $AV$3, "Q2",
  attrition_data[[#This Row],[RiskScore]] &lt;= $AW$3, "Q3",
  TRUE, "Q4 (Highest)"
)</f>
        <v>Q3</v>
      </c>
    </row>
    <row r="6" spans="1:49">
      <c r="A6">
        <v>27</v>
      </c>
      <c r="B6" t="s">
        <v>50</v>
      </c>
      <c r="C6" t="s">
        <v>39</v>
      </c>
      <c r="D6" t="s">
        <v>52</v>
      </c>
      <c r="E6">
        <v>2</v>
      </c>
      <c r="F6">
        <v>1</v>
      </c>
      <c r="G6" t="s">
        <v>64</v>
      </c>
      <c r="H6">
        <v>7</v>
      </c>
      <c r="I6">
        <v>1</v>
      </c>
      <c r="J6" t="s">
        <v>53</v>
      </c>
      <c r="K6">
        <v>3</v>
      </c>
      <c r="L6">
        <v>1</v>
      </c>
      <c r="M6" t="s">
        <v>60</v>
      </c>
      <c r="N6">
        <v>2</v>
      </c>
      <c r="O6" t="s">
        <v>55</v>
      </c>
      <c r="P6">
        <v>3468</v>
      </c>
      <c r="Q6">
        <v>9</v>
      </c>
      <c r="R6" t="s">
        <v>50</v>
      </c>
      <c r="S6">
        <v>12</v>
      </c>
      <c r="T6">
        <v>3</v>
      </c>
      <c r="U6">
        <v>4</v>
      </c>
      <c r="V6">
        <v>1</v>
      </c>
      <c r="W6">
        <v>6</v>
      </c>
      <c r="X6">
        <v>3</v>
      </c>
      <c r="Y6">
        <v>3</v>
      </c>
      <c r="Z6">
        <v>2</v>
      </c>
      <c r="AA6">
        <v>2</v>
      </c>
      <c r="AB6">
        <v>2</v>
      </c>
      <c r="AC6">
        <v>2</v>
      </c>
      <c r="AD6">
        <v>0</v>
      </c>
      <c r="AE6">
        <v>0</v>
      </c>
      <c r="AF6">
        <v>0</v>
      </c>
      <c r="AG6">
        <v>1</v>
      </c>
      <c r="AH6" t="s">
        <v>63</v>
      </c>
      <c r="AI6" t="s">
        <v>46</v>
      </c>
      <c r="AJ6" t="s">
        <v>61</v>
      </c>
      <c r="AK6" t="s">
        <v>48</v>
      </c>
      <c r="AL6" t="s">
        <v>65</v>
      </c>
      <c r="AM6">
        <v>2.5</v>
      </c>
      <c r="AN6" t="s">
        <v>96</v>
      </c>
      <c r="AO6" t="str" cm="1">
        <f t="array" ref="AO6">_xlfn.IFS(
  attrition_data[[#This Row],[YearsSinceLastPromotion]]="","",
  attrition_data[[#This Row],[YearsSinceLastPromotion]]=0,"0",
  attrition_data[[#This Row],[YearsSinceLastPromotion]]&lt;=2,"1–2",
  attrition_data[[#This Row],[YearsSinceLastPromotion]]&lt;=5,"3–5",
  TRUE,"6+"
)</f>
        <v>1–2</v>
      </c>
      <c r="AP6">
        <f>attrition_data[[#This Row],[MonthlyIncome]] * 12 * ReplacementFactor</f>
        <v>12484.8</v>
      </c>
      <c r="AQ6">
        <f>IFERROR(attrition_data[[#This Row],[AttritionFlag]] * attrition_data[[#This Row],[ReplacementCost]], 0)</f>
        <v>0</v>
      </c>
      <c r="AR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 t="str" cm="1">
        <f t="array" ref="AS6">_xlfn.IFS(
  attrition_data[[#This Row],[RiskScore]] &lt;= $AU$3, "Q1 (Lowest)",
  attrition_data[[#This Row],[RiskScore]] &lt;= $AV$3, "Q2",
  attrition_data[[#This Row],[RiskScore]] &lt;= $AW$3, "Q3",
  TRUE, "Q4 (Highest)"
)</f>
        <v>Q2</v>
      </c>
    </row>
    <row r="7" spans="1:49">
      <c r="A7">
        <v>32</v>
      </c>
      <c r="B7" t="s">
        <v>50</v>
      </c>
      <c r="C7" t="s">
        <v>51</v>
      </c>
      <c r="D7" t="s">
        <v>52</v>
      </c>
      <c r="E7">
        <v>2</v>
      </c>
      <c r="F7">
        <v>2</v>
      </c>
      <c r="G7" t="s">
        <v>41</v>
      </c>
      <c r="H7">
        <v>8</v>
      </c>
      <c r="I7">
        <v>4</v>
      </c>
      <c r="J7" t="s">
        <v>53</v>
      </c>
      <c r="K7">
        <v>3</v>
      </c>
      <c r="L7">
        <v>1</v>
      </c>
      <c r="M7" t="s">
        <v>60</v>
      </c>
      <c r="N7">
        <v>4</v>
      </c>
      <c r="O7" t="s">
        <v>44</v>
      </c>
      <c r="P7">
        <v>3068</v>
      </c>
      <c r="Q7">
        <v>0</v>
      </c>
      <c r="R7" t="s">
        <v>50</v>
      </c>
      <c r="S7">
        <v>13</v>
      </c>
      <c r="T7">
        <v>3</v>
      </c>
      <c r="U7">
        <v>3</v>
      </c>
      <c r="V7">
        <v>0</v>
      </c>
      <c r="W7">
        <v>8</v>
      </c>
      <c r="X7">
        <v>2</v>
      </c>
      <c r="Y7">
        <v>2</v>
      </c>
      <c r="Z7">
        <v>7</v>
      </c>
      <c r="AA7">
        <v>7</v>
      </c>
      <c r="AB7">
        <v>3</v>
      </c>
      <c r="AC7">
        <v>6</v>
      </c>
      <c r="AD7">
        <v>0</v>
      </c>
      <c r="AE7">
        <v>0</v>
      </c>
      <c r="AF7">
        <v>0</v>
      </c>
      <c r="AG7">
        <v>1</v>
      </c>
      <c r="AH7" t="s">
        <v>63</v>
      </c>
      <c r="AI7" t="s">
        <v>46</v>
      </c>
      <c r="AJ7" t="s">
        <v>61</v>
      </c>
      <c r="AK7" t="s">
        <v>48</v>
      </c>
      <c r="AL7" t="s">
        <v>49</v>
      </c>
      <c r="AM7">
        <v>3.25</v>
      </c>
      <c r="AN7" t="s">
        <v>95</v>
      </c>
      <c r="AO7" t="str" cm="1">
        <f t="array" ref="AO7">_xlfn.IFS(
  attrition_data[[#This Row],[YearsSinceLastPromotion]]="","",
  attrition_data[[#This Row],[YearsSinceLastPromotion]]=0,"0",
  attrition_data[[#This Row],[YearsSinceLastPromotion]]&lt;=2,"1–2",
  attrition_data[[#This Row],[YearsSinceLastPromotion]]&lt;=5,"3–5",
  TRUE,"6+"
)</f>
        <v>3–5</v>
      </c>
      <c r="AP7">
        <f>attrition_data[[#This Row],[MonthlyIncome]] * 12 * ReplacementFactor</f>
        <v>11044.8</v>
      </c>
      <c r="AQ7">
        <f>IFERROR(attrition_data[[#This Row],[AttritionFlag]] * attrition_data[[#This Row],[ReplacementCost]], 0)</f>
        <v>0</v>
      </c>
      <c r="AR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 t="str" cm="1">
        <f t="array" ref="AS7">_xlfn.IFS(
  attrition_data[[#This Row],[RiskScore]] &lt;= $AU$3, "Q1 (Lowest)",
  attrition_data[[#This Row],[RiskScore]] &lt;= $AV$3, "Q2",
  attrition_data[[#This Row],[RiskScore]] &lt;= $AW$3, "Q3",
  TRUE, "Q4 (Highest)"
)</f>
        <v>Q2</v>
      </c>
    </row>
    <row r="8" spans="1:49">
      <c r="A8">
        <v>59</v>
      </c>
      <c r="B8" t="s">
        <v>50</v>
      </c>
      <c r="C8" t="s">
        <v>39</v>
      </c>
      <c r="D8" t="s">
        <v>52</v>
      </c>
      <c r="E8">
        <v>3</v>
      </c>
      <c r="F8">
        <v>3</v>
      </c>
      <c r="G8" t="s">
        <v>64</v>
      </c>
      <c r="H8">
        <v>10</v>
      </c>
      <c r="I8">
        <v>3</v>
      </c>
      <c r="J8" t="s">
        <v>42</v>
      </c>
      <c r="K8">
        <v>4</v>
      </c>
      <c r="L8">
        <v>1</v>
      </c>
      <c r="M8" t="s">
        <v>60</v>
      </c>
      <c r="N8">
        <v>1</v>
      </c>
      <c r="O8" t="s">
        <v>55</v>
      </c>
      <c r="P8">
        <v>2670</v>
      </c>
      <c r="Q8">
        <v>4</v>
      </c>
      <c r="R8" t="s">
        <v>38</v>
      </c>
      <c r="S8">
        <v>20</v>
      </c>
      <c r="T8">
        <v>4</v>
      </c>
      <c r="U8">
        <v>1</v>
      </c>
      <c r="V8">
        <v>3</v>
      </c>
      <c r="W8">
        <v>12</v>
      </c>
      <c r="X8">
        <v>3</v>
      </c>
      <c r="Y8">
        <v>2</v>
      </c>
      <c r="Z8">
        <v>1</v>
      </c>
      <c r="AA8">
        <v>0</v>
      </c>
      <c r="AB8">
        <v>0</v>
      </c>
      <c r="AC8">
        <v>0</v>
      </c>
      <c r="AD8">
        <v>0</v>
      </c>
      <c r="AE8">
        <v>1</v>
      </c>
      <c r="AF8">
        <v>1</v>
      </c>
      <c r="AG8">
        <v>0</v>
      </c>
      <c r="AH8" t="s">
        <v>66</v>
      </c>
      <c r="AI8" t="s">
        <v>46</v>
      </c>
      <c r="AJ8" t="s">
        <v>61</v>
      </c>
      <c r="AK8" t="s">
        <v>58</v>
      </c>
      <c r="AL8" t="s">
        <v>62</v>
      </c>
      <c r="AM8">
        <v>1.75</v>
      </c>
      <c r="AN8" t="s">
        <v>93</v>
      </c>
      <c r="AO8" t="str" cm="1">
        <f t="array" ref="AO8">_xlfn.IFS(
  attrition_data[[#This Row],[YearsSinceLastPromotion]]="","",
  attrition_data[[#This Row],[YearsSinceLastPromotion]]=0,"0",
  attrition_data[[#This Row],[YearsSinceLastPromotion]]&lt;=2,"1–2",
  attrition_data[[#This Row],[YearsSinceLastPromotion]]&lt;=5,"3–5",
  TRUE,"6+"
)</f>
        <v>0</v>
      </c>
      <c r="AP8">
        <f>attrition_data[[#This Row],[MonthlyIncome]] * 12 * ReplacementFactor</f>
        <v>9612</v>
      </c>
      <c r="AQ8">
        <f>IFERROR(attrition_data[[#This Row],[AttritionFlag]] * attrition_data[[#This Row],[ReplacementCost]], 0)</f>
        <v>0</v>
      </c>
      <c r="AR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8" t="str" cm="1">
        <f t="array" ref="AS8">_xlfn.IFS(
  attrition_data[[#This Row],[RiskScore]] &lt;= $AU$3, "Q1 (Lowest)",
  attrition_data[[#This Row],[RiskScore]] &lt;= $AV$3, "Q2",
  attrition_data[[#This Row],[RiskScore]] &lt;= $AW$3, "Q3",
  TRUE, "Q4 (Highest)"
)</f>
        <v>Q4 (Highest)</v>
      </c>
    </row>
    <row r="9" spans="1:49">
      <c r="A9">
        <v>30</v>
      </c>
      <c r="B9" t="s">
        <v>50</v>
      </c>
      <c r="C9" t="s">
        <v>39</v>
      </c>
      <c r="D9" t="s">
        <v>52</v>
      </c>
      <c r="E9">
        <v>24</v>
      </c>
      <c r="F9">
        <v>1</v>
      </c>
      <c r="G9" t="s">
        <v>41</v>
      </c>
      <c r="H9">
        <v>11</v>
      </c>
      <c r="I9">
        <v>4</v>
      </c>
      <c r="J9" t="s">
        <v>53</v>
      </c>
      <c r="K9">
        <v>3</v>
      </c>
      <c r="L9">
        <v>1</v>
      </c>
      <c r="M9" t="s">
        <v>60</v>
      </c>
      <c r="N9">
        <v>3</v>
      </c>
      <c r="O9" t="s">
        <v>67</v>
      </c>
      <c r="P9">
        <v>2693</v>
      </c>
      <c r="Q9">
        <v>1</v>
      </c>
      <c r="R9" t="s">
        <v>50</v>
      </c>
      <c r="S9">
        <v>22</v>
      </c>
      <c r="T9">
        <v>4</v>
      </c>
      <c r="U9">
        <v>2</v>
      </c>
      <c r="V9">
        <v>1</v>
      </c>
      <c r="W9">
        <v>1</v>
      </c>
      <c r="X9">
        <v>2</v>
      </c>
      <c r="Y9">
        <v>3</v>
      </c>
      <c r="Z9">
        <v>1</v>
      </c>
      <c r="AA9">
        <v>0</v>
      </c>
      <c r="AB9">
        <v>0</v>
      </c>
      <c r="AC9">
        <v>0</v>
      </c>
      <c r="AD9">
        <v>0</v>
      </c>
      <c r="AE9">
        <v>0</v>
      </c>
      <c r="AF9">
        <v>1</v>
      </c>
      <c r="AG9">
        <v>0</v>
      </c>
      <c r="AH9" t="s">
        <v>63</v>
      </c>
      <c r="AI9" t="s">
        <v>68</v>
      </c>
      <c r="AJ9" t="s">
        <v>61</v>
      </c>
      <c r="AK9" t="s">
        <v>65</v>
      </c>
      <c r="AL9" t="s">
        <v>62</v>
      </c>
      <c r="AM9">
        <v>3</v>
      </c>
      <c r="AN9" t="s">
        <v>94</v>
      </c>
      <c r="AO9" t="str" cm="1">
        <f t="array" ref="AO9">_xlfn.IFS(
  attrition_data[[#This Row],[YearsSinceLastPromotion]]="","",
  attrition_data[[#This Row],[YearsSinceLastPromotion]]=0,"0",
  attrition_data[[#This Row],[YearsSinceLastPromotion]]&lt;=2,"1–2",
  attrition_data[[#This Row],[YearsSinceLastPromotion]]&lt;=5,"3–5",
  TRUE,"6+"
)</f>
        <v>0</v>
      </c>
      <c r="AP9">
        <f>attrition_data[[#This Row],[MonthlyIncome]] * 12 * ReplacementFactor</f>
        <v>9694.7999999999993</v>
      </c>
      <c r="AQ9">
        <f>IFERROR(attrition_data[[#This Row],[AttritionFlag]] * attrition_data[[#This Row],[ReplacementCost]], 0)</f>
        <v>0</v>
      </c>
      <c r="AR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 t="str" cm="1">
        <f t="array" ref="AS9">_xlfn.IFS(
  attrition_data[[#This Row],[RiskScore]] &lt;= $AU$3, "Q1 (Lowest)",
  attrition_data[[#This Row],[RiskScore]] &lt;= $AV$3, "Q2",
  attrition_data[[#This Row],[RiskScore]] &lt;= $AW$3, "Q3",
  TRUE, "Q4 (Highest)"
)</f>
        <v>Q3</v>
      </c>
    </row>
    <row r="10" spans="1:49">
      <c r="A10">
        <v>38</v>
      </c>
      <c r="B10" t="s">
        <v>50</v>
      </c>
      <c r="C10" t="s">
        <v>51</v>
      </c>
      <c r="D10" t="s">
        <v>52</v>
      </c>
      <c r="E10">
        <v>23</v>
      </c>
      <c r="F10">
        <v>3</v>
      </c>
      <c r="G10" t="s">
        <v>41</v>
      </c>
      <c r="H10">
        <v>12</v>
      </c>
      <c r="I10">
        <v>4</v>
      </c>
      <c r="J10" t="s">
        <v>53</v>
      </c>
      <c r="K10">
        <v>2</v>
      </c>
      <c r="L10">
        <v>3</v>
      </c>
      <c r="M10" t="s">
        <v>69</v>
      </c>
      <c r="N10">
        <v>3</v>
      </c>
      <c r="O10" t="s">
        <v>44</v>
      </c>
      <c r="P10">
        <v>9526</v>
      </c>
      <c r="Q10">
        <v>0</v>
      </c>
      <c r="R10" t="s">
        <v>50</v>
      </c>
      <c r="S10">
        <v>21</v>
      </c>
      <c r="T10">
        <v>4</v>
      </c>
      <c r="U10">
        <v>2</v>
      </c>
      <c r="V10">
        <v>0</v>
      </c>
      <c r="W10">
        <v>10</v>
      </c>
      <c r="X10">
        <v>2</v>
      </c>
      <c r="Y10">
        <v>3</v>
      </c>
      <c r="Z10">
        <v>9</v>
      </c>
      <c r="AA10">
        <v>7</v>
      </c>
      <c r="AB10">
        <v>1</v>
      </c>
      <c r="AC10">
        <v>8</v>
      </c>
      <c r="AD10">
        <v>0</v>
      </c>
      <c r="AE10">
        <v>0</v>
      </c>
      <c r="AF10">
        <v>1</v>
      </c>
      <c r="AG10">
        <v>1</v>
      </c>
      <c r="AH10" t="s">
        <v>45</v>
      </c>
      <c r="AI10" t="s">
        <v>68</v>
      </c>
      <c r="AJ10" t="s">
        <v>47</v>
      </c>
      <c r="AK10" t="s">
        <v>58</v>
      </c>
      <c r="AL10" t="s">
        <v>49</v>
      </c>
      <c r="AM10">
        <v>3</v>
      </c>
      <c r="AN10" t="s">
        <v>94</v>
      </c>
      <c r="AO10" t="str" cm="1">
        <f t="array" ref="AO10">_xlfn.IFS(
  attrition_data[[#This Row],[YearsSinceLastPromotion]]="","",
  attrition_data[[#This Row],[YearsSinceLastPromotion]]=0,"0",
  attrition_data[[#This Row],[YearsSinceLastPromotion]]&lt;=2,"1–2",
  attrition_data[[#This Row],[YearsSinceLastPromotion]]&lt;=5,"3–5",
  TRUE,"6+"
)</f>
        <v>1–2</v>
      </c>
      <c r="AP10">
        <f>attrition_data[[#This Row],[MonthlyIncome]] * 12 * ReplacementFactor</f>
        <v>34293.599999999999</v>
      </c>
      <c r="AQ10">
        <f>IFERROR(attrition_data[[#This Row],[AttritionFlag]] * attrition_data[[#This Row],[ReplacementCost]], 0)</f>
        <v>0</v>
      </c>
      <c r="AR1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 t="str" cm="1">
        <f t="array" ref="AS10">_xlfn.IFS(
  attrition_data[[#This Row],[RiskScore]] &lt;= $AU$3, "Q1 (Lowest)",
  attrition_data[[#This Row],[RiskScore]] &lt;= $AV$3, "Q2",
  attrition_data[[#This Row],[RiskScore]] &lt;= $AW$3, "Q3",
  TRUE, "Q4 (Highest)"
)</f>
        <v>Q2</v>
      </c>
    </row>
    <row r="11" spans="1:49">
      <c r="A11">
        <v>36</v>
      </c>
      <c r="B11" t="s">
        <v>50</v>
      </c>
      <c r="C11" t="s">
        <v>39</v>
      </c>
      <c r="D11" t="s">
        <v>52</v>
      </c>
      <c r="E11">
        <v>27</v>
      </c>
      <c r="F11">
        <v>3</v>
      </c>
      <c r="G11" t="s">
        <v>64</v>
      </c>
      <c r="H11">
        <v>13</v>
      </c>
      <c r="I11">
        <v>3</v>
      </c>
      <c r="J11" t="s">
        <v>53</v>
      </c>
      <c r="K11">
        <v>3</v>
      </c>
      <c r="L11">
        <v>2</v>
      </c>
      <c r="M11" t="s">
        <v>70</v>
      </c>
      <c r="N11">
        <v>3</v>
      </c>
      <c r="O11" t="s">
        <v>55</v>
      </c>
      <c r="P11">
        <v>5237</v>
      </c>
      <c r="Q11">
        <v>6</v>
      </c>
      <c r="R11" t="s">
        <v>50</v>
      </c>
      <c r="S11">
        <v>13</v>
      </c>
      <c r="T11">
        <v>3</v>
      </c>
      <c r="U11">
        <v>2</v>
      </c>
      <c r="V11">
        <v>2</v>
      </c>
      <c r="W11">
        <v>17</v>
      </c>
      <c r="X11">
        <v>3</v>
      </c>
      <c r="Y11">
        <v>2</v>
      </c>
      <c r="Z11">
        <v>7</v>
      </c>
      <c r="AA11">
        <v>7</v>
      </c>
      <c r="AB11">
        <v>7</v>
      </c>
      <c r="AC11">
        <v>7</v>
      </c>
      <c r="AD11">
        <v>0</v>
      </c>
      <c r="AE11">
        <v>0</v>
      </c>
      <c r="AF11">
        <v>0</v>
      </c>
      <c r="AG11">
        <v>1</v>
      </c>
      <c r="AH11" t="s">
        <v>45</v>
      </c>
      <c r="AI11" t="s">
        <v>68</v>
      </c>
      <c r="AJ11" t="s">
        <v>47</v>
      </c>
      <c r="AK11" t="s">
        <v>71</v>
      </c>
      <c r="AL11" t="s">
        <v>49</v>
      </c>
      <c r="AM11">
        <v>2.5</v>
      </c>
      <c r="AN11" t="s">
        <v>96</v>
      </c>
      <c r="AO11" t="str" cm="1">
        <f t="array" ref="AO11">_xlfn.IFS(
  attrition_data[[#This Row],[YearsSinceLastPromotion]]="","",
  attrition_data[[#This Row],[YearsSinceLastPromotion]]=0,"0",
  attrition_data[[#This Row],[YearsSinceLastPromotion]]&lt;=2,"1–2",
  attrition_data[[#This Row],[YearsSinceLastPromotion]]&lt;=5,"3–5",
  TRUE,"6+"
)</f>
        <v>6+</v>
      </c>
      <c r="AP11">
        <f>attrition_data[[#This Row],[MonthlyIncome]] * 12 * ReplacementFactor</f>
        <v>18853.2</v>
      </c>
      <c r="AQ11">
        <f>IFERROR(attrition_data[[#This Row],[AttritionFlag]] * attrition_data[[#This Row],[ReplacementCost]], 0)</f>
        <v>0</v>
      </c>
      <c r="AR1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1" t="str" cm="1">
        <f t="array" ref="AS11">_xlfn.IFS(
  attrition_data[[#This Row],[RiskScore]] &lt;= $AU$3, "Q1 (Lowest)",
  attrition_data[[#This Row],[RiskScore]] &lt;= $AV$3, "Q2",
  attrition_data[[#This Row],[RiskScore]] &lt;= $AW$3, "Q3",
  TRUE, "Q4 (Highest)"
)</f>
        <v>Q3</v>
      </c>
    </row>
    <row r="12" spans="1:49">
      <c r="A12">
        <v>35</v>
      </c>
      <c r="B12" t="s">
        <v>50</v>
      </c>
      <c r="C12" t="s">
        <v>39</v>
      </c>
      <c r="D12" t="s">
        <v>52</v>
      </c>
      <c r="E12">
        <v>16</v>
      </c>
      <c r="F12">
        <v>3</v>
      </c>
      <c r="G12" t="s">
        <v>64</v>
      </c>
      <c r="H12">
        <v>14</v>
      </c>
      <c r="I12">
        <v>1</v>
      </c>
      <c r="J12" t="s">
        <v>53</v>
      </c>
      <c r="K12">
        <v>4</v>
      </c>
      <c r="L12">
        <v>1</v>
      </c>
      <c r="M12" t="s">
        <v>60</v>
      </c>
      <c r="N12">
        <v>2</v>
      </c>
      <c r="O12" t="s">
        <v>55</v>
      </c>
      <c r="P12">
        <v>2426</v>
      </c>
      <c r="Q12">
        <v>0</v>
      </c>
      <c r="R12" t="s">
        <v>50</v>
      </c>
      <c r="S12">
        <v>13</v>
      </c>
      <c r="T12">
        <v>3</v>
      </c>
      <c r="U12">
        <v>3</v>
      </c>
      <c r="V12">
        <v>1</v>
      </c>
      <c r="W12">
        <v>6</v>
      </c>
      <c r="X12">
        <v>5</v>
      </c>
      <c r="Y12">
        <v>3</v>
      </c>
      <c r="Z12">
        <v>5</v>
      </c>
      <c r="AA12">
        <v>4</v>
      </c>
      <c r="AB12">
        <v>0</v>
      </c>
      <c r="AC12">
        <v>3</v>
      </c>
      <c r="AD12">
        <v>0</v>
      </c>
      <c r="AE12">
        <v>0</v>
      </c>
      <c r="AF12">
        <v>1</v>
      </c>
      <c r="AG12">
        <v>1</v>
      </c>
      <c r="AH12" t="s">
        <v>45</v>
      </c>
      <c r="AI12" t="s">
        <v>72</v>
      </c>
      <c r="AJ12" t="s">
        <v>61</v>
      </c>
      <c r="AK12" t="s">
        <v>48</v>
      </c>
      <c r="AL12" t="s">
        <v>65</v>
      </c>
      <c r="AM12">
        <v>2.25</v>
      </c>
      <c r="AN12" t="s">
        <v>96</v>
      </c>
      <c r="AO12" t="str" cm="1">
        <f t="array" ref="AO12">_xlfn.IFS(
  attrition_data[[#This Row],[YearsSinceLastPromotion]]="","",
  attrition_data[[#This Row],[YearsSinceLastPromotion]]=0,"0",
  attrition_data[[#This Row],[YearsSinceLastPromotion]]&lt;=2,"1–2",
  attrition_data[[#This Row],[YearsSinceLastPromotion]]&lt;=5,"3–5",
  TRUE,"6+"
)</f>
        <v>0</v>
      </c>
      <c r="AP12">
        <f>attrition_data[[#This Row],[MonthlyIncome]] * 12 * ReplacementFactor</f>
        <v>8733.6</v>
      </c>
      <c r="AQ12">
        <f>IFERROR(attrition_data[[#This Row],[AttritionFlag]] * attrition_data[[#This Row],[ReplacementCost]], 0)</f>
        <v>0</v>
      </c>
      <c r="AR1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 t="str" cm="1">
        <f t="array" ref="AS12">_xlfn.IFS(
  attrition_data[[#This Row],[RiskScore]] &lt;= $AU$3, "Q1 (Lowest)",
  attrition_data[[#This Row],[RiskScore]] &lt;= $AV$3, "Q2",
  attrition_data[[#This Row],[RiskScore]] &lt;= $AW$3, "Q3",
  TRUE, "Q4 (Highest)"
)</f>
        <v>Q1 (Lowest)</v>
      </c>
    </row>
    <row r="13" spans="1:49">
      <c r="A13">
        <v>29</v>
      </c>
      <c r="B13" t="s">
        <v>50</v>
      </c>
      <c r="C13" t="s">
        <v>39</v>
      </c>
      <c r="D13" t="s">
        <v>52</v>
      </c>
      <c r="E13">
        <v>15</v>
      </c>
      <c r="F13">
        <v>2</v>
      </c>
      <c r="G13" t="s">
        <v>41</v>
      </c>
      <c r="H13">
        <v>15</v>
      </c>
      <c r="I13">
        <v>4</v>
      </c>
      <c r="J13" t="s">
        <v>42</v>
      </c>
      <c r="K13">
        <v>2</v>
      </c>
      <c r="L13">
        <v>2</v>
      </c>
      <c r="M13" t="s">
        <v>60</v>
      </c>
      <c r="N13">
        <v>3</v>
      </c>
      <c r="O13" t="s">
        <v>44</v>
      </c>
      <c r="P13">
        <v>4193</v>
      </c>
      <c r="Q13">
        <v>0</v>
      </c>
      <c r="R13" t="s">
        <v>38</v>
      </c>
      <c r="S13">
        <v>12</v>
      </c>
      <c r="T13">
        <v>3</v>
      </c>
      <c r="U13">
        <v>4</v>
      </c>
      <c r="V13">
        <v>0</v>
      </c>
      <c r="W13">
        <v>10</v>
      </c>
      <c r="X13">
        <v>3</v>
      </c>
      <c r="Y13">
        <v>3</v>
      </c>
      <c r="Z13">
        <v>9</v>
      </c>
      <c r="AA13">
        <v>5</v>
      </c>
      <c r="AB13">
        <v>0</v>
      </c>
      <c r="AC13">
        <v>8</v>
      </c>
      <c r="AD13">
        <v>0</v>
      </c>
      <c r="AE13">
        <v>1</v>
      </c>
      <c r="AF13">
        <v>1</v>
      </c>
      <c r="AG13">
        <v>1</v>
      </c>
      <c r="AH13" t="s">
        <v>63</v>
      </c>
      <c r="AI13" t="s">
        <v>73</v>
      </c>
      <c r="AJ13" t="s">
        <v>61</v>
      </c>
      <c r="AK13" t="s">
        <v>58</v>
      </c>
      <c r="AL13" t="s">
        <v>49</v>
      </c>
      <c r="AM13">
        <v>3.5</v>
      </c>
      <c r="AN13" t="s">
        <v>95</v>
      </c>
      <c r="AO13" t="str" cm="1">
        <f t="array" ref="AO13">_xlfn.IFS(
  attrition_data[[#This Row],[YearsSinceLastPromotion]]="","",
  attrition_data[[#This Row],[YearsSinceLastPromotion]]=0,"0",
  attrition_data[[#This Row],[YearsSinceLastPromotion]]&lt;=2,"1–2",
  attrition_data[[#This Row],[YearsSinceLastPromotion]]&lt;=5,"3–5",
  TRUE,"6+"
)</f>
        <v>0</v>
      </c>
      <c r="AP13">
        <f>attrition_data[[#This Row],[MonthlyIncome]] * 12 * ReplacementFactor</f>
        <v>15094.8</v>
      </c>
      <c r="AQ13">
        <f>IFERROR(attrition_data[[#This Row],[AttritionFlag]] * attrition_data[[#This Row],[ReplacementCost]], 0)</f>
        <v>0</v>
      </c>
      <c r="AR1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 t="str" cm="1">
        <f t="array" ref="AS13">_xlfn.IFS(
  attrition_data[[#This Row],[RiskScore]] &lt;= $AU$3, "Q1 (Lowest)",
  attrition_data[[#This Row],[RiskScore]] &lt;= $AV$3, "Q2",
  attrition_data[[#This Row],[RiskScore]] &lt;= $AW$3, "Q3",
  TRUE, "Q4 (Highest)"
)</f>
        <v>Q2</v>
      </c>
    </row>
    <row r="14" spans="1:49">
      <c r="A14">
        <v>31</v>
      </c>
      <c r="B14" t="s">
        <v>50</v>
      </c>
      <c r="C14" t="s">
        <v>39</v>
      </c>
      <c r="D14" t="s">
        <v>52</v>
      </c>
      <c r="E14">
        <v>26</v>
      </c>
      <c r="F14">
        <v>1</v>
      </c>
      <c r="G14" t="s">
        <v>41</v>
      </c>
      <c r="H14">
        <v>16</v>
      </c>
      <c r="I14">
        <v>1</v>
      </c>
      <c r="J14" t="s">
        <v>53</v>
      </c>
      <c r="K14">
        <v>3</v>
      </c>
      <c r="L14">
        <v>1</v>
      </c>
      <c r="M14" t="s">
        <v>54</v>
      </c>
      <c r="N14">
        <v>3</v>
      </c>
      <c r="O14" t="s">
        <v>67</v>
      </c>
      <c r="P14">
        <v>2911</v>
      </c>
      <c r="Q14">
        <v>1</v>
      </c>
      <c r="R14" t="s">
        <v>50</v>
      </c>
      <c r="S14">
        <v>17</v>
      </c>
      <c r="T14">
        <v>3</v>
      </c>
      <c r="U14">
        <v>4</v>
      </c>
      <c r="V14">
        <v>1</v>
      </c>
      <c r="W14">
        <v>5</v>
      </c>
      <c r="X14">
        <v>1</v>
      </c>
      <c r="Y14">
        <v>2</v>
      </c>
      <c r="Z14">
        <v>5</v>
      </c>
      <c r="AA14">
        <v>2</v>
      </c>
      <c r="AB14">
        <v>4</v>
      </c>
      <c r="AC14">
        <v>3</v>
      </c>
      <c r="AD14">
        <v>0</v>
      </c>
      <c r="AE14">
        <v>0</v>
      </c>
      <c r="AF14">
        <v>0</v>
      </c>
      <c r="AG14">
        <v>1</v>
      </c>
      <c r="AH14" t="s">
        <v>63</v>
      </c>
      <c r="AI14" t="s">
        <v>68</v>
      </c>
      <c r="AJ14" t="s">
        <v>61</v>
      </c>
      <c r="AK14" t="s">
        <v>48</v>
      </c>
      <c r="AL14" t="s">
        <v>65</v>
      </c>
      <c r="AM14">
        <v>2.5</v>
      </c>
      <c r="AN14" t="s">
        <v>96</v>
      </c>
      <c r="AO14" t="str" cm="1">
        <f t="array" ref="AO14">_xlfn.IFS(
  attrition_data[[#This Row],[YearsSinceLastPromotion]]="","",
  attrition_data[[#This Row],[YearsSinceLastPromotion]]=0,"0",
  attrition_data[[#This Row],[YearsSinceLastPromotion]]&lt;=2,"1–2",
  attrition_data[[#This Row],[YearsSinceLastPromotion]]&lt;=5,"3–5",
  TRUE,"6+"
)</f>
        <v>3–5</v>
      </c>
      <c r="AP14">
        <f>attrition_data[[#This Row],[MonthlyIncome]] * 12 * ReplacementFactor</f>
        <v>10479.6</v>
      </c>
      <c r="AQ14">
        <f>IFERROR(attrition_data[[#This Row],[AttritionFlag]] * attrition_data[[#This Row],[ReplacementCost]], 0)</f>
        <v>0</v>
      </c>
      <c r="AR1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4" t="str" cm="1">
        <f t="array" ref="AS14">_xlfn.IFS(
  attrition_data[[#This Row],[RiskScore]] &lt;= $AU$3, "Q1 (Lowest)",
  attrition_data[[#This Row],[RiskScore]] &lt;= $AV$3, "Q2",
  attrition_data[[#This Row],[RiskScore]] &lt;= $AW$3, "Q3",
  TRUE, "Q4 (Highest)"
)</f>
        <v>Q3</v>
      </c>
    </row>
    <row r="15" spans="1:49">
      <c r="A15">
        <v>34</v>
      </c>
      <c r="B15" t="s">
        <v>50</v>
      </c>
      <c r="C15" t="s">
        <v>39</v>
      </c>
      <c r="D15" t="s">
        <v>52</v>
      </c>
      <c r="E15">
        <v>19</v>
      </c>
      <c r="F15">
        <v>2</v>
      </c>
      <c r="G15" t="s">
        <v>64</v>
      </c>
      <c r="H15">
        <v>18</v>
      </c>
      <c r="I15">
        <v>2</v>
      </c>
      <c r="J15" t="s">
        <v>53</v>
      </c>
      <c r="K15">
        <v>3</v>
      </c>
      <c r="L15">
        <v>1</v>
      </c>
      <c r="M15" t="s">
        <v>60</v>
      </c>
      <c r="N15">
        <v>4</v>
      </c>
      <c r="O15" t="s">
        <v>67</v>
      </c>
      <c r="P15">
        <v>2661</v>
      </c>
      <c r="Q15">
        <v>0</v>
      </c>
      <c r="R15" t="s">
        <v>50</v>
      </c>
      <c r="S15">
        <v>11</v>
      </c>
      <c r="T15">
        <v>3</v>
      </c>
      <c r="U15">
        <v>3</v>
      </c>
      <c r="V15">
        <v>1</v>
      </c>
      <c r="W15">
        <v>3</v>
      </c>
      <c r="X15">
        <v>2</v>
      </c>
      <c r="Y15">
        <v>3</v>
      </c>
      <c r="Z15">
        <v>2</v>
      </c>
      <c r="AA15">
        <v>2</v>
      </c>
      <c r="AB15">
        <v>1</v>
      </c>
      <c r="AC15">
        <v>2</v>
      </c>
      <c r="AD15">
        <v>0</v>
      </c>
      <c r="AE15">
        <v>0</v>
      </c>
      <c r="AF15">
        <v>1</v>
      </c>
      <c r="AG15">
        <v>1</v>
      </c>
      <c r="AH15" t="s">
        <v>63</v>
      </c>
      <c r="AI15" t="s">
        <v>72</v>
      </c>
      <c r="AJ15" t="s">
        <v>61</v>
      </c>
      <c r="AK15" t="s">
        <v>65</v>
      </c>
      <c r="AL15" t="s">
        <v>65</v>
      </c>
      <c r="AM15">
        <v>3</v>
      </c>
      <c r="AN15" t="s">
        <v>94</v>
      </c>
      <c r="AO15" t="str" cm="1">
        <f t="array" ref="AO15">_xlfn.IFS(
  attrition_data[[#This Row],[YearsSinceLastPromotion]]="","",
  attrition_data[[#This Row],[YearsSinceLastPromotion]]=0,"0",
  attrition_data[[#This Row],[YearsSinceLastPromotion]]&lt;=2,"1–2",
  attrition_data[[#This Row],[YearsSinceLastPromotion]]&lt;=5,"3–5",
  TRUE,"6+"
)</f>
        <v>1–2</v>
      </c>
      <c r="AP15">
        <f>attrition_data[[#This Row],[MonthlyIncome]] * 12 * ReplacementFactor</f>
        <v>9579.6</v>
      </c>
      <c r="AQ15">
        <f>IFERROR(attrition_data[[#This Row],[AttritionFlag]] * attrition_data[[#This Row],[ReplacementCost]], 0)</f>
        <v>0</v>
      </c>
      <c r="AR1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5" t="str" cm="1">
        <f t="array" ref="AS15">_xlfn.IFS(
  attrition_data[[#This Row],[RiskScore]] &lt;= $AU$3, "Q1 (Lowest)",
  attrition_data[[#This Row],[RiskScore]] &lt;= $AV$3, "Q2",
  attrition_data[[#This Row],[RiskScore]] &lt;= $AW$3, "Q3",
  TRUE, "Q4 (Highest)"
)</f>
        <v>Q2</v>
      </c>
    </row>
    <row r="16" spans="1:49">
      <c r="A16">
        <v>28</v>
      </c>
      <c r="B16" t="s">
        <v>38</v>
      </c>
      <c r="C16" t="s">
        <v>39</v>
      </c>
      <c r="D16" t="s">
        <v>52</v>
      </c>
      <c r="E16">
        <v>24</v>
      </c>
      <c r="F16">
        <v>3</v>
      </c>
      <c r="G16" t="s">
        <v>41</v>
      </c>
      <c r="H16">
        <v>19</v>
      </c>
      <c r="I16">
        <v>3</v>
      </c>
      <c r="J16" t="s">
        <v>53</v>
      </c>
      <c r="K16">
        <v>2</v>
      </c>
      <c r="L16">
        <v>1</v>
      </c>
      <c r="M16" t="s">
        <v>60</v>
      </c>
      <c r="N16">
        <v>3</v>
      </c>
      <c r="O16" t="s">
        <v>44</v>
      </c>
      <c r="P16">
        <v>2028</v>
      </c>
      <c r="Q16">
        <v>5</v>
      </c>
      <c r="R16" t="s">
        <v>38</v>
      </c>
      <c r="S16">
        <v>14</v>
      </c>
      <c r="T16">
        <v>3</v>
      </c>
      <c r="U16">
        <v>2</v>
      </c>
      <c r="V16">
        <v>0</v>
      </c>
      <c r="W16">
        <v>6</v>
      </c>
      <c r="X16">
        <v>4</v>
      </c>
      <c r="Y16">
        <v>3</v>
      </c>
      <c r="Z16">
        <v>4</v>
      </c>
      <c r="AA16">
        <v>2</v>
      </c>
      <c r="AB16">
        <v>0</v>
      </c>
      <c r="AC16">
        <v>3</v>
      </c>
      <c r="AD16">
        <v>1</v>
      </c>
      <c r="AE16">
        <v>1</v>
      </c>
      <c r="AF16">
        <v>1</v>
      </c>
      <c r="AG16">
        <v>1</v>
      </c>
      <c r="AH16" t="s">
        <v>63</v>
      </c>
      <c r="AI16" t="s">
        <v>68</v>
      </c>
      <c r="AJ16" t="s">
        <v>61</v>
      </c>
      <c r="AK16" t="s">
        <v>48</v>
      </c>
      <c r="AL16" t="s">
        <v>65</v>
      </c>
      <c r="AM16">
        <v>2.75</v>
      </c>
      <c r="AN16" t="s">
        <v>94</v>
      </c>
      <c r="AO16" t="str" cm="1">
        <f t="array" ref="AO16">_xlfn.IFS(
  attrition_data[[#This Row],[YearsSinceLastPromotion]]="","",
  attrition_data[[#This Row],[YearsSinceLastPromotion]]=0,"0",
  attrition_data[[#This Row],[YearsSinceLastPromotion]]&lt;=2,"1–2",
  attrition_data[[#This Row],[YearsSinceLastPromotion]]&lt;=5,"3–5",
  TRUE,"6+"
)</f>
        <v>0</v>
      </c>
      <c r="AP16">
        <f>attrition_data[[#This Row],[MonthlyIncome]] * 12 * ReplacementFactor</f>
        <v>7300.8</v>
      </c>
      <c r="AQ16">
        <f>IFERROR(attrition_data[[#This Row],[AttritionFlag]] * attrition_data[[#This Row],[ReplacementCost]], 0)</f>
        <v>7300.8</v>
      </c>
      <c r="AR1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6" t="str" cm="1">
        <f t="array" ref="AS16">_xlfn.IFS(
  attrition_data[[#This Row],[RiskScore]] &lt;= $AU$3, "Q1 (Lowest)",
  attrition_data[[#This Row],[RiskScore]] &lt;= $AV$3, "Q2",
  attrition_data[[#This Row],[RiskScore]] &lt;= $AW$3, "Q3",
  TRUE, "Q4 (Highest)"
)</f>
        <v>Q3</v>
      </c>
    </row>
    <row r="17" spans="1:45">
      <c r="A17">
        <v>29</v>
      </c>
      <c r="B17" t="s">
        <v>50</v>
      </c>
      <c r="C17" t="s">
        <v>39</v>
      </c>
      <c r="D17" t="s">
        <v>52</v>
      </c>
      <c r="E17">
        <v>21</v>
      </c>
      <c r="F17">
        <v>4</v>
      </c>
      <c r="G17" t="s">
        <v>41</v>
      </c>
      <c r="H17">
        <v>20</v>
      </c>
      <c r="I17">
        <v>2</v>
      </c>
      <c r="J17" t="s">
        <v>42</v>
      </c>
      <c r="K17">
        <v>4</v>
      </c>
      <c r="L17">
        <v>3</v>
      </c>
      <c r="M17" t="s">
        <v>69</v>
      </c>
      <c r="N17">
        <v>1</v>
      </c>
      <c r="O17" t="s">
        <v>67</v>
      </c>
      <c r="P17">
        <v>9980</v>
      </c>
      <c r="Q17">
        <v>1</v>
      </c>
      <c r="R17" t="s">
        <v>50</v>
      </c>
      <c r="S17">
        <v>11</v>
      </c>
      <c r="T17">
        <v>3</v>
      </c>
      <c r="U17">
        <v>3</v>
      </c>
      <c r="V17">
        <v>1</v>
      </c>
      <c r="W17">
        <v>10</v>
      </c>
      <c r="X17">
        <v>1</v>
      </c>
      <c r="Y17">
        <v>3</v>
      </c>
      <c r="Z17">
        <v>10</v>
      </c>
      <c r="AA17">
        <v>9</v>
      </c>
      <c r="AB17">
        <v>8</v>
      </c>
      <c r="AC17">
        <v>8</v>
      </c>
      <c r="AD17">
        <v>0</v>
      </c>
      <c r="AE17">
        <v>0</v>
      </c>
      <c r="AF17">
        <v>0</v>
      </c>
      <c r="AG17">
        <v>1</v>
      </c>
      <c r="AH17" t="s">
        <v>63</v>
      </c>
      <c r="AI17" t="s">
        <v>68</v>
      </c>
      <c r="AJ17" t="s">
        <v>47</v>
      </c>
      <c r="AK17" t="s">
        <v>58</v>
      </c>
      <c r="AL17" t="s">
        <v>49</v>
      </c>
      <c r="AM17">
        <v>2.25</v>
      </c>
      <c r="AN17" t="s">
        <v>96</v>
      </c>
      <c r="AO17" t="str" cm="1">
        <f t="array" ref="AO17">_xlfn.IFS(
  attrition_data[[#This Row],[YearsSinceLastPromotion]]="","",
  attrition_data[[#This Row],[YearsSinceLastPromotion]]=0,"0",
  attrition_data[[#This Row],[YearsSinceLastPromotion]]&lt;=2,"1–2",
  attrition_data[[#This Row],[YearsSinceLastPromotion]]&lt;=5,"3–5",
  TRUE,"6+"
)</f>
        <v>6+</v>
      </c>
      <c r="AP17">
        <f>attrition_data[[#This Row],[MonthlyIncome]] * 12 * ReplacementFactor</f>
        <v>35928</v>
      </c>
      <c r="AQ17">
        <f>IFERROR(attrition_data[[#This Row],[AttritionFlag]] * attrition_data[[#This Row],[ReplacementCost]], 0)</f>
        <v>0</v>
      </c>
      <c r="AR1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7" t="str" cm="1">
        <f t="array" ref="AS17">_xlfn.IFS(
  attrition_data[[#This Row],[RiskScore]] &lt;= $AU$3, "Q1 (Lowest)",
  attrition_data[[#This Row],[RiskScore]] &lt;= $AV$3, "Q2",
  attrition_data[[#This Row],[RiskScore]] &lt;= $AW$3, "Q3",
  TRUE, "Q4 (Highest)"
)</f>
        <v>Q3</v>
      </c>
    </row>
    <row r="18" spans="1:45">
      <c r="A18">
        <v>32</v>
      </c>
      <c r="B18" t="s">
        <v>50</v>
      </c>
      <c r="C18" t="s">
        <v>39</v>
      </c>
      <c r="D18" t="s">
        <v>52</v>
      </c>
      <c r="E18">
        <v>5</v>
      </c>
      <c r="F18">
        <v>2</v>
      </c>
      <c r="G18" t="s">
        <v>41</v>
      </c>
      <c r="H18">
        <v>21</v>
      </c>
      <c r="I18">
        <v>1</v>
      </c>
      <c r="J18" t="s">
        <v>53</v>
      </c>
      <c r="K18">
        <v>4</v>
      </c>
      <c r="L18">
        <v>1</v>
      </c>
      <c r="M18" t="s">
        <v>54</v>
      </c>
      <c r="N18">
        <v>2</v>
      </c>
      <c r="O18" t="s">
        <v>67</v>
      </c>
      <c r="P18">
        <v>3298</v>
      </c>
      <c r="Q18">
        <v>0</v>
      </c>
      <c r="R18" t="s">
        <v>38</v>
      </c>
      <c r="S18">
        <v>12</v>
      </c>
      <c r="T18">
        <v>3</v>
      </c>
      <c r="U18">
        <v>4</v>
      </c>
      <c r="V18">
        <v>2</v>
      </c>
      <c r="W18">
        <v>7</v>
      </c>
      <c r="X18">
        <v>5</v>
      </c>
      <c r="Y18">
        <v>2</v>
      </c>
      <c r="Z18">
        <v>6</v>
      </c>
      <c r="AA18">
        <v>2</v>
      </c>
      <c r="AB18">
        <v>0</v>
      </c>
      <c r="AC18">
        <v>5</v>
      </c>
      <c r="AD18">
        <v>0</v>
      </c>
      <c r="AE18">
        <v>1</v>
      </c>
      <c r="AF18">
        <v>1</v>
      </c>
      <c r="AG18">
        <v>1</v>
      </c>
      <c r="AH18" t="s">
        <v>63</v>
      </c>
      <c r="AI18" t="s">
        <v>46</v>
      </c>
      <c r="AJ18" t="s">
        <v>61</v>
      </c>
      <c r="AK18" t="s">
        <v>48</v>
      </c>
      <c r="AL18" t="s">
        <v>49</v>
      </c>
      <c r="AM18">
        <v>2.25</v>
      </c>
      <c r="AN18" t="s">
        <v>96</v>
      </c>
      <c r="AO18" t="str" cm="1">
        <f t="array" ref="AO18">_xlfn.IFS(
  attrition_data[[#This Row],[YearsSinceLastPromotion]]="","",
  attrition_data[[#This Row],[YearsSinceLastPromotion]]=0,"0",
  attrition_data[[#This Row],[YearsSinceLastPromotion]]&lt;=2,"1–2",
  attrition_data[[#This Row],[YearsSinceLastPromotion]]&lt;=5,"3–5",
  TRUE,"6+"
)</f>
        <v>0</v>
      </c>
      <c r="AP18">
        <f>attrition_data[[#This Row],[MonthlyIncome]] * 12 * ReplacementFactor</f>
        <v>11872.8</v>
      </c>
      <c r="AQ18">
        <f>IFERROR(attrition_data[[#This Row],[AttritionFlag]] * attrition_data[[#This Row],[ReplacementCost]], 0)</f>
        <v>0</v>
      </c>
      <c r="AR1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8" t="str" cm="1">
        <f t="array" ref="AS18">_xlfn.IFS(
  attrition_data[[#This Row],[RiskScore]] &lt;= $AU$3, "Q1 (Lowest)",
  attrition_data[[#This Row],[RiskScore]] &lt;= $AV$3, "Q2",
  attrition_data[[#This Row],[RiskScore]] &lt;= $AW$3, "Q3",
  TRUE, "Q4 (Highest)"
)</f>
        <v>Q2</v>
      </c>
    </row>
    <row r="19" spans="1:45">
      <c r="A19">
        <v>22</v>
      </c>
      <c r="B19" t="s">
        <v>50</v>
      </c>
      <c r="C19" t="s">
        <v>74</v>
      </c>
      <c r="D19" t="s">
        <v>52</v>
      </c>
      <c r="E19">
        <v>16</v>
      </c>
      <c r="F19">
        <v>2</v>
      </c>
      <c r="G19" t="s">
        <v>64</v>
      </c>
      <c r="H19">
        <v>22</v>
      </c>
      <c r="I19">
        <v>4</v>
      </c>
      <c r="J19" t="s">
        <v>53</v>
      </c>
      <c r="K19">
        <v>4</v>
      </c>
      <c r="L19">
        <v>1</v>
      </c>
      <c r="M19" t="s">
        <v>60</v>
      </c>
      <c r="N19">
        <v>4</v>
      </c>
      <c r="O19" t="s">
        <v>67</v>
      </c>
      <c r="P19">
        <v>2935</v>
      </c>
      <c r="Q19">
        <v>1</v>
      </c>
      <c r="R19" t="s">
        <v>38</v>
      </c>
      <c r="S19">
        <v>13</v>
      </c>
      <c r="T19">
        <v>3</v>
      </c>
      <c r="U19">
        <v>2</v>
      </c>
      <c r="V19">
        <v>2</v>
      </c>
      <c r="W19">
        <v>1</v>
      </c>
      <c r="X19">
        <v>2</v>
      </c>
      <c r="Y19">
        <v>2</v>
      </c>
      <c r="Z19">
        <v>1</v>
      </c>
      <c r="AA19">
        <v>0</v>
      </c>
      <c r="AB19">
        <v>0</v>
      </c>
      <c r="AC19">
        <v>0</v>
      </c>
      <c r="AD19">
        <v>0</v>
      </c>
      <c r="AE19">
        <v>1</v>
      </c>
      <c r="AF19">
        <v>1</v>
      </c>
      <c r="AG19">
        <v>0</v>
      </c>
      <c r="AH19" t="s">
        <v>153</v>
      </c>
      <c r="AI19" t="s">
        <v>72</v>
      </c>
      <c r="AJ19" t="s">
        <v>61</v>
      </c>
      <c r="AK19" t="s">
        <v>65</v>
      </c>
      <c r="AL19" t="s">
        <v>62</v>
      </c>
      <c r="AM19">
        <v>3</v>
      </c>
      <c r="AN19" t="s">
        <v>94</v>
      </c>
      <c r="AO19" t="str" cm="1">
        <f t="array" ref="AO19">_xlfn.IFS(
  attrition_data[[#This Row],[YearsSinceLastPromotion]]="","",
  attrition_data[[#This Row],[YearsSinceLastPromotion]]=0,"0",
  attrition_data[[#This Row],[YearsSinceLastPromotion]]&lt;=2,"1–2",
  attrition_data[[#This Row],[YearsSinceLastPromotion]]&lt;=5,"3–5",
  TRUE,"6+"
)</f>
        <v>0</v>
      </c>
      <c r="AP19">
        <f>attrition_data[[#This Row],[MonthlyIncome]] * 12 * ReplacementFactor</f>
        <v>10566</v>
      </c>
      <c r="AQ19">
        <f>IFERROR(attrition_data[[#This Row],[AttritionFlag]] * attrition_data[[#This Row],[ReplacementCost]], 0)</f>
        <v>0</v>
      </c>
      <c r="AR1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9" t="str" cm="1">
        <f t="array" ref="AS19">_xlfn.IFS(
  attrition_data[[#This Row],[RiskScore]] &lt;= $AU$3, "Q1 (Lowest)",
  attrition_data[[#This Row],[RiskScore]] &lt;= $AV$3, "Q2",
  attrition_data[[#This Row],[RiskScore]] &lt;= $AW$3, "Q3",
  TRUE, "Q4 (Highest)"
)</f>
        <v>Q3</v>
      </c>
    </row>
    <row r="20" spans="1:45">
      <c r="A20">
        <v>53</v>
      </c>
      <c r="B20" t="s">
        <v>50</v>
      </c>
      <c r="C20" t="s">
        <v>39</v>
      </c>
      <c r="D20" t="s">
        <v>40</v>
      </c>
      <c r="E20">
        <v>2</v>
      </c>
      <c r="F20">
        <v>4</v>
      </c>
      <c r="G20" t="s">
        <v>41</v>
      </c>
      <c r="H20">
        <v>23</v>
      </c>
      <c r="I20">
        <v>1</v>
      </c>
      <c r="J20" t="s">
        <v>42</v>
      </c>
      <c r="K20">
        <v>2</v>
      </c>
      <c r="L20">
        <v>4</v>
      </c>
      <c r="M20" t="s">
        <v>75</v>
      </c>
      <c r="N20">
        <v>4</v>
      </c>
      <c r="O20" t="s">
        <v>55</v>
      </c>
      <c r="P20">
        <v>15427</v>
      </c>
      <c r="Q20">
        <v>2</v>
      </c>
      <c r="R20" t="s">
        <v>50</v>
      </c>
      <c r="S20">
        <v>16</v>
      </c>
      <c r="T20">
        <v>3</v>
      </c>
      <c r="U20">
        <v>3</v>
      </c>
      <c r="V20">
        <v>0</v>
      </c>
      <c r="W20">
        <v>31</v>
      </c>
      <c r="X20">
        <v>3</v>
      </c>
      <c r="Y20">
        <v>3</v>
      </c>
      <c r="Z20">
        <v>25</v>
      </c>
      <c r="AA20">
        <v>8</v>
      </c>
      <c r="AB20">
        <v>3</v>
      </c>
      <c r="AC20">
        <v>7</v>
      </c>
      <c r="AD20">
        <v>0</v>
      </c>
      <c r="AE20">
        <v>0</v>
      </c>
      <c r="AF20">
        <v>0</v>
      </c>
      <c r="AG20">
        <v>1</v>
      </c>
      <c r="AH20" t="s">
        <v>56</v>
      </c>
      <c r="AI20" t="s">
        <v>46</v>
      </c>
      <c r="AJ20" t="s">
        <v>76</v>
      </c>
      <c r="AK20" t="s">
        <v>77</v>
      </c>
      <c r="AL20" t="s">
        <v>78</v>
      </c>
      <c r="AM20">
        <v>2.75</v>
      </c>
      <c r="AN20" t="s">
        <v>94</v>
      </c>
      <c r="AO20" t="str" cm="1">
        <f t="array" ref="AO20">_xlfn.IFS(
  attrition_data[[#This Row],[YearsSinceLastPromotion]]="","",
  attrition_data[[#This Row],[YearsSinceLastPromotion]]=0,"0",
  attrition_data[[#This Row],[YearsSinceLastPromotion]]&lt;=2,"1–2",
  attrition_data[[#This Row],[YearsSinceLastPromotion]]&lt;=5,"3–5",
  TRUE,"6+"
)</f>
        <v>3–5</v>
      </c>
      <c r="AP20">
        <f>attrition_data[[#This Row],[MonthlyIncome]] * 12 * ReplacementFactor</f>
        <v>55537.2</v>
      </c>
      <c r="AQ20">
        <f>IFERROR(attrition_data[[#This Row],[AttritionFlag]] * attrition_data[[#This Row],[ReplacementCost]], 0)</f>
        <v>0</v>
      </c>
      <c r="AR2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0" t="str" cm="1">
        <f t="array" ref="AS20">_xlfn.IFS(
  attrition_data[[#This Row],[RiskScore]] &lt;= $AU$3, "Q1 (Lowest)",
  attrition_data[[#This Row],[RiskScore]] &lt;= $AV$3, "Q2",
  attrition_data[[#This Row],[RiskScore]] &lt;= $AW$3, "Q3",
  TRUE, "Q4 (Highest)"
)</f>
        <v>Q2</v>
      </c>
    </row>
    <row r="21" spans="1:45">
      <c r="A21">
        <v>38</v>
      </c>
      <c r="B21" t="s">
        <v>50</v>
      </c>
      <c r="C21" t="s">
        <v>39</v>
      </c>
      <c r="D21" t="s">
        <v>52</v>
      </c>
      <c r="E21">
        <v>2</v>
      </c>
      <c r="F21">
        <v>3</v>
      </c>
      <c r="G21" t="s">
        <v>41</v>
      </c>
      <c r="H21">
        <v>24</v>
      </c>
      <c r="I21">
        <v>4</v>
      </c>
      <c r="J21" t="s">
        <v>53</v>
      </c>
      <c r="K21">
        <v>3</v>
      </c>
      <c r="L21">
        <v>1</v>
      </c>
      <c r="M21" t="s">
        <v>54</v>
      </c>
      <c r="N21">
        <v>4</v>
      </c>
      <c r="O21" t="s">
        <v>44</v>
      </c>
      <c r="P21">
        <v>3944</v>
      </c>
      <c r="Q21">
        <v>5</v>
      </c>
      <c r="R21" t="s">
        <v>38</v>
      </c>
      <c r="S21">
        <v>11</v>
      </c>
      <c r="T21">
        <v>3</v>
      </c>
      <c r="U21">
        <v>3</v>
      </c>
      <c r="V21">
        <v>0</v>
      </c>
      <c r="W21">
        <v>6</v>
      </c>
      <c r="X21">
        <v>3</v>
      </c>
      <c r="Y21">
        <v>3</v>
      </c>
      <c r="Z21">
        <v>3</v>
      </c>
      <c r="AA21">
        <v>2</v>
      </c>
      <c r="AB21">
        <v>1</v>
      </c>
      <c r="AC21">
        <v>2</v>
      </c>
      <c r="AD21">
        <v>0</v>
      </c>
      <c r="AE21">
        <v>1</v>
      </c>
      <c r="AF21">
        <v>1</v>
      </c>
      <c r="AG21">
        <v>1</v>
      </c>
      <c r="AH21" t="s">
        <v>45</v>
      </c>
      <c r="AI21" t="s">
        <v>46</v>
      </c>
      <c r="AJ21" t="s">
        <v>61</v>
      </c>
      <c r="AK21" t="s">
        <v>48</v>
      </c>
      <c r="AL21" t="s">
        <v>65</v>
      </c>
      <c r="AM21">
        <v>3.5</v>
      </c>
      <c r="AN21" t="s">
        <v>95</v>
      </c>
      <c r="AO21" t="str" cm="1">
        <f t="array" ref="AO21">_xlfn.IFS(
  attrition_data[[#This Row],[YearsSinceLastPromotion]]="","",
  attrition_data[[#This Row],[YearsSinceLastPromotion]]=0,"0",
  attrition_data[[#This Row],[YearsSinceLastPromotion]]&lt;=2,"1–2",
  attrition_data[[#This Row],[YearsSinceLastPromotion]]&lt;=5,"3–5",
  TRUE,"6+"
)</f>
        <v>1–2</v>
      </c>
      <c r="AP21">
        <f>attrition_data[[#This Row],[MonthlyIncome]] * 12 * ReplacementFactor</f>
        <v>14198.4</v>
      </c>
      <c r="AQ21">
        <f>IFERROR(attrition_data[[#This Row],[AttritionFlag]] * attrition_data[[#This Row],[ReplacementCost]], 0)</f>
        <v>0</v>
      </c>
      <c r="AR2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1" t="str" cm="1">
        <f t="array" ref="AS21">_xlfn.IFS(
  attrition_data[[#This Row],[RiskScore]] &lt;= $AU$3, "Q1 (Lowest)",
  attrition_data[[#This Row],[RiskScore]] &lt;= $AV$3, "Q2",
  attrition_data[[#This Row],[RiskScore]] &lt;= $AW$3, "Q3",
  TRUE, "Q4 (Highest)"
)</f>
        <v>Q2</v>
      </c>
    </row>
    <row r="22" spans="1:45">
      <c r="A22">
        <v>24</v>
      </c>
      <c r="B22" t="s">
        <v>50</v>
      </c>
      <c r="C22" t="s">
        <v>74</v>
      </c>
      <c r="D22" t="s">
        <v>52</v>
      </c>
      <c r="E22">
        <v>11</v>
      </c>
      <c r="F22">
        <v>2</v>
      </c>
      <c r="G22" t="s">
        <v>59</v>
      </c>
      <c r="H22">
        <v>26</v>
      </c>
      <c r="I22">
        <v>1</v>
      </c>
      <c r="J22" t="s">
        <v>42</v>
      </c>
      <c r="K22">
        <v>4</v>
      </c>
      <c r="L22">
        <v>2</v>
      </c>
      <c r="M22" t="s">
        <v>69</v>
      </c>
      <c r="N22">
        <v>3</v>
      </c>
      <c r="O22" t="s">
        <v>67</v>
      </c>
      <c r="P22">
        <v>4011</v>
      </c>
      <c r="Q22">
        <v>0</v>
      </c>
      <c r="R22" t="s">
        <v>50</v>
      </c>
      <c r="S22">
        <v>18</v>
      </c>
      <c r="T22">
        <v>3</v>
      </c>
      <c r="U22">
        <v>4</v>
      </c>
      <c r="V22">
        <v>1</v>
      </c>
      <c r="W22">
        <v>5</v>
      </c>
      <c r="X22">
        <v>5</v>
      </c>
      <c r="Y22">
        <v>2</v>
      </c>
      <c r="Z22">
        <v>4</v>
      </c>
      <c r="AA22">
        <v>2</v>
      </c>
      <c r="AB22">
        <v>1</v>
      </c>
      <c r="AC22">
        <v>3</v>
      </c>
      <c r="AD22">
        <v>0</v>
      </c>
      <c r="AE22">
        <v>0</v>
      </c>
      <c r="AF22">
        <v>1</v>
      </c>
      <c r="AG22">
        <v>1</v>
      </c>
      <c r="AH22" t="s">
        <v>153</v>
      </c>
      <c r="AI22" t="s">
        <v>73</v>
      </c>
      <c r="AJ22" t="s">
        <v>61</v>
      </c>
      <c r="AK22" t="s">
        <v>48</v>
      </c>
      <c r="AL22" t="s">
        <v>65</v>
      </c>
      <c r="AM22">
        <v>2.5</v>
      </c>
      <c r="AN22" t="s">
        <v>96</v>
      </c>
      <c r="AO22" t="str" cm="1">
        <f t="array" ref="AO22">_xlfn.IFS(
  attrition_data[[#This Row],[YearsSinceLastPromotion]]="","",
  attrition_data[[#This Row],[YearsSinceLastPromotion]]=0,"0",
  attrition_data[[#This Row],[YearsSinceLastPromotion]]&lt;=2,"1–2",
  attrition_data[[#This Row],[YearsSinceLastPromotion]]&lt;=5,"3–5",
  TRUE,"6+"
)</f>
        <v>1–2</v>
      </c>
      <c r="AP22">
        <f>attrition_data[[#This Row],[MonthlyIncome]] * 12 * ReplacementFactor</f>
        <v>14439.6</v>
      </c>
      <c r="AQ22">
        <f>IFERROR(attrition_data[[#This Row],[AttritionFlag]] * attrition_data[[#This Row],[ReplacementCost]], 0)</f>
        <v>0</v>
      </c>
      <c r="AR2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2" t="str" cm="1">
        <f t="array" ref="AS22">_xlfn.IFS(
  attrition_data[[#This Row],[RiskScore]] &lt;= $AU$3, "Q1 (Lowest)",
  attrition_data[[#This Row],[RiskScore]] &lt;= $AV$3, "Q2",
  attrition_data[[#This Row],[RiskScore]] &lt;= $AW$3, "Q3",
  TRUE, "Q4 (Highest)"
)</f>
        <v>Q1 (Lowest)</v>
      </c>
    </row>
    <row r="23" spans="1:45">
      <c r="A23">
        <v>36</v>
      </c>
      <c r="B23" t="s">
        <v>38</v>
      </c>
      <c r="C23" t="s">
        <v>39</v>
      </c>
      <c r="D23" t="s">
        <v>40</v>
      </c>
      <c r="E23">
        <v>9</v>
      </c>
      <c r="F23">
        <v>4</v>
      </c>
      <c r="G23" t="s">
        <v>41</v>
      </c>
      <c r="H23">
        <v>27</v>
      </c>
      <c r="I23">
        <v>3</v>
      </c>
      <c r="J23" t="s">
        <v>53</v>
      </c>
      <c r="K23">
        <v>2</v>
      </c>
      <c r="L23">
        <v>1</v>
      </c>
      <c r="M23" t="s">
        <v>79</v>
      </c>
      <c r="N23">
        <v>1</v>
      </c>
      <c r="O23" t="s">
        <v>44</v>
      </c>
      <c r="P23">
        <v>3407</v>
      </c>
      <c r="Q23">
        <v>7</v>
      </c>
      <c r="R23" t="s">
        <v>50</v>
      </c>
      <c r="S23">
        <v>23</v>
      </c>
      <c r="T23">
        <v>4</v>
      </c>
      <c r="U23">
        <v>2</v>
      </c>
      <c r="V23">
        <v>0</v>
      </c>
      <c r="W23">
        <v>10</v>
      </c>
      <c r="X23">
        <v>4</v>
      </c>
      <c r="Y23">
        <v>3</v>
      </c>
      <c r="Z23">
        <v>5</v>
      </c>
      <c r="AA23">
        <v>3</v>
      </c>
      <c r="AB23">
        <v>0</v>
      </c>
      <c r="AC23">
        <v>3</v>
      </c>
      <c r="AD23">
        <v>1</v>
      </c>
      <c r="AE23">
        <v>0</v>
      </c>
      <c r="AF23">
        <v>1</v>
      </c>
      <c r="AG23">
        <v>1</v>
      </c>
      <c r="AH23" t="s">
        <v>45</v>
      </c>
      <c r="AI23" t="s">
        <v>57</v>
      </c>
      <c r="AJ23" t="s">
        <v>61</v>
      </c>
      <c r="AK23" t="s">
        <v>58</v>
      </c>
      <c r="AL23" t="s">
        <v>65</v>
      </c>
      <c r="AM23">
        <v>2.25</v>
      </c>
      <c r="AN23" t="s">
        <v>96</v>
      </c>
      <c r="AO23" t="str" cm="1">
        <f t="array" ref="AO23">_xlfn.IFS(
  attrition_data[[#This Row],[YearsSinceLastPromotion]]="","",
  attrition_data[[#This Row],[YearsSinceLastPromotion]]=0,"0",
  attrition_data[[#This Row],[YearsSinceLastPromotion]]&lt;=2,"1–2",
  attrition_data[[#This Row],[YearsSinceLastPromotion]]&lt;=5,"3–5",
  TRUE,"6+"
)</f>
        <v>0</v>
      </c>
      <c r="AP23">
        <f>attrition_data[[#This Row],[MonthlyIncome]] * 12 * ReplacementFactor</f>
        <v>12265.199999999999</v>
      </c>
      <c r="AQ23">
        <f>IFERROR(attrition_data[[#This Row],[AttritionFlag]] * attrition_data[[#This Row],[ReplacementCost]], 0)</f>
        <v>12265.199999999999</v>
      </c>
      <c r="AR2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3" t="str" cm="1">
        <f t="array" ref="AS23">_xlfn.IFS(
  attrition_data[[#This Row],[RiskScore]] &lt;= $AU$3, "Q1 (Lowest)",
  attrition_data[[#This Row],[RiskScore]] &lt;= $AV$3, "Q2",
  attrition_data[[#This Row],[RiskScore]] &lt;= $AW$3, "Q3",
  TRUE, "Q4 (Highest)"
)</f>
        <v>Q1 (Lowest)</v>
      </c>
    </row>
    <row r="24" spans="1:45">
      <c r="A24">
        <v>34</v>
      </c>
      <c r="B24" t="s">
        <v>50</v>
      </c>
      <c r="C24" t="s">
        <v>39</v>
      </c>
      <c r="D24" t="s">
        <v>52</v>
      </c>
      <c r="E24">
        <v>7</v>
      </c>
      <c r="F24">
        <v>4</v>
      </c>
      <c r="G24" t="s">
        <v>41</v>
      </c>
      <c r="H24">
        <v>28</v>
      </c>
      <c r="I24">
        <v>1</v>
      </c>
      <c r="J24" t="s">
        <v>42</v>
      </c>
      <c r="K24">
        <v>3</v>
      </c>
      <c r="L24">
        <v>3</v>
      </c>
      <c r="M24" t="s">
        <v>80</v>
      </c>
      <c r="N24">
        <v>2</v>
      </c>
      <c r="O24" t="s">
        <v>44</v>
      </c>
      <c r="P24">
        <v>11994</v>
      </c>
      <c r="Q24">
        <v>0</v>
      </c>
      <c r="R24" t="s">
        <v>50</v>
      </c>
      <c r="S24">
        <v>11</v>
      </c>
      <c r="T24">
        <v>3</v>
      </c>
      <c r="U24">
        <v>3</v>
      </c>
      <c r="V24">
        <v>0</v>
      </c>
      <c r="W24">
        <v>13</v>
      </c>
      <c r="X24">
        <v>4</v>
      </c>
      <c r="Y24">
        <v>3</v>
      </c>
      <c r="Z24">
        <v>12</v>
      </c>
      <c r="AA24">
        <v>6</v>
      </c>
      <c r="AB24">
        <v>2</v>
      </c>
      <c r="AC24">
        <v>11</v>
      </c>
      <c r="AD24">
        <v>0</v>
      </c>
      <c r="AE24">
        <v>0</v>
      </c>
      <c r="AF24">
        <v>0</v>
      </c>
      <c r="AG24">
        <v>1</v>
      </c>
      <c r="AH24" t="s">
        <v>63</v>
      </c>
      <c r="AI24" t="s">
        <v>57</v>
      </c>
      <c r="AJ24" t="s">
        <v>81</v>
      </c>
      <c r="AK24" t="s">
        <v>58</v>
      </c>
      <c r="AL24" t="s">
        <v>71</v>
      </c>
      <c r="AM24">
        <v>2.25</v>
      </c>
      <c r="AN24" t="s">
        <v>96</v>
      </c>
      <c r="AO24" t="str" cm="1">
        <f t="array" ref="AO24">_xlfn.IFS(
  attrition_data[[#This Row],[YearsSinceLastPromotion]]="","",
  attrition_data[[#This Row],[YearsSinceLastPromotion]]=0,"0",
  attrition_data[[#This Row],[YearsSinceLastPromotion]]&lt;=2,"1–2",
  attrition_data[[#This Row],[YearsSinceLastPromotion]]&lt;=5,"3–5",
  TRUE,"6+"
)</f>
        <v>1–2</v>
      </c>
      <c r="AP24">
        <f>attrition_data[[#This Row],[MonthlyIncome]] * 12 * ReplacementFactor</f>
        <v>43178.400000000001</v>
      </c>
      <c r="AQ24">
        <f>IFERROR(attrition_data[[#This Row],[AttritionFlag]] * attrition_data[[#This Row],[ReplacementCost]], 0)</f>
        <v>0</v>
      </c>
      <c r="AR2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4" t="str" cm="1">
        <f t="array" ref="AS24">_xlfn.IFS(
  attrition_data[[#This Row],[RiskScore]] &lt;= $AU$3, "Q1 (Lowest)",
  attrition_data[[#This Row],[RiskScore]] &lt;= $AV$3, "Q2",
  attrition_data[[#This Row],[RiskScore]] &lt;= $AW$3, "Q3",
  TRUE, "Q4 (Highest)"
)</f>
        <v>Q1 (Lowest)</v>
      </c>
    </row>
    <row r="25" spans="1:45">
      <c r="A25">
        <v>21</v>
      </c>
      <c r="B25" t="s">
        <v>50</v>
      </c>
      <c r="C25" t="s">
        <v>39</v>
      </c>
      <c r="D25" t="s">
        <v>52</v>
      </c>
      <c r="E25">
        <v>15</v>
      </c>
      <c r="F25">
        <v>2</v>
      </c>
      <c r="G25" t="s">
        <v>41</v>
      </c>
      <c r="H25">
        <v>30</v>
      </c>
      <c r="I25">
        <v>3</v>
      </c>
      <c r="J25" t="s">
        <v>53</v>
      </c>
      <c r="K25">
        <v>3</v>
      </c>
      <c r="L25">
        <v>1</v>
      </c>
      <c r="M25" t="s">
        <v>54</v>
      </c>
      <c r="N25">
        <v>4</v>
      </c>
      <c r="O25" t="s">
        <v>44</v>
      </c>
      <c r="P25">
        <v>1232</v>
      </c>
      <c r="Q25">
        <v>1</v>
      </c>
      <c r="R25" t="s">
        <v>50</v>
      </c>
      <c r="S25">
        <v>14</v>
      </c>
      <c r="T25">
        <v>3</v>
      </c>
      <c r="U25">
        <v>4</v>
      </c>
      <c r="V25">
        <v>0</v>
      </c>
      <c r="W25">
        <v>0</v>
      </c>
      <c r="X25">
        <v>6</v>
      </c>
      <c r="Y25">
        <v>3</v>
      </c>
      <c r="Z25">
        <v>0</v>
      </c>
      <c r="AA25">
        <v>0</v>
      </c>
      <c r="AB25">
        <v>0</v>
      </c>
      <c r="AC25">
        <v>0</v>
      </c>
      <c r="AD25">
        <v>0</v>
      </c>
      <c r="AE25">
        <v>0</v>
      </c>
      <c r="AF25">
        <v>1</v>
      </c>
      <c r="AG25">
        <v>0</v>
      </c>
      <c r="AH25" t="s">
        <v>153</v>
      </c>
      <c r="AI25" t="s">
        <v>73</v>
      </c>
      <c r="AJ25" t="s">
        <v>61</v>
      </c>
      <c r="AK25" t="s">
        <v>65</v>
      </c>
      <c r="AL25" t="s">
        <v>62</v>
      </c>
      <c r="AM25">
        <v>3.5</v>
      </c>
      <c r="AN25" t="s">
        <v>95</v>
      </c>
      <c r="AO25" t="str" cm="1">
        <f t="array" ref="AO25">_xlfn.IFS(
  attrition_data[[#This Row],[YearsSinceLastPromotion]]="","",
  attrition_data[[#This Row],[YearsSinceLastPromotion]]=0,"0",
  attrition_data[[#This Row],[YearsSinceLastPromotion]]&lt;=2,"1–2",
  attrition_data[[#This Row],[YearsSinceLastPromotion]]&lt;=5,"3–5",
  TRUE,"6+"
)</f>
        <v>0</v>
      </c>
      <c r="AP25">
        <f>attrition_data[[#This Row],[MonthlyIncome]] * 12 * ReplacementFactor</f>
        <v>4435.2</v>
      </c>
      <c r="AQ25">
        <f>IFERROR(attrition_data[[#This Row],[AttritionFlag]] * attrition_data[[#This Row],[ReplacementCost]], 0)</f>
        <v>0</v>
      </c>
      <c r="AR2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5" t="str" cm="1">
        <f t="array" ref="AS25">_xlfn.IFS(
  attrition_data[[#This Row],[RiskScore]] &lt;= $AU$3, "Q1 (Lowest)",
  attrition_data[[#This Row],[RiskScore]] &lt;= $AV$3, "Q2",
  attrition_data[[#This Row],[RiskScore]] &lt;= $AW$3, "Q3",
  TRUE, "Q4 (Highest)"
)</f>
        <v>Q2</v>
      </c>
    </row>
    <row r="26" spans="1:45">
      <c r="A26">
        <v>34</v>
      </c>
      <c r="B26" t="s">
        <v>38</v>
      </c>
      <c r="C26" t="s">
        <v>39</v>
      </c>
      <c r="D26" t="s">
        <v>52</v>
      </c>
      <c r="E26">
        <v>6</v>
      </c>
      <c r="F26">
        <v>1</v>
      </c>
      <c r="G26" t="s">
        <v>64</v>
      </c>
      <c r="H26">
        <v>31</v>
      </c>
      <c r="I26">
        <v>2</v>
      </c>
      <c r="J26" t="s">
        <v>53</v>
      </c>
      <c r="K26">
        <v>3</v>
      </c>
      <c r="L26">
        <v>1</v>
      </c>
      <c r="M26" t="s">
        <v>54</v>
      </c>
      <c r="N26">
        <v>1</v>
      </c>
      <c r="O26" t="s">
        <v>44</v>
      </c>
      <c r="P26">
        <v>2960</v>
      </c>
      <c r="Q26">
        <v>2</v>
      </c>
      <c r="R26" t="s">
        <v>50</v>
      </c>
      <c r="S26">
        <v>11</v>
      </c>
      <c r="T26">
        <v>3</v>
      </c>
      <c r="U26">
        <v>3</v>
      </c>
      <c r="V26">
        <v>0</v>
      </c>
      <c r="W26">
        <v>8</v>
      </c>
      <c r="X26">
        <v>2</v>
      </c>
      <c r="Y26">
        <v>3</v>
      </c>
      <c r="Z26">
        <v>4</v>
      </c>
      <c r="AA26">
        <v>2</v>
      </c>
      <c r="AB26">
        <v>1</v>
      </c>
      <c r="AC26">
        <v>3</v>
      </c>
      <c r="AD26">
        <v>1</v>
      </c>
      <c r="AE26">
        <v>0</v>
      </c>
      <c r="AF26">
        <v>1</v>
      </c>
      <c r="AG26">
        <v>1</v>
      </c>
      <c r="AH26" t="s">
        <v>63</v>
      </c>
      <c r="AI26" t="s">
        <v>57</v>
      </c>
      <c r="AJ26" t="s">
        <v>61</v>
      </c>
      <c r="AK26" t="s">
        <v>48</v>
      </c>
      <c r="AL26" t="s">
        <v>65</v>
      </c>
      <c r="AM26">
        <v>2.25</v>
      </c>
      <c r="AN26" t="s">
        <v>96</v>
      </c>
      <c r="AO26" t="str" cm="1">
        <f t="array" ref="AO26">_xlfn.IFS(
  attrition_data[[#This Row],[YearsSinceLastPromotion]]="","",
  attrition_data[[#This Row],[YearsSinceLastPromotion]]=0,"0",
  attrition_data[[#This Row],[YearsSinceLastPromotion]]&lt;=2,"1–2",
  attrition_data[[#This Row],[YearsSinceLastPromotion]]&lt;=5,"3–5",
  TRUE,"6+"
)</f>
        <v>1–2</v>
      </c>
      <c r="AP26">
        <f>attrition_data[[#This Row],[MonthlyIncome]] * 12 * ReplacementFactor</f>
        <v>10656</v>
      </c>
      <c r="AQ26">
        <f>IFERROR(attrition_data[[#This Row],[AttritionFlag]] * attrition_data[[#This Row],[ReplacementCost]], 0)</f>
        <v>10656</v>
      </c>
      <c r="AR2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6" t="str" cm="1">
        <f t="array" ref="AS26">_xlfn.IFS(
  attrition_data[[#This Row],[RiskScore]] &lt;= $AU$3, "Q1 (Lowest)",
  attrition_data[[#This Row],[RiskScore]] &lt;= $AV$3, "Q2",
  attrition_data[[#This Row],[RiskScore]] &lt;= $AW$3, "Q3",
  TRUE, "Q4 (Highest)"
)</f>
        <v>Q1 (Lowest)</v>
      </c>
    </row>
    <row r="27" spans="1:45">
      <c r="A27">
        <v>53</v>
      </c>
      <c r="B27" t="s">
        <v>50</v>
      </c>
      <c r="C27" t="s">
        <v>39</v>
      </c>
      <c r="D27" t="s">
        <v>52</v>
      </c>
      <c r="E27">
        <v>5</v>
      </c>
      <c r="F27">
        <v>3</v>
      </c>
      <c r="G27" t="s">
        <v>59</v>
      </c>
      <c r="H27">
        <v>32</v>
      </c>
      <c r="I27">
        <v>3</v>
      </c>
      <c r="J27" t="s">
        <v>42</v>
      </c>
      <c r="K27">
        <v>3</v>
      </c>
      <c r="L27">
        <v>5</v>
      </c>
      <c r="M27" t="s">
        <v>75</v>
      </c>
      <c r="N27">
        <v>3</v>
      </c>
      <c r="O27" t="s">
        <v>67</v>
      </c>
      <c r="P27">
        <v>19094</v>
      </c>
      <c r="Q27">
        <v>4</v>
      </c>
      <c r="R27" t="s">
        <v>50</v>
      </c>
      <c r="S27">
        <v>11</v>
      </c>
      <c r="T27">
        <v>3</v>
      </c>
      <c r="U27">
        <v>4</v>
      </c>
      <c r="V27">
        <v>1</v>
      </c>
      <c r="W27">
        <v>26</v>
      </c>
      <c r="X27">
        <v>3</v>
      </c>
      <c r="Y27">
        <v>2</v>
      </c>
      <c r="Z27">
        <v>14</v>
      </c>
      <c r="AA27">
        <v>13</v>
      </c>
      <c r="AB27">
        <v>4</v>
      </c>
      <c r="AC27">
        <v>8</v>
      </c>
      <c r="AD27">
        <v>0</v>
      </c>
      <c r="AE27">
        <v>0</v>
      </c>
      <c r="AF27">
        <v>0</v>
      </c>
      <c r="AG27">
        <v>1</v>
      </c>
      <c r="AH27" t="s">
        <v>56</v>
      </c>
      <c r="AI27" t="s">
        <v>46</v>
      </c>
      <c r="AJ27" t="s">
        <v>76</v>
      </c>
      <c r="AK27" t="s">
        <v>77</v>
      </c>
      <c r="AL27" t="s">
        <v>71</v>
      </c>
      <c r="AM27">
        <v>3</v>
      </c>
      <c r="AN27" t="s">
        <v>94</v>
      </c>
      <c r="AO27" t="str" cm="1">
        <f t="array" ref="AO27">_xlfn.IFS(
  attrition_data[[#This Row],[YearsSinceLastPromotion]]="","",
  attrition_data[[#This Row],[YearsSinceLastPromotion]]=0,"0",
  attrition_data[[#This Row],[YearsSinceLastPromotion]]&lt;=2,"1–2",
  attrition_data[[#This Row],[YearsSinceLastPromotion]]&lt;=5,"3–5",
  TRUE,"6+"
)</f>
        <v>3–5</v>
      </c>
      <c r="AP27">
        <f>attrition_data[[#This Row],[MonthlyIncome]] * 12 * ReplacementFactor</f>
        <v>68738.399999999994</v>
      </c>
      <c r="AQ27">
        <f>IFERROR(attrition_data[[#This Row],[AttritionFlag]] * attrition_data[[#This Row],[ReplacementCost]], 0)</f>
        <v>0</v>
      </c>
      <c r="AR2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7" t="str" cm="1">
        <f t="array" ref="AS27">_xlfn.IFS(
  attrition_data[[#This Row],[RiskScore]] &lt;= $AU$3, "Q1 (Lowest)",
  attrition_data[[#This Row],[RiskScore]] &lt;= $AV$3, "Q2",
  attrition_data[[#This Row],[RiskScore]] &lt;= $AW$3, "Q3",
  TRUE, "Q4 (Highest)"
)</f>
        <v>Q2</v>
      </c>
    </row>
    <row r="28" spans="1:45">
      <c r="A28">
        <v>32</v>
      </c>
      <c r="B28" t="s">
        <v>38</v>
      </c>
      <c r="C28" t="s">
        <v>51</v>
      </c>
      <c r="D28" t="s">
        <v>52</v>
      </c>
      <c r="E28">
        <v>16</v>
      </c>
      <c r="F28">
        <v>1</v>
      </c>
      <c r="G28" t="s">
        <v>41</v>
      </c>
      <c r="H28">
        <v>33</v>
      </c>
      <c r="I28">
        <v>2</v>
      </c>
      <c r="J28" t="s">
        <v>42</v>
      </c>
      <c r="K28">
        <v>1</v>
      </c>
      <c r="L28">
        <v>1</v>
      </c>
      <c r="M28" t="s">
        <v>54</v>
      </c>
      <c r="N28">
        <v>1</v>
      </c>
      <c r="O28" t="s">
        <v>44</v>
      </c>
      <c r="P28">
        <v>3919</v>
      </c>
      <c r="Q28">
        <v>1</v>
      </c>
      <c r="R28" t="s">
        <v>38</v>
      </c>
      <c r="S28">
        <v>22</v>
      </c>
      <c r="T28">
        <v>4</v>
      </c>
      <c r="U28">
        <v>2</v>
      </c>
      <c r="V28">
        <v>0</v>
      </c>
      <c r="W28">
        <v>10</v>
      </c>
      <c r="X28">
        <v>5</v>
      </c>
      <c r="Y28">
        <v>3</v>
      </c>
      <c r="Z28">
        <v>10</v>
      </c>
      <c r="AA28">
        <v>2</v>
      </c>
      <c r="AB28">
        <v>6</v>
      </c>
      <c r="AC28">
        <v>7</v>
      </c>
      <c r="AD28">
        <v>1</v>
      </c>
      <c r="AE28">
        <v>1</v>
      </c>
      <c r="AF28">
        <v>0</v>
      </c>
      <c r="AG28">
        <v>1</v>
      </c>
      <c r="AH28" t="s">
        <v>63</v>
      </c>
      <c r="AI28" t="s">
        <v>72</v>
      </c>
      <c r="AJ28" t="s">
        <v>61</v>
      </c>
      <c r="AK28" t="s">
        <v>58</v>
      </c>
      <c r="AL28" t="s">
        <v>49</v>
      </c>
      <c r="AM28">
        <v>2</v>
      </c>
      <c r="AN28" t="s">
        <v>93</v>
      </c>
      <c r="AO28" t="str" cm="1">
        <f t="array" ref="AO28">_xlfn.IFS(
  attrition_data[[#This Row],[YearsSinceLastPromotion]]="","",
  attrition_data[[#This Row],[YearsSinceLastPromotion]]=0,"0",
  attrition_data[[#This Row],[YearsSinceLastPromotion]]&lt;=2,"1–2",
  attrition_data[[#This Row],[YearsSinceLastPromotion]]&lt;=5,"3–5",
  TRUE,"6+"
)</f>
        <v>6+</v>
      </c>
      <c r="AP28">
        <f>attrition_data[[#This Row],[MonthlyIncome]] * 12 * ReplacementFactor</f>
        <v>14108.4</v>
      </c>
      <c r="AQ28">
        <f>IFERROR(attrition_data[[#This Row],[AttritionFlag]] * attrition_data[[#This Row],[ReplacementCost]], 0)</f>
        <v>14108.4</v>
      </c>
      <c r="AR2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28" t="str" cm="1">
        <f t="array" ref="AS28">_xlfn.IFS(
  attrition_data[[#This Row],[RiskScore]] &lt;= $AU$3, "Q1 (Lowest)",
  attrition_data[[#This Row],[RiskScore]] &lt;= $AV$3, "Q2",
  attrition_data[[#This Row],[RiskScore]] &lt;= $AW$3, "Q3",
  TRUE, "Q4 (Highest)"
)</f>
        <v>Q4 (Highest)</v>
      </c>
    </row>
    <row r="29" spans="1:45">
      <c r="A29">
        <v>42</v>
      </c>
      <c r="B29" t="s">
        <v>50</v>
      </c>
      <c r="C29" t="s">
        <v>39</v>
      </c>
      <c r="D29" t="s">
        <v>40</v>
      </c>
      <c r="E29">
        <v>8</v>
      </c>
      <c r="F29">
        <v>4</v>
      </c>
      <c r="G29" t="s">
        <v>82</v>
      </c>
      <c r="H29">
        <v>35</v>
      </c>
      <c r="I29">
        <v>3</v>
      </c>
      <c r="J29" t="s">
        <v>53</v>
      </c>
      <c r="K29">
        <v>3</v>
      </c>
      <c r="L29">
        <v>2</v>
      </c>
      <c r="M29" t="s">
        <v>43</v>
      </c>
      <c r="N29">
        <v>2</v>
      </c>
      <c r="O29" t="s">
        <v>55</v>
      </c>
      <c r="P29">
        <v>6825</v>
      </c>
      <c r="Q29">
        <v>0</v>
      </c>
      <c r="R29" t="s">
        <v>50</v>
      </c>
      <c r="S29">
        <v>11</v>
      </c>
      <c r="T29">
        <v>3</v>
      </c>
      <c r="U29">
        <v>4</v>
      </c>
      <c r="V29">
        <v>1</v>
      </c>
      <c r="W29">
        <v>10</v>
      </c>
      <c r="X29">
        <v>2</v>
      </c>
      <c r="Y29">
        <v>3</v>
      </c>
      <c r="Z29">
        <v>9</v>
      </c>
      <c r="AA29">
        <v>7</v>
      </c>
      <c r="AB29">
        <v>4</v>
      </c>
      <c r="AC29">
        <v>2</v>
      </c>
      <c r="AD29">
        <v>0</v>
      </c>
      <c r="AE29">
        <v>0</v>
      </c>
      <c r="AF29">
        <v>0</v>
      </c>
      <c r="AG29">
        <v>1</v>
      </c>
      <c r="AH29" t="s">
        <v>45</v>
      </c>
      <c r="AI29" t="s">
        <v>57</v>
      </c>
      <c r="AJ29" t="s">
        <v>47</v>
      </c>
      <c r="AK29" t="s">
        <v>58</v>
      </c>
      <c r="AL29" t="s">
        <v>49</v>
      </c>
      <c r="AM29">
        <v>3</v>
      </c>
      <c r="AN29" t="s">
        <v>94</v>
      </c>
      <c r="AO29" t="str" cm="1">
        <f t="array" ref="AO29">_xlfn.IFS(
  attrition_data[[#This Row],[YearsSinceLastPromotion]]="","",
  attrition_data[[#This Row],[YearsSinceLastPromotion]]=0,"0",
  attrition_data[[#This Row],[YearsSinceLastPromotion]]&lt;=2,"1–2",
  attrition_data[[#This Row],[YearsSinceLastPromotion]]&lt;=5,"3–5",
  TRUE,"6+"
)</f>
        <v>3–5</v>
      </c>
      <c r="AP29">
        <f>attrition_data[[#This Row],[MonthlyIncome]] * 12 * ReplacementFactor</f>
        <v>24570</v>
      </c>
      <c r="AQ29">
        <f>IFERROR(attrition_data[[#This Row],[AttritionFlag]] * attrition_data[[#This Row],[ReplacementCost]], 0)</f>
        <v>0</v>
      </c>
      <c r="AR2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9" t="str" cm="1">
        <f t="array" ref="AS29">_xlfn.IFS(
  attrition_data[[#This Row],[RiskScore]] &lt;= $AU$3, "Q1 (Lowest)",
  attrition_data[[#This Row],[RiskScore]] &lt;= $AV$3, "Q2",
  attrition_data[[#This Row],[RiskScore]] &lt;= $AW$3, "Q3",
  TRUE, "Q4 (Highest)"
)</f>
        <v>Q2</v>
      </c>
    </row>
    <row r="30" spans="1:45">
      <c r="A30">
        <v>44</v>
      </c>
      <c r="B30" t="s">
        <v>50</v>
      </c>
      <c r="C30" t="s">
        <v>39</v>
      </c>
      <c r="D30" t="s">
        <v>52</v>
      </c>
      <c r="E30">
        <v>7</v>
      </c>
      <c r="F30">
        <v>4</v>
      </c>
      <c r="G30" t="s">
        <v>64</v>
      </c>
      <c r="H30">
        <v>36</v>
      </c>
      <c r="I30">
        <v>1</v>
      </c>
      <c r="J30" t="s">
        <v>42</v>
      </c>
      <c r="K30">
        <v>2</v>
      </c>
      <c r="L30">
        <v>3</v>
      </c>
      <c r="M30" t="s">
        <v>70</v>
      </c>
      <c r="N30">
        <v>4</v>
      </c>
      <c r="O30" t="s">
        <v>55</v>
      </c>
      <c r="P30">
        <v>10248</v>
      </c>
      <c r="Q30">
        <v>3</v>
      </c>
      <c r="R30" t="s">
        <v>50</v>
      </c>
      <c r="S30">
        <v>14</v>
      </c>
      <c r="T30">
        <v>3</v>
      </c>
      <c r="U30">
        <v>4</v>
      </c>
      <c r="V30">
        <v>1</v>
      </c>
      <c r="W30">
        <v>24</v>
      </c>
      <c r="X30">
        <v>4</v>
      </c>
      <c r="Y30">
        <v>3</v>
      </c>
      <c r="Z30">
        <v>22</v>
      </c>
      <c r="AA30">
        <v>6</v>
      </c>
      <c r="AB30">
        <v>5</v>
      </c>
      <c r="AC30">
        <v>17</v>
      </c>
      <c r="AD30">
        <v>0</v>
      </c>
      <c r="AE30">
        <v>0</v>
      </c>
      <c r="AF30">
        <v>0</v>
      </c>
      <c r="AG30">
        <v>1</v>
      </c>
      <c r="AH30" t="s">
        <v>45</v>
      </c>
      <c r="AI30" t="s">
        <v>57</v>
      </c>
      <c r="AJ30" t="s">
        <v>81</v>
      </c>
      <c r="AK30" t="s">
        <v>71</v>
      </c>
      <c r="AL30" t="s">
        <v>78</v>
      </c>
      <c r="AM30">
        <v>3</v>
      </c>
      <c r="AN30" t="s">
        <v>94</v>
      </c>
      <c r="AO30" t="str" cm="1">
        <f t="array" ref="AO30">_xlfn.IFS(
  attrition_data[[#This Row],[YearsSinceLastPromotion]]="","",
  attrition_data[[#This Row],[YearsSinceLastPromotion]]=0,"0",
  attrition_data[[#This Row],[YearsSinceLastPromotion]]&lt;=2,"1–2",
  attrition_data[[#This Row],[YearsSinceLastPromotion]]&lt;=5,"3–5",
  TRUE,"6+"
)</f>
        <v>3–5</v>
      </c>
      <c r="AP30">
        <f>attrition_data[[#This Row],[MonthlyIncome]] * 12 * ReplacementFactor</f>
        <v>36892.799999999996</v>
      </c>
      <c r="AQ30">
        <f>IFERROR(attrition_data[[#This Row],[AttritionFlag]] * attrition_data[[#This Row],[ReplacementCost]], 0)</f>
        <v>0</v>
      </c>
      <c r="AR3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0" t="str" cm="1">
        <f t="array" ref="AS30">_xlfn.IFS(
  attrition_data[[#This Row],[RiskScore]] &lt;= $AU$3, "Q1 (Lowest)",
  attrition_data[[#This Row],[RiskScore]] &lt;= $AV$3, "Q2",
  attrition_data[[#This Row],[RiskScore]] &lt;= $AW$3, "Q3",
  TRUE, "Q4 (Highest)"
)</f>
        <v>Q2</v>
      </c>
    </row>
    <row r="31" spans="1:45">
      <c r="A31">
        <v>46</v>
      </c>
      <c r="B31" t="s">
        <v>50</v>
      </c>
      <c r="C31" t="s">
        <v>39</v>
      </c>
      <c r="D31" t="s">
        <v>40</v>
      </c>
      <c r="E31">
        <v>2</v>
      </c>
      <c r="F31">
        <v>4</v>
      </c>
      <c r="G31" t="s">
        <v>82</v>
      </c>
      <c r="H31">
        <v>38</v>
      </c>
      <c r="I31">
        <v>2</v>
      </c>
      <c r="J31" t="s">
        <v>42</v>
      </c>
      <c r="K31">
        <v>3</v>
      </c>
      <c r="L31">
        <v>5</v>
      </c>
      <c r="M31" t="s">
        <v>75</v>
      </c>
      <c r="N31">
        <v>1</v>
      </c>
      <c r="O31" t="s">
        <v>44</v>
      </c>
      <c r="P31">
        <v>18947</v>
      </c>
      <c r="Q31">
        <v>3</v>
      </c>
      <c r="R31" t="s">
        <v>50</v>
      </c>
      <c r="S31">
        <v>12</v>
      </c>
      <c r="T31">
        <v>3</v>
      </c>
      <c r="U31">
        <v>4</v>
      </c>
      <c r="V31">
        <v>0</v>
      </c>
      <c r="W31">
        <v>22</v>
      </c>
      <c r="X31">
        <v>2</v>
      </c>
      <c r="Y31">
        <v>2</v>
      </c>
      <c r="Z31">
        <v>2</v>
      </c>
      <c r="AA31">
        <v>2</v>
      </c>
      <c r="AB31">
        <v>2</v>
      </c>
      <c r="AC31">
        <v>1</v>
      </c>
      <c r="AD31">
        <v>0</v>
      </c>
      <c r="AE31">
        <v>0</v>
      </c>
      <c r="AF31">
        <v>0</v>
      </c>
      <c r="AG31">
        <v>1</v>
      </c>
      <c r="AH31" t="s">
        <v>56</v>
      </c>
      <c r="AI31" t="s">
        <v>46</v>
      </c>
      <c r="AJ31" t="s">
        <v>76</v>
      </c>
      <c r="AK31" t="s">
        <v>71</v>
      </c>
      <c r="AL31" t="s">
        <v>65</v>
      </c>
      <c r="AM31">
        <v>2.25</v>
      </c>
      <c r="AN31" t="s">
        <v>96</v>
      </c>
      <c r="AO31" t="str" cm="1">
        <f t="array" ref="AO31">_xlfn.IFS(
  attrition_data[[#This Row],[YearsSinceLastPromotion]]="","",
  attrition_data[[#This Row],[YearsSinceLastPromotion]]=0,"0",
  attrition_data[[#This Row],[YearsSinceLastPromotion]]&lt;=2,"1–2",
  attrition_data[[#This Row],[YearsSinceLastPromotion]]&lt;=5,"3–5",
  TRUE,"6+"
)</f>
        <v>1–2</v>
      </c>
      <c r="AP31">
        <f>attrition_data[[#This Row],[MonthlyIncome]] * 12 * ReplacementFactor</f>
        <v>68209.2</v>
      </c>
      <c r="AQ31">
        <f>IFERROR(attrition_data[[#This Row],[AttritionFlag]] * attrition_data[[#This Row],[ReplacementCost]], 0)</f>
        <v>0</v>
      </c>
      <c r="AR3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1" t="str" cm="1">
        <f t="array" ref="AS31">_xlfn.IFS(
  attrition_data[[#This Row],[RiskScore]] &lt;= $AU$3, "Q1 (Lowest)",
  attrition_data[[#This Row],[RiskScore]] &lt;= $AV$3, "Q2",
  attrition_data[[#This Row],[RiskScore]] &lt;= $AW$3, "Q3",
  TRUE, "Q4 (Highest)"
)</f>
        <v>Q2</v>
      </c>
    </row>
    <row r="32" spans="1:45">
      <c r="A32">
        <v>33</v>
      </c>
      <c r="B32" t="s">
        <v>50</v>
      </c>
      <c r="C32" t="s">
        <v>39</v>
      </c>
      <c r="D32" t="s">
        <v>52</v>
      </c>
      <c r="E32">
        <v>2</v>
      </c>
      <c r="F32">
        <v>3</v>
      </c>
      <c r="G32" t="s">
        <v>64</v>
      </c>
      <c r="H32">
        <v>39</v>
      </c>
      <c r="I32">
        <v>3</v>
      </c>
      <c r="J32" t="s">
        <v>53</v>
      </c>
      <c r="K32">
        <v>3</v>
      </c>
      <c r="L32">
        <v>1</v>
      </c>
      <c r="M32" t="s">
        <v>60</v>
      </c>
      <c r="N32">
        <v>4</v>
      </c>
      <c r="O32" t="s">
        <v>44</v>
      </c>
      <c r="P32">
        <v>2496</v>
      </c>
      <c r="Q32">
        <v>4</v>
      </c>
      <c r="R32" t="s">
        <v>50</v>
      </c>
      <c r="S32">
        <v>11</v>
      </c>
      <c r="T32">
        <v>3</v>
      </c>
      <c r="U32">
        <v>4</v>
      </c>
      <c r="V32">
        <v>0</v>
      </c>
      <c r="W32">
        <v>7</v>
      </c>
      <c r="X32">
        <v>3</v>
      </c>
      <c r="Y32">
        <v>3</v>
      </c>
      <c r="Z32">
        <v>1</v>
      </c>
      <c r="AA32">
        <v>1</v>
      </c>
      <c r="AB32">
        <v>0</v>
      </c>
      <c r="AC32">
        <v>0</v>
      </c>
      <c r="AD32">
        <v>0</v>
      </c>
      <c r="AE32">
        <v>0</v>
      </c>
      <c r="AF32">
        <v>1</v>
      </c>
      <c r="AG32">
        <v>0</v>
      </c>
      <c r="AH32" t="s">
        <v>63</v>
      </c>
      <c r="AI32" t="s">
        <v>46</v>
      </c>
      <c r="AJ32" t="s">
        <v>61</v>
      </c>
      <c r="AK32" t="s">
        <v>48</v>
      </c>
      <c r="AL32" t="s">
        <v>62</v>
      </c>
      <c r="AM32">
        <v>3.5</v>
      </c>
      <c r="AN32" t="s">
        <v>95</v>
      </c>
      <c r="AO32" t="str" cm="1">
        <f t="array" ref="AO32">_xlfn.IFS(
  attrition_data[[#This Row],[YearsSinceLastPromotion]]="","",
  attrition_data[[#This Row],[YearsSinceLastPromotion]]=0,"0",
  attrition_data[[#This Row],[YearsSinceLastPromotion]]&lt;=2,"1–2",
  attrition_data[[#This Row],[YearsSinceLastPromotion]]&lt;=5,"3–5",
  TRUE,"6+"
)</f>
        <v>0</v>
      </c>
      <c r="AP32">
        <f>attrition_data[[#This Row],[MonthlyIncome]] * 12 * ReplacementFactor</f>
        <v>8985.6</v>
      </c>
      <c r="AQ32">
        <f>IFERROR(attrition_data[[#This Row],[AttritionFlag]] * attrition_data[[#This Row],[ReplacementCost]], 0)</f>
        <v>0</v>
      </c>
      <c r="AR3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2" t="str" cm="1">
        <f t="array" ref="AS32">_xlfn.IFS(
  attrition_data[[#This Row],[RiskScore]] &lt;= $AU$3, "Q1 (Lowest)",
  attrition_data[[#This Row],[RiskScore]] &lt;= $AV$3, "Q2",
  attrition_data[[#This Row],[RiskScore]] &lt;= $AW$3, "Q3",
  TRUE, "Q4 (Highest)"
)</f>
        <v>Q2</v>
      </c>
    </row>
    <row r="33" spans="1:45">
      <c r="A33">
        <v>44</v>
      </c>
      <c r="B33" t="s">
        <v>50</v>
      </c>
      <c r="C33" t="s">
        <v>39</v>
      </c>
      <c r="D33" t="s">
        <v>52</v>
      </c>
      <c r="E33">
        <v>10</v>
      </c>
      <c r="F33">
        <v>4</v>
      </c>
      <c r="G33" t="s">
        <v>59</v>
      </c>
      <c r="H33">
        <v>40</v>
      </c>
      <c r="I33">
        <v>4</v>
      </c>
      <c r="J33" t="s">
        <v>53</v>
      </c>
      <c r="K33">
        <v>3</v>
      </c>
      <c r="L33">
        <v>2</v>
      </c>
      <c r="M33" t="s">
        <v>70</v>
      </c>
      <c r="N33">
        <v>4</v>
      </c>
      <c r="O33" t="s">
        <v>55</v>
      </c>
      <c r="P33">
        <v>6465</v>
      </c>
      <c r="Q33">
        <v>2</v>
      </c>
      <c r="R33" t="s">
        <v>38</v>
      </c>
      <c r="S33">
        <v>13</v>
      </c>
      <c r="T33">
        <v>3</v>
      </c>
      <c r="U33">
        <v>4</v>
      </c>
      <c r="V33">
        <v>0</v>
      </c>
      <c r="W33">
        <v>9</v>
      </c>
      <c r="X33">
        <v>5</v>
      </c>
      <c r="Y33">
        <v>4</v>
      </c>
      <c r="Z33">
        <v>4</v>
      </c>
      <c r="AA33">
        <v>2</v>
      </c>
      <c r="AB33">
        <v>1</v>
      </c>
      <c r="AC33">
        <v>3</v>
      </c>
      <c r="AD33">
        <v>0</v>
      </c>
      <c r="AE33">
        <v>1</v>
      </c>
      <c r="AF33">
        <v>1</v>
      </c>
      <c r="AG33">
        <v>1</v>
      </c>
      <c r="AH33" t="s">
        <v>45</v>
      </c>
      <c r="AI33" t="s">
        <v>57</v>
      </c>
      <c r="AJ33" t="s">
        <v>47</v>
      </c>
      <c r="AK33" t="s">
        <v>58</v>
      </c>
      <c r="AL33" t="s">
        <v>65</v>
      </c>
      <c r="AM33">
        <v>4</v>
      </c>
      <c r="AN33" t="s">
        <v>95</v>
      </c>
      <c r="AO33" t="str" cm="1">
        <f t="array" ref="AO33">_xlfn.IFS(
  attrition_data[[#This Row],[YearsSinceLastPromotion]]="","",
  attrition_data[[#This Row],[YearsSinceLastPromotion]]=0,"0",
  attrition_data[[#This Row],[YearsSinceLastPromotion]]&lt;=2,"1–2",
  attrition_data[[#This Row],[YearsSinceLastPromotion]]&lt;=5,"3–5",
  TRUE,"6+"
)</f>
        <v>1–2</v>
      </c>
      <c r="AP33">
        <f>attrition_data[[#This Row],[MonthlyIncome]] * 12 * ReplacementFactor</f>
        <v>23274</v>
      </c>
      <c r="AQ33">
        <f>IFERROR(attrition_data[[#This Row],[AttritionFlag]] * attrition_data[[#This Row],[ReplacementCost]], 0)</f>
        <v>0</v>
      </c>
      <c r="AR3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3" t="str" cm="1">
        <f t="array" ref="AS33">_xlfn.IFS(
  attrition_data[[#This Row],[RiskScore]] &lt;= $AU$3, "Q1 (Lowest)",
  attrition_data[[#This Row],[RiskScore]] &lt;= $AV$3, "Q2",
  attrition_data[[#This Row],[RiskScore]] &lt;= $AW$3, "Q3",
  TRUE, "Q4 (Highest)"
)</f>
        <v>Q2</v>
      </c>
    </row>
    <row r="34" spans="1:45">
      <c r="A34">
        <v>30</v>
      </c>
      <c r="B34" t="s">
        <v>50</v>
      </c>
      <c r="C34" t="s">
        <v>39</v>
      </c>
      <c r="D34" t="s">
        <v>52</v>
      </c>
      <c r="E34">
        <v>9</v>
      </c>
      <c r="F34">
        <v>2</v>
      </c>
      <c r="G34" t="s">
        <v>64</v>
      </c>
      <c r="H34">
        <v>41</v>
      </c>
      <c r="I34">
        <v>4</v>
      </c>
      <c r="J34" t="s">
        <v>53</v>
      </c>
      <c r="K34">
        <v>2</v>
      </c>
      <c r="L34">
        <v>1</v>
      </c>
      <c r="M34" t="s">
        <v>60</v>
      </c>
      <c r="N34">
        <v>3</v>
      </c>
      <c r="O34" t="s">
        <v>44</v>
      </c>
      <c r="P34">
        <v>2206</v>
      </c>
      <c r="Q34">
        <v>1</v>
      </c>
      <c r="R34" t="s">
        <v>50</v>
      </c>
      <c r="S34">
        <v>13</v>
      </c>
      <c r="T34">
        <v>3</v>
      </c>
      <c r="U34">
        <v>1</v>
      </c>
      <c r="V34">
        <v>0</v>
      </c>
      <c r="W34">
        <v>10</v>
      </c>
      <c r="X34">
        <v>5</v>
      </c>
      <c r="Y34">
        <v>3</v>
      </c>
      <c r="Z34">
        <v>10</v>
      </c>
      <c r="AA34">
        <v>0</v>
      </c>
      <c r="AB34">
        <v>1</v>
      </c>
      <c r="AC34">
        <v>8</v>
      </c>
      <c r="AD34">
        <v>0</v>
      </c>
      <c r="AE34">
        <v>0</v>
      </c>
      <c r="AF34">
        <v>1</v>
      </c>
      <c r="AG34">
        <v>1</v>
      </c>
      <c r="AH34" t="s">
        <v>63</v>
      </c>
      <c r="AI34" t="s">
        <v>57</v>
      </c>
      <c r="AJ34" t="s">
        <v>61</v>
      </c>
      <c r="AK34" t="s">
        <v>58</v>
      </c>
      <c r="AL34" t="s">
        <v>49</v>
      </c>
      <c r="AM34">
        <v>2.75</v>
      </c>
      <c r="AN34" t="s">
        <v>94</v>
      </c>
      <c r="AO34" t="str" cm="1">
        <f t="array" ref="AO34">_xlfn.IFS(
  attrition_data[[#This Row],[YearsSinceLastPromotion]]="","",
  attrition_data[[#This Row],[YearsSinceLastPromotion]]=0,"0",
  attrition_data[[#This Row],[YearsSinceLastPromotion]]&lt;=2,"1–2",
  attrition_data[[#This Row],[YearsSinceLastPromotion]]&lt;=5,"3–5",
  TRUE,"6+"
)</f>
        <v>1–2</v>
      </c>
      <c r="AP34">
        <f>attrition_data[[#This Row],[MonthlyIncome]] * 12 * ReplacementFactor</f>
        <v>7941.5999999999995</v>
      </c>
      <c r="AQ34">
        <f>IFERROR(attrition_data[[#This Row],[AttritionFlag]] * attrition_data[[#This Row],[ReplacementCost]], 0)</f>
        <v>0</v>
      </c>
      <c r="AR3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4" t="str" cm="1">
        <f t="array" ref="AS34">_xlfn.IFS(
  attrition_data[[#This Row],[RiskScore]] &lt;= $AU$3, "Q1 (Lowest)",
  attrition_data[[#This Row],[RiskScore]] &lt;= $AV$3, "Q2",
  attrition_data[[#This Row],[RiskScore]] &lt;= $AW$3, "Q3",
  TRUE, "Q4 (Highest)"
)</f>
        <v>Q1 (Lowest)</v>
      </c>
    </row>
    <row r="35" spans="1:45">
      <c r="A35">
        <v>39</v>
      </c>
      <c r="B35" t="s">
        <v>38</v>
      </c>
      <c r="C35" t="s">
        <v>39</v>
      </c>
      <c r="D35" t="s">
        <v>40</v>
      </c>
      <c r="E35">
        <v>5</v>
      </c>
      <c r="F35">
        <v>3</v>
      </c>
      <c r="G35" t="s">
        <v>83</v>
      </c>
      <c r="H35">
        <v>42</v>
      </c>
      <c r="I35">
        <v>4</v>
      </c>
      <c r="J35" t="s">
        <v>53</v>
      </c>
      <c r="K35">
        <v>3</v>
      </c>
      <c r="L35">
        <v>2</v>
      </c>
      <c r="M35" t="s">
        <v>79</v>
      </c>
      <c r="N35">
        <v>4</v>
      </c>
      <c r="O35" t="s">
        <v>55</v>
      </c>
      <c r="P35">
        <v>2086</v>
      </c>
      <c r="Q35">
        <v>3</v>
      </c>
      <c r="R35" t="s">
        <v>50</v>
      </c>
      <c r="S35">
        <v>14</v>
      </c>
      <c r="T35">
        <v>3</v>
      </c>
      <c r="U35">
        <v>3</v>
      </c>
      <c r="V35">
        <v>1</v>
      </c>
      <c r="W35">
        <v>19</v>
      </c>
      <c r="X35">
        <v>6</v>
      </c>
      <c r="Y35">
        <v>4</v>
      </c>
      <c r="Z35">
        <v>1</v>
      </c>
      <c r="AA35">
        <v>0</v>
      </c>
      <c r="AB35">
        <v>0</v>
      </c>
      <c r="AC35">
        <v>0</v>
      </c>
      <c r="AD35">
        <v>1</v>
      </c>
      <c r="AE35">
        <v>0</v>
      </c>
      <c r="AF35">
        <v>1</v>
      </c>
      <c r="AG35">
        <v>0</v>
      </c>
      <c r="AH35" t="s">
        <v>45</v>
      </c>
      <c r="AI35" t="s">
        <v>46</v>
      </c>
      <c r="AJ35" t="s">
        <v>61</v>
      </c>
      <c r="AK35" t="s">
        <v>71</v>
      </c>
      <c r="AL35" t="s">
        <v>62</v>
      </c>
      <c r="AM35">
        <v>3.75</v>
      </c>
      <c r="AN35" t="s">
        <v>95</v>
      </c>
      <c r="AO35" t="str" cm="1">
        <f t="array" ref="AO35">_xlfn.IFS(
  attrition_data[[#This Row],[YearsSinceLastPromotion]]="","",
  attrition_data[[#This Row],[YearsSinceLastPromotion]]=0,"0",
  attrition_data[[#This Row],[YearsSinceLastPromotion]]&lt;=2,"1–2",
  attrition_data[[#This Row],[YearsSinceLastPromotion]]&lt;=5,"3–5",
  TRUE,"6+"
)</f>
        <v>0</v>
      </c>
      <c r="AP35">
        <f>attrition_data[[#This Row],[MonthlyIncome]] * 12 * ReplacementFactor</f>
        <v>7509.5999999999995</v>
      </c>
      <c r="AQ35">
        <f>IFERROR(attrition_data[[#This Row],[AttritionFlag]] * attrition_data[[#This Row],[ReplacementCost]], 0)</f>
        <v>7509.5999999999995</v>
      </c>
      <c r="AR3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5" t="str" cm="1">
        <f t="array" ref="AS35">_xlfn.IFS(
  attrition_data[[#This Row],[RiskScore]] &lt;= $AU$3, "Q1 (Lowest)",
  attrition_data[[#This Row],[RiskScore]] &lt;= $AV$3, "Q2",
  attrition_data[[#This Row],[RiskScore]] &lt;= $AW$3, "Q3",
  TRUE, "Q4 (Highest)"
)</f>
        <v>Q2</v>
      </c>
    </row>
    <row r="36" spans="1:45">
      <c r="A36">
        <v>24</v>
      </c>
      <c r="B36" t="s">
        <v>38</v>
      </c>
      <c r="C36" t="s">
        <v>39</v>
      </c>
      <c r="D36" t="s">
        <v>52</v>
      </c>
      <c r="E36">
        <v>1</v>
      </c>
      <c r="F36">
        <v>3</v>
      </c>
      <c r="G36" t="s">
        <v>64</v>
      </c>
      <c r="H36">
        <v>45</v>
      </c>
      <c r="I36">
        <v>2</v>
      </c>
      <c r="J36" t="s">
        <v>53</v>
      </c>
      <c r="K36">
        <v>3</v>
      </c>
      <c r="L36">
        <v>1</v>
      </c>
      <c r="M36" t="s">
        <v>54</v>
      </c>
      <c r="N36">
        <v>4</v>
      </c>
      <c r="O36" t="s">
        <v>55</v>
      </c>
      <c r="P36">
        <v>2293</v>
      </c>
      <c r="Q36">
        <v>2</v>
      </c>
      <c r="R36" t="s">
        <v>38</v>
      </c>
      <c r="S36">
        <v>16</v>
      </c>
      <c r="T36">
        <v>3</v>
      </c>
      <c r="U36">
        <v>1</v>
      </c>
      <c r="V36">
        <v>1</v>
      </c>
      <c r="W36">
        <v>6</v>
      </c>
      <c r="X36">
        <v>2</v>
      </c>
      <c r="Y36">
        <v>2</v>
      </c>
      <c r="Z36">
        <v>2</v>
      </c>
      <c r="AA36">
        <v>0</v>
      </c>
      <c r="AB36">
        <v>2</v>
      </c>
      <c r="AC36">
        <v>0</v>
      </c>
      <c r="AD36">
        <v>1</v>
      </c>
      <c r="AE36">
        <v>1</v>
      </c>
      <c r="AF36">
        <v>0</v>
      </c>
      <c r="AG36">
        <v>0</v>
      </c>
      <c r="AH36" t="s">
        <v>153</v>
      </c>
      <c r="AI36" t="s">
        <v>46</v>
      </c>
      <c r="AJ36" t="s">
        <v>61</v>
      </c>
      <c r="AK36" t="s">
        <v>48</v>
      </c>
      <c r="AL36" t="s">
        <v>65</v>
      </c>
      <c r="AM36">
        <v>2.25</v>
      </c>
      <c r="AN36" t="s">
        <v>96</v>
      </c>
      <c r="AO36" t="str" cm="1">
        <f t="array" ref="AO36">_xlfn.IFS(
  attrition_data[[#This Row],[YearsSinceLastPromotion]]="","",
  attrition_data[[#This Row],[YearsSinceLastPromotion]]=0,"0",
  attrition_data[[#This Row],[YearsSinceLastPromotion]]&lt;=2,"1–2",
  attrition_data[[#This Row],[YearsSinceLastPromotion]]&lt;=5,"3–5",
  TRUE,"6+"
)</f>
        <v>1–2</v>
      </c>
      <c r="AP36">
        <f>attrition_data[[#This Row],[MonthlyIncome]] * 12 * ReplacementFactor</f>
        <v>8254.7999999999993</v>
      </c>
      <c r="AQ36">
        <f>IFERROR(attrition_data[[#This Row],[AttritionFlag]] * attrition_data[[#This Row],[ReplacementCost]], 0)</f>
        <v>8254.7999999999993</v>
      </c>
      <c r="AR3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36" t="str" cm="1">
        <f t="array" ref="AS36">_xlfn.IFS(
  attrition_data[[#This Row],[RiskScore]] &lt;= $AU$3, "Q1 (Lowest)",
  attrition_data[[#This Row],[RiskScore]] &lt;= $AV$3, "Q2",
  attrition_data[[#This Row],[RiskScore]] &lt;= $AW$3, "Q3",
  TRUE, "Q4 (Highest)"
)</f>
        <v>Q3</v>
      </c>
    </row>
    <row r="37" spans="1:45">
      <c r="A37">
        <v>43</v>
      </c>
      <c r="B37" t="s">
        <v>50</v>
      </c>
      <c r="C37" t="s">
        <v>39</v>
      </c>
      <c r="D37" t="s">
        <v>52</v>
      </c>
      <c r="E37">
        <v>2</v>
      </c>
      <c r="F37">
        <v>2</v>
      </c>
      <c r="G37" t="s">
        <v>64</v>
      </c>
      <c r="H37">
        <v>46</v>
      </c>
      <c r="I37">
        <v>4</v>
      </c>
      <c r="J37" t="s">
        <v>42</v>
      </c>
      <c r="K37">
        <v>4</v>
      </c>
      <c r="L37">
        <v>1</v>
      </c>
      <c r="M37" t="s">
        <v>54</v>
      </c>
      <c r="N37">
        <v>3</v>
      </c>
      <c r="O37" t="s">
        <v>67</v>
      </c>
      <c r="P37">
        <v>2645</v>
      </c>
      <c r="Q37">
        <v>1</v>
      </c>
      <c r="R37" t="s">
        <v>50</v>
      </c>
      <c r="S37">
        <v>12</v>
      </c>
      <c r="T37">
        <v>3</v>
      </c>
      <c r="U37">
        <v>4</v>
      </c>
      <c r="V37">
        <v>2</v>
      </c>
      <c r="W37">
        <v>6</v>
      </c>
      <c r="X37">
        <v>3</v>
      </c>
      <c r="Y37">
        <v>2</v>
      </c>
      <c r="Z37">
        <v>5</v>
      </c>
      <c r="AA37">
        <v>3</v>
      </c>
      <c r="AB37">
        <v>1</v>
      </c>
      <c r="AC37">
        <v>4</v>
      </c>
      <c r="AD37">
        <v>0</v>
      </c>
      <c r="AE37">
        <v>0</v>
      </c>
      <c r="AF37">
        <v>1</v>
      </c>
      <c r="AG37">
        <v>1</v>
      </c>
      <c r="AH37" t="s">
        <v>45</v>
      </c>
      <c r="AI37" t="s">
        <v>46</v>
      </c>
      <c r="AJ37" t="s">
        <v>61</v>
      </c>
      <c r="AK37" t="s">
        <v>48</v>
      </c>
      <c r="AL37" t="s">
        <v>65</v>
      </c>
      <c r="AM37">
        <v>3.25</v>
      </c>
      <c r="AN37" t="s">
        <v>95</v>
      </c>
      <c r="AO37" t="str" cm="1">
        <f t="array" ref="AO37">_xlfn.IFS(
  attrition_data[[#This Row],[YearsSinceLastPromotion]]="","",
  attrition_data[[#This Row],[YearsSinceLastPromotion]]=0,"0",
  attrition_data[[#This Row],[YearsSinceLastPromotion]]&lt;=2,"1–2",
  attrition_data[[#This Row],[YearsSinceLastPromotion]]&lt;=5,"3–5",
  TRUE,"6+"
)</f>
        <v>1–2</v>
      </c>
      <c r="AP37">
        <f>attrition_data[[#This Row],[MonthlyIncome]] * 12 * ReplacementFactor</f>
        <v>9522</v>
      </c>
      <c r="AQ37">
        <f>IFERROR(attrition_data[[#This Row],[AttritionFlag]] * attrition_data[[#This Row],[ReplacementCost]], 0)</f>
        <v>0</v>
      </c>
      <c r="AR3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7" t="str" cm="1">
        <f t="array" ref="AS37">_xlfn.IFS(
  attrition_data[[#This Row],[RiskScore]] &lt;= $AU$3, "Q1 (Lowest)",
  attrition_data[[#This Row],[RiskScore]] &lt;= $AV$3, "Q2",
  attrition_data[[#This Row],[RiskScore]] &lt;= $AW$3, "Q3",
  TRUE, "Q4 (Highest)"
)</f>
        <v>Q1 (Lowest)</v>
      </c>
    </row>
    <row r="38" spans="1:45">
      <c r="A38">
        <v>50</v>
      </c>
      <c r="B38" t="s">
        <v>38</v>
      </c>
      <c r="C38" t="s">
        <v>39</v>
      </c>
      <c r="D38" t="s">
        <v>40</v>
      </c>
      <c r="E38">
        <v>3</v>
      </c>
      <c r="F38">
        <v>2</v>
      </c>
      <c r="G38" t="s">
        <v>82</v>
      </c>
      <c r="H38">
        <v>47</v>
      </c>
      <c r="I38">
        <v>1</v>
      </c>
      <c r="J38" t="s">
        <v>53</v>
      </c>
      <c r="K38">
        <v>2</v>
      </c>
      <c r="L38">
        <v>1</v>
      </c>
      <c r="M38" t="s">
        <v>79</v>
      </c>
      <c r="N38">
        <v>3</v>
      </c>
      <c r="O38" t="s">
        <v>55</v>
      </c>
      <c r="P38">
        <v>2683</v>
      </c>
      <c r="Q38">
        <v>1</v>
      </c>
      <c r="R38" t="s">
        <v>38</v>
      </c>
      <c r="S38">
        <v>14</v>
      </c>
      <c r="T38">
        <v>3</v>
      </c>
      <c r="U38">
        <v>3</v>
      </c>
      <c r="V38">
        <v>0</v>
      </c>
      <c r="W38">
        <v>3</v>
      </c>
      <c r="X38">
        <v>2</v>
      </c>
      <c r="Y38">
        <v>3</v>
      </c>
      <c r="Z38">
        <v>3</v>
      </c>
      <c r="AA38">
        <v>2</v>
      </c>
      <c r="AB38">
        <v>0</v>
      </c>
      <c r="AC38">
        <v>2</v>
      </c>
      <c r="AD38">
        <v>1</v>
      </c>
      <c r="AE38">
        <v>1</v>
      </c>
      <c r="AF38">
        <v>1</v>
      </c>
      <c r="AG38">
        <v>1</v>
      </c>
      <c r="AH38" t="s">
        <v>56</v>
      </c>
      <c r="AI38" t="s">
        <v>46</v>
      </c>
      <c r="AJ38" t="s">
        <v>61</v>
      </c>
      <c r="AK38" t="s">
        <v>65</v>
      </c>
      <c r="AL38" t="s">
        <v>65</v>
      </c>
      <c r="AM38">
        <v>2.5</v>
      </c>
      <c r="AN38" t="s">
        <v>96</v>
      </c>
      <c r="AO38" t="str" cm="1">
        <f t="array" ref="AO38">_xlfn.IFS(
  attrition_data[[#This Row],[YearsSinceLastPromotion]]="","",
  attrition_data[[#This Row],[YearsSinceLastPromotion]]=0,"0",
  attrition_data[[#This Row],[YearsSinceLastPromotion]]&lt;=2,"1–2",
  attrition_data[[#This Row],[YearsSinceLastPromotion]]&lt;=5,"3–5",
  TRUE,"6+"
)</f>
        <v>0</v>
      </c>
      <c r="AP38">
        <f>attrition_data[[#This Row],[MonthlyIncome]] * 12 * ReplacementFactor</f>
        <v>9658.7999999999993</v>
      </c>
      <c r="AQ38">
        <f>IFERROR(attrition_data[[#This Row],[AttritionFlag]] * attrition_data[[#This Row],[ReplacementCost]], 0)</f>
        <v>9658.7999999999993</v>
      </c>
      <c r="AR3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8" t="str" cm="1">
        <f t="array" ref="AS38">_xlfn.IFS(
  attrition_data[[#This Row],[RiskScore]] &lt;= $AU$3, "Q1 (Lowest)",
  attrition_data[[#This Row],[RiskScore]] &lt;= $AV$3, "Q2",
  attrition_data[[#This Row],[RiskScore]] &lt;= $AW$3, "Q3",
  TRUE, "Q4 (Highest)"
)</f>
        <v>Q2</v>
      </c>
    </row>
    <row r="39" spans="1:45">
      <c r="A39">
        <v>35</v>
      </c>
      <c r="B39" t="s">
        <v>50</v>
      </c>
      <c r="C39" t="s">
        <v>39</v>
      </c>
      <c r="D39" t="s">
        <v>40</v>
      </c>
      <c r="E39">
        <v>2</v>
      </c>
      <c r="F39">
        <v>3</v>
      </c>
      <c r="G39" t="s">
        <v>82</v>
      </c>
      <c r="H39">
        <v>49</v>
      </c>
      <c r="I39">
        <v>4</v>
      </c>
      <c r="J39" t="s">
        <v>42</v>
      </c>
      <c r="K39">
        <v>3</v>
      </c>
      <c r="L39">
        <v>1</v>
      </c>
      <c r="M39" t="s">
        <v>79</v>
      </c>
      <c r="N39">
        <v>4</v>
      </c>
      <c r="O39" t="s">
        <v>55</v>
      </c>
      <c r="P39">
        <v>2014</v>
      </c>
      <c r="Q39">
        <v>1</v>
      </c>
      <c r="R39" t="s">
        <v>50</v>
      </c>
      <c r="S39">
        <v>13</v>
      </c>
      <c r="T39">
        <v>3</v>
      </c>
      <c r="U39">
        <v>1</v>
      </c>
      <c r="V39">
        <v>0</v>
      </c>
      <c r="W39">
        <v>2</v>
      </c>
      <c r="X39">
        <v>3</v>
      </c>
      <c r="Y39">
        <v>3</v>
      </c>
      <c r="Z39">
        <v>2</v>
      </c>
      <c r="AA39">
        <v>2</v>
      </c>
      <c r="AB39">
        <v>2</v>
      </c>
      <c r="AC39">
        <v>2</v>
      </c>
      <c r="AD39">
        <v>0</v>
      </c>
      <c r="AE39">
        <v>0</v>
      </c>
      <c r="AF39">
        <v>0</v>
      </c>
      <c r="AG39">
        <v>1</v>
      </c>
      <c r="AH39" t="s">
        <v>45</v>
      </c>
      <c r="AI39" t="s">
        <v>46</v>
      </c>
      <c r="AJ39" t="s">
        <v>61</v>
      </c>
      <c r="AK39" t="s">
        <v>65</v>
      </c>
      <c r="AL39" t="s">
        <v>65</v>
      </c>
      <c r="AM39">
        <v>3</v>
      </c>
      <c r="AN39" t="s">
        <v>94</v>
      </c>
      <c r="AO39" t="str" cm="1">
        <f t="array" ref="AO39">_xlfn.IFS(
  attrition_data[[#This Row],[YearsSinceLastPromotion]]="","",
  attrition_data[[#This Row],[YearsSinceLastPromotion]]=0,"0",
  attrition_data[[#This Row],[YearsSinceLastPromotion]]&lt;=2,"1–2",
  attrition_data[[#This Row],[YearsSinceLastPromotion]]&lt;=5,"3–5",
  TRUE,"6+"
)</f>
        <v>1–2</v>
      </c>
      <c r="AP39">
        <f>attrition_data[[#This Row],[MonthlyIncome]] * 12 * ReplacementFactor</f>
        <v>7250.4</v>
      </c>
      <c r="AQ39">
        <f>IFERROR(attrition_data[[#This Row],[AttritionFlag]] * attrition_data[[#This Row],[ReplacementCost]], 0)</f>
        <v>0</v>
      </c>
      <c r="AR3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9" t="str" cm="1">
        <f t="array" ref="AS39">_xlfn.IFS(
  attrition_data[[#This Row],[RiskScore]] &lt;= $AU$3, "Q1 (Lowest)",
  attrition_data[[#This Row],[RiskScore]] &lt;= $AV$3, "Q2",
  attrition_data[[#This Row],[RiskScore]] &lt;= $AW$3, "Q3",
  TRUE, "Q4 (Highest)"
)</f>
        <v>Q2</v>
      </c>
    </row>
    <row r="40" spans="1:45">
      <c r="A40">
        <v>36</v>
      </c>
      <c r="B40" t="s">
        <v>50</v>
      </c>
      <c r="C40" t="s">
        <v>39</v>
      </c>
      <c r="D40" t="s">
        <v>52</v>
      </c>
      <c r="E40">
        <v>5</v>
      </c>
      <c r="F40">
        <v>4</v>
      </c>
      <c r="G40" t="s">
        <v>41</v>
      </c>
      <c r="H40">
        <v>51</v>
      </c>
      <c r="I40">
        <v>2</v>
      </c>
      <c r="J40" t="s">
        <v>42</v>
      </c>
      <c r="K40">
        <v>2</v>
      </c>
      <c r="L40">
        <v>1</v>
      </c>
      <c r="M40" t="s">
        <v>54</v>
      </c>
      <c r="N40">
        <v>1</v>
      </c>
      <c r="O40" t="s">
        <v>55</v>
      </c>
      <c r="P40">
        <v>3419</v>
      </c>
      <c r="Q40">
        <v>9</v>
      </c>
      <c r="R40" t="s">
        <v>38</v>
      </c>
      <c r="S40">
        <v>14</v>
      </c>
      <c r="T40">
        <v>3</v>
      </c>
      <c r="U40">
        <v>4</v>
      </c>
      <c r="V40">
        <v>1</v>
      </c>
      <c r="W40">
        <v>6</v>
      </c>
      <c r="X40">
        <v>3</v>
      </c>
      <c r="Y40">
        <v>4</v>
      </c>
      <c r="Z40">
        <v>1</v>
      </c>
      <c r="AA40">
        <v>1</v>
      </c>
      <c r="AB40">
        <v>0</v>
      </c>
      <c r="AC40">
        <v>0</v>
      </c>
      <c r="AD40">
        <v>0</v>
      </c>
      <c r="AE40">
        <v>1</v>
      </c>
      <c r="AF40">
        <v>1</v>
      </c>
      <c r="AG40">
        <v>0</v>
      </c>
      <c r="AH40" t="s">
        <v>45</v>
      </c>
      <c r="AI40" t="s">
        <v>46</v>
      </c>
      <c r="AJ40" t="s">
        <v>61</v>
      </c>
      <c r="AK40" t="s">
        <v>48</v>
      </c>
      <c r="AL40" t="s">
        <v>62</v>
      </c>
      <c r="AM40">
        <v>2.75</v>
      </c>
      <c r="AN40" t="s">
        <v>94</v>
      </c>
      <c r="AO40" t="str" cm="1">
        <f t="array" ref="AO40">_xlfn.IFS(
  attrition_data[[#This Row],[YearsSinceLastPromotion]]="","",
  attrition_data[[#This Row],[YearsSinceLastPromotion]]=0,"0",
  attrition_data[[#This Row],[YearsSinceLastPromotion]]&lt;=2,"1–2",
  attrition_data[[#This Row],[YearsSinceLastPromotion]]&lt;=5,"3–5",
  TRUE,"6+"
)</f>
        <v>0</v>
      </c>
      <c r="AP40">
        <f>attrition_data[[#This Row],[MonthlyIncome]] * 12 * ReplacementFactor</f>
        <v>12308.4</v>
      </c>
      <c r="AQ40">
        <f>IFERROR(attrition_data[[#This Row],[AttritionFlag]] * attrition_data[[#This Row],[ReplacementCost]], 0)</f>
        <v>0</v>
      </c>
      <c r="AR4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0" t="str" cm="1">
        <f t="array" ref="AS40">_xlfn.IFS(
  attrition_data[[#This Row],[RiskScore]] &lt;= $AU$3, "Q1 (Lowest)",
  attrition_data[[#This Row],[RiskScore]] &lt;= $AV$3, "Q2",
  attrition_data[[#This Row],[RiskScore]] &lt;= $AW$3, "Q3",
  TRUE, "Q4 (Highest)"
)</f>
        <v>Q3</v>
      </c>
    </row>
    <row r="41" spans="1:45">
      <c r="A41">
        <v>33</v>
      </c>
      <c r="B41" t="s">
        <v>50</v>
      </c>
      <c r="C41" t="s">
        <v>51</v>
      </c>
      <c r="D41" t="s">
        <v>40</v>
      </c>
      <c r="E41">
        <v>1</v>
      </c>
      <c r="F41">
        <v>3</v>
      </c>
      <c r="G41" t="s">
        <v>41</v>
      </c>
      <c r="H41">
        <v>52</v>
      </c>
      <c r="I41">
        <v>3</v>
      </c>
      <c r="J41" t="s">
        <v>42</v>
      </c>
      <c r="K41">
        <v>4</v>
      </c>
      <c r="L41">
        <v>2</v>
      </c>
      <c r="M41" t="s">
        <v>43</v>
      </c>
      <c r="N41">
        <v>1</v>
      </c>
      <c r="O41" t="s">
        <v>55</v>
      </c>
      <c r="P41">
        <v>5376</v>
      </c>
      <c r="Q41">
        <v>2</v>
      </c>
      <c r="R41" t="s">
        <v>50</v>
      </c>
      <c r="S41">
        <v>19</v>
      </c>
      <c r="T41">
        <v>3</v>
      </c>
      <c r="U41">
        <v>1</v>
      </c>
      <c r="V41">
        <v>2</v>
      </c>
      <c r="W41">
        <v>10</v>
      </c>
      <c r="X41">
        <v>3</v>
      </c>
      <c r="Y41">
        <v>3</v>
      </c>
      <c r="Z41">
        <v>5</v>
      </c>
      <c r="AA41">
        <v>3</v>
      </c>
      <c r="AB41">
        <v>1</v>
      </c>
      <c r="AC41">
        <v>3</v>
      </c>
      <c r="AD41">
        <v>0</v>
      </c>
      <c r="AE41">
        <v>0</v>
      </c>
      <c r="AF41">
        <v>1</v>
      </c>
      <c r="AG41">
        <v>1</v>
      </c>
      <c r="AH41" t="s">
        <v>63</v>
      </c>
      <c r="AI41" t="s">
        <v>46</v>
      </c>
      <c r="AJ41" t="s">
        <v>47</v>
      </c>
      <c r="AK41" t="s">
        <v>58</v>
      </c>
      <c r="AL41" t="s">
        <v>65</v>
      </c>
      <c r="AM41">
        <v>2</v>
      </c>
      <c r="AN41" t="s">
        <v>93</v>
      </c>
      <c r="AO41" t="str" cm="1">
        <f t="array" ref="AO41">_xlfn.IFS(
  attrition_data[[#This Row],[YearsSinceLastPromotion]]="","",
  attrition_data[[#This Row],[YearsSinceLastPromotion]]=0,"0",
  attrition_data[[#This Row],[YearsSinceLastPromotion]]&lt;=2,"1–2",
  attrition_data[[#This Row],[YearsSinceLastPromotion]]&lt;=5,"3–5",
  TRUE,"6+"
)</f>
        <v>1–2</v>
      </c>
      <c r="AP41">
        <f>attrition_data[[#This Row],[MonthlyIncome]] * 12 * ReplacementFactor</f>
        <v>19353.599999999999</v>
      </c>
      <c r="AQ41">
        <f>IFERROR(attrition_data[[#This Row],[AttritionFlag]] * attrition_data[[#This Row],[ReplacementCost]], 0)</f>
        <v>0</v>
      </c>
      <c r="AR4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1" t="str" cm="1">
        <f t="array" ref="AS41">_xlfn.IFS(
  attrition_data[[#This Row],[RiskScore]] &lt;= $AU$3, "Q1 (Lowest)",
  attrition_data[[#This Row],[RiskScore]] &lt;= $AV$3, "Q2",
  attrition_data[[#This Row],[RiskScore]] &lt;= $AW$3, "Q3",
  TRUE, "Q4 (Highest)"
)</f>
        <v>Q2</v>
      </c>
    </row>
    <row r="42" spans="1:45">
      <c r="A42">
        <v>35</v>
      </c>
      <c r="B42" t="s">
        <v>50</v>
      </c>
      <c r="C42" t="s">
        <v>39</v>
      </c>
      <c r="D42" t="s">
        <v>52</v>
      </c>
      <c r="E42">
        <v>4</v>
      </c>
      <c r="F42">
        <v>2</v>
      </c>
      <c r="G42" t="s">
        <v>59</v>
      </c>
      <c r="H42">
        <v>53</v>
      </c>
      <c r="I42">
        <v>3</v>
      </c>
      <c r="J42" t="s">
        <v>53</v>
      </c>
      <c r="K42">
        <v>3</v>
      </c>
      <c r="L42">
        <v>1</v>
      </c>
      <c r="M42" t="s">
        <v>60</v>
      </c>
      <c r="N42">
        <v>4</v>
      </c>
      <c r="O42" t="s">
        <v>67</v>
      </c>
      <c r="P42">
        <v>1951</v>
      </c>
      <c r="Q42">
        <v>1</v>
      </c>
      <c r="R42" t="s">
        <v>50</v>
      </c>
      <c r="S42">
        <v>12</v>
      </c>
      <c r="T42">
        <v>3</v>
      </c>
      <c r="U42">
        <v>3</v>
      </c>
      <c r="V42">
        <v>1</v>
      </c>
      <c r="W42">
        <v>1</v>
      </c>
      <c r="X42">
        <v>3</v>
      </c>
      <c r="Y42">
        <v>3</v>
      </c>
      <c r="Z42">
        <v>1</v>
      </c>
      <c r="AA42">
        <v>0</v>
      </c>
      <c r="AB42">
        <v>0</v>
      </c>
      <c r="AC42">
        <v>0</v>
      </c>
      <c r="AD42">
        <v>0</v>
      </c>
      <c r="AE42">
        <v>0</v>
      </c>
      <c r="AF42">
        <v>1</v>
      </c>
      <c r="AG42">
        <v>0</v>
      </c>
      <c r="AH42" t="s">
        <v>45</v>
      </c>
      <c r="AI42" t="s">
        <v>46</v>
      </c>
      <c r="AJ42" t="s">
        <v>61</v>
      </c>
      <c r="AK42" t="s">
        <v>65</v>
      </c>
      <c r="AL42" t="s">
        <v>62</v>
      </c>
      <c r="AM42">
        <v>3.25</v>
      </c>
      <c r="AN42" t="s">
        <v>95</v>
      </c>
      <c r="AO42" t="str" cm="1">
        <f t="array" ref="AO42">_xlfn.IFS(
  attrition_data[[#This Row],[YearsSinceLastPromotion]]="","",
  attrition_data[[#This Row],[YearsSinceLastPromotion]]=0,"0",
  attrition_data[[#This Row],[YearsSinceLastPromotion]]&lt;=2,"1–2",
  attrition_data[[#This Row],[YearsSinceLastPromotion]]&lt;=5,"3–5",
  TRUE,"6+"
)</f>
        <v>0</v>
      </c>
      <c r="AP42">
        <f>attrition_data[[#This Row],[MonthlyIncome]] * 12 * ReplacementFactor</f>
        <v>7023.5999999999995</v>
      </c>
      <c r="AQ42">
        <f>IFERROR(attrition_data[[#This Row],[AttritionFlag]] * attrition_data[[#This Row],[ReplacementCost]], 0)</f>
        <v>0</v>
      </c>
      <c r="AR4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2" t="str" cm="1">
        <f t="array" ref="AS42">_xlfn.IFS(
  attrition_data[[#This Row],[RiskScore]] &lt;= $AU$3, "Q1 (Lowest)",
  attrition_data[[#This Row],[RiskScore]] &lt;= $AV$3, "Q2",
  attrition_data[[#This Row],[RiskScore]] &lt;= $AW$3, "Q3",
  TRUE, "Q4 (Highest)"
)</f>
        <v>Q2</v>
      </c>
    </row>
    <row r="43" spans="1:45">
      <c r="A43">
        <v>27</v>
      </c>
      <c r="B43" t="s">
        <v>50</v>
      </c>
      <c r="C43" t="s">
        <v>39</v>
      </c>
      <c r="D43" t="s">
        <v>52</v>
      </c>
      <c r="E43">
        <v>2</v>
      </c>
      <c r="F43">
        <v>4</v>
      </c>
      <c r="G43" t="s">
        <v>41</v>
      </c>
      <c r="H43">
        <v>54</v>
      </c>
      <c r="I43">
        <v>4</v>
      </c>
      <c r="J43" t="s">
        <v>42</v>
      </c>
      <c r="K43">
        <v>3</v>
      </c>
      <c r="L43">
        <v>1</v>
      </c>
      <c r="M43" t="s">
        <v>60</v>
      </c>
      <c r="N43">
        <v>1</v>
      </c>
      <c r="O43" t="s">
        <v>67</v>
      </c>
      <c r="P43">
        <v>2341</v>
      </c>
      <c r="Q43">
        <v>1</v>
      </c>
      <c r="R43" t="s">
        <v>50</v>
      </c>
      <c r="S43">
        <v>13</v>
      </c>
      <c r="T43">
        <v>3</v>
      </c>
      <c r="U43">
        <v>4</v>
      </c>
      <c r="V43">
        <v>1</v>
      </c>
      <c r="W43">
        <v>1</v>
      </c>
      <c r="X43">
        <v>6</v>
      </c>
      <c r="Y43">
        <v>3</v>
      </c>
      <c r="Z43">
        <v>1</v>
      </c>
      <c r="AA43">
        <v>0</v>
      </c>
      <c r="AB43">
        <v>0</v>
      </c>
      <c r="AC43">
        <v>0</v>
      </c>
      <c r="AD43">
        <v>0</v>
      </c>
      <c r="AE43">
        <v>0</v>
      </c>
      <c r="AF43">
        <v>1</v>
      </c>
      <c r="AG43">
        <v>0</v>
      </c>
      <c r="AH43" t="s">
        <v>63</v>
      </c>
      <c r="AI43" t="s">
        <v>46</v>
      </c>
      <c r="AJ43" t="s">
        <v>61</v>
      </c>
      <c r="AK43" t="s">
        <v>65</v>
      </c>
      <c r="AL43" t="s">
        <v>62</v>
      </c>
      <c r="AM43">
        <v>3</v>
      </c>
      <c r="AN43" t="s">
        <v>94</v>
      </c>
      <c r="AO43" t="str" cm="1">
        <f t="array" ref="AO43">_xlfn.IFS(
  attrition_data[[#This Row],[YearsSinceLastPromotion]]="","",
  attrition_data[[#This Row],[YearsSinceLastPromotion]]=0,"0",
  attrition_data[[#This Row],[YearsSinceLastPromotion]]&lt;=2,"1–2",
  attrition_data[[#This Row],[YearsSinceLastPromotion]]&lt;=5,"3–5",
  TRUE,"6+"
)</f>
        <v>0</v>
      </c>
      <c r="AP43">
        <f>attrition_data[[#This Row],[MonthlyIncome]] * 12 * ReplacementFactor</f>
        <v>8427.6</v>
      </c>
      <c r="AQ43">
        <f>IFERROR(attrition_data[[#This Row],[AttritionFlag]] * attrition_data[[#This Row],[ReplacementCost]], 0)</f>
        <v>0</v>
      </c>
      <c r="AR4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3" t="str" cm="1">
        <f t="array" ref="AS43">_xlfn.IFS(
  attrition_data[[#This Row],[RiskScore]] &lt;= $AU$3, "Q1 (Lowest)",
  attrition_data[[#This Row],[RiskScore]] &lt;= $AV$3, "Q2",
  attrition_data[[#This Row],[RiskScore]] &lt;= $AW$3, "Q3",
  TRUE, "Q4 (Highest)"
)</f>
        <v>Q2</v>
      </c>
    </row>
    <row r="44" spans="1:45">
      <c r="A44">
        <v>26</v>
      </c>
      <c r="B44" t="s">
        <v>38</v>
      </c>
      <c r="C44" t="s">
        <v>39</v>
      </c>
      <c r="D44" t="s">
        <v>52</v>
      </c>
      <c r="E44">
        <v>25</v>
      </c>
      <c r="F44">
        <v>3</v>
      </c>
      <c r="G44" t="s">
        <v>41</v>
      </c>
      <c r="H44">
        <v>55</v>
      </c>
      <c r="I44">
        <v>1</v>
      </c>
      <c r="J44" t="s">
        <v>53</v>
      </c>
      <c r="K44">
        <v>1</v>
      </c>
      <c r="L44">
        <v>1</v>
      </c>
      <c r="M44" t="s">
        <v>60</v>
      </c>
      <c r="N44">
        <v>3</v>
      </c>
      <c r="O44" t="s">
        <v>44</v>
      </c>
      <c r="P44">
        <v>2293</v>
      </c>
      <c r="Q44">
        <v>1</v>
      </c>
      <c r="R44" t="s">
        <v>50</v>
      </c>
      <c r="S44">
        <v>12</v>
      </c>
      <c r="T44">
        <v>3</v>
      </c>
      <c r="U44">
        <v>3</v>
      </c>
      <c r="V44">
        <v>0</v>
      </c>
      <c r="W44">
        <v>1</v>
      </c>
      <c r="X44">
        <v>2</v>
      </c>
      <c r="Y44">
        <v>2</v>
      </c>
      <c r="Z44">
        <v>1</v>
      </c>
      <c r="AA44">
        <v>0</v>
      </c>
      <c r="AB44">
        <v>0</v>
      </c>
      <c r="AC44">
        <v>1</v>
      </c>
      <c r="AD44">
        <v>1</v>
      </c>
      <c r="AE44">
        <v>0</v>
      </c>
      <c r="AF44">
        <v>1</v>
      </c>
      <c r="AG44">
        <v>1</v>
      </c>
      <c r="AH44" t="s">
        <v>63</v>
      </c>
      <c r="AI44" t="s">
        <v>68</v>
      </c>
      <c r="AJ44" t="s">
        <v>61</v>
      </c>
      <c r="AK44" t="s">
        <v>65</v>
      </c>
      <c r="AL44" t="s">
        <v>62</v>
      </c>
      <c r="AM44">
        <v>2.25</v>
      </c>
      <c r="AN44" t="s">
        <v>96</v>
      </c>
      <c r="AO44" t="str" cm="1">
        <f t="array" ref="AO44">_xlfn.IFS(
  attrition_data[[#This Row],[YearsSinceLastPromotion]]="","",
  attrition_data[[#This Row],[YearsSinceLastPromotion]]=0,"0",
  attrition_data[[#This Row],[YearsSinceLastPromotion]]&lt;=2,"1–2",
  attrition_data[[#This Row],[YearsSinceLastPromotion]]&lt;=5,"3–5",
  TRUE,"6+"
)</f>
        <v>0</v>
      </c>
      <c r="AP44">
        <f>attrition_data[[#This Row],[MonthlyIncome]] * 12 * ReplacementFactor</f>
        <v>8254.7999999999993</v>
      </c>
      <c r="AQ44">
        <f>IFERROR(attrition_data[[#This Row],[AttritionFlag]] * attrition_data[[#This Row],[ReplacementCost]], 0)</f>
        <v>8254.7999999999993</v>
      </c>
      <c r="AR4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4" t="str" cm="1">
        <f t="array" ref="AS44">_xlfn.IFS(
  attrition_data[[#This Row],[RiskScore]] &lt;= $AU$3, "Q1 (Lowest)",
  attrition_data[[#This Row],[RiskScore]] &lt;= $AV$3, "Q2",
  attrition_data[[#This Row],[RiskScore]] &lt;= $AW$3, "Q3",
  TRUE, "Q4 (Highest)"
)</f>
        <v>Q3</v>
      </c>
    </row>
    <row r="45" spans="1:45">
      <c r="A45">
        <v>27</v>
      </c>
      <c r="B45" t="s">
        <v>50</v>
      </c>
      <c r="C45" t="s">
        <v>51</v>
      </c>
      <c r="D45" t="s">
        <v>40</v>
      </c>
      <c r="E45">
        <v>8</v>
      </c>
      <c r="F45">
        <v>3</v>
      </c>
      <c r="G45" t="s">
        <v>41</v>
      </c>
      <c r="H45">
        <v>56</v>
      </c>
      <c r="I45">
        <v>4</v>
      </c>
      <c r="J45" t="s">
        <v>53</v>
      </c>
      <c r="K45">
        <v>3</v>
      </c>
      <c r="L45">
        <v>3</v>
      </c>
      <c r="M45" t="s">
        <v>43</v>
      </c>
      <c r="N45">
        <v>3</v>
      </c>
      <c r="O45" t="s">
        <v>44</v>
      </c>
      <c r="P45">
        <v>8726</v>
      </c>
      <c r="Q45">
        <v>1</v>
      </c>
      <c r="R45" t="s">
        <v>50</v>
      </c>
      <c r="S45">
        <v>15</v>
      </c>
      <c r="T45">
        <v>3</v>
      </c>
      <c r="U45">
        <v>4</v>
      </c>
      <c r="V45">
        <v>0</v>
      </c>
      <c r="W45">
        <v>9</v>
      </c>
      <c r="X45">
        <v>0</v>
      </c>
      <c r="Y45">
        <v>3</v>
      </c>
      <c r="Z45">
        <v>9</v>
      </c>
      <c r="AA45">
        <v>8</v>
      </c>
      <c r="AB45">
        <v>1</v>
      </c>
      <c r="AC45">
        <v>7</v>
      </c>
      <c r="AD45">
        <v>0</v>
      </c>
      <c r="AE45">
        <v>0</v>
      </c>
      <c r="AF45">
        <v>1</v>
      </c>
      <c r="AG45">
        <v>1</v>
      </c>
      <c r="AH45" t="s">
        <v>63</v>
      </c>
      <c r="AI45" t="s">
        <v>57</v>
      </c>
      <c r="AJ45" t="s">
        <v>47</v>
      </c>
      <c r="AK45" t="s">
        <v>58</v>
      </c>
      <c r="AL45" t="s">
        <v>49</v>
      </c>
      <c r="AM45">
        <v>3.5</v>
      </c>
      <c r="AN45" t="s">
        <v>95</v>
      </c>
      <c r="AO45" t="str" cm="1">
        <f t="array" ref="AO45">_xlfn.IFS(
  attrition_data[[#This Row],[YearsSinceLastPromotion]]="","",
  attrition_data[[#This Row],[YearsSinceLastPromotion]]=0,"0",
  attrition_data[[#This Row],[YearsSinceLastPromotion]]&lt;=2,"1–2",
  attrition_data[[#This Row],[YearsSinceLastPromotion]]&lt;=5,"3–5",
  TRUE,"6+"
)</f>
        <v>1–2</v>
      </c>
      <c r="AP45">
        <f>attrition_data[[#This Row],[MonthlyIncome]] * 12 * ReplacementFactor</f>
        <v>31413.599999999999</v>
      </c>
      <c r="AQ45">
        <f>IFERROR(attrition_data[[#This Row],[AttritionFlag]] * attrition_data[[#This Row],[ReplacementCost]], 0)</f>
        <v>0</v>
      </c>
      <c r="AR4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45" t="str" cm="1">
        <f t="array" ref="AS45">_xlfn.IFS(
  attrition_data[[#This Row],[RiskScore]] &lt;= $AU$3, "Q1 (Lowest)",
  attrition_data[[#This Row],[RiskScore]] &lt;= $AV$3, "Q2",
  attrition_data[[#This Row],[RiskScore]] &lt;= $AW$3, "Q3",
  TRUE, "Q4 (Highest)"
)</f>
        <v>Q1 (Lowest)</v>
      </c>
    </row>
    <row r="46" spans="1:45">
      <c r="A46">
        <v>30</v>
      </c>
      <c r="B46" t="s">
        <v>50</v>
      </c>
      <c r="C46" t="s">
        <v>51</v>
      </c>
      <c r="D46" t="s">
        <v>52</v>
      </c>
      <c r="E46">
        <v>1</v>
      </c>
      <c r="F46">
        <v>2</v>
      </c>
      <c r="G46" t="s">
        <v>64</v>
      </c>
      <c r="H46">
        <v>57</v>
      </c>
      <c r="I46">
        <v>3</v>
      </c>
      <c r="J46" t="s">
        <v>42</v>
      </c>
      <c r="K46">
        <v>3</v>
      </c>
      <c r="L46">
        <v>2</v>
      </c>
      <c r="M46" t="s">
        <v>60</v>
      </c>
      <c r="N46">
        <v>4</v>
      </c>
      <c r="O46" t="s">
        <v>44</v>
      </c>
      <c r="P46">
        <v>4011</v>
      </c>
      <c r="Q46">
        <v>1</v>
      </c>
      <c r="R46" t="s">
        <v>50</v>
      </c>
      <c r="S46">
        <v>23</v>
      </c>
      <c r="T46">
        <v>4</v>
      </c>
      <c r="U46">
        <v>4</v>
      </c>
      <c r="V46">
        <v>0</v>
      </c>
      <c r="W46">
        <v>12</v>
      </c>
      <c r="X46">
        <v>2</v>
      </c>
      <c r="Y46">
        <v>3</v>
      </c>
      <c r="Z46">
        <v>12</v>
      </c>
      <c r="AA46">
        <v>8</v>
      </c>
      <c r="AB46">
        <v>3</v>
      </c>
      <c r="AC46">
        <v>7</v>
      </c>
      <c r="AD46">
        <v>0</v>
      </c>
      <c r="AE46">
        <v>0</v>
      </c>
      <c r="AF46">
        <v>0</v>
      </c>
      <c r="AG46">
        <v>1</v>
      </c>
      <c r="AH46" t="s">
        <v>63</v>
      </c>
      <c r="AI46" t="s">
        <v>46</v>
      </c>
      <c r="AJ46" t="s">
        <v>61</v>
      </c>
      <c r="AK46" t="s">
        <v>58</v>
      </c>
      <c r="AL46" t="s">
        <v>71</v>
      </c>
      <c r="AM46">
        <v>3.5</v>
      </c>
      <c r="AN46" t="s">
        <v>95</v>
      </c>
      <c r="AO46" t="str" cm="1">
        <f t="array" ref="AO46">_xlfn.IFS(
  attrition_data[[#This Row],[YearsSinceLastPromotion]]="","",
  attrition_data[[#This Row],[YearsSinceLastPromotion]]=0,"0",
  attrition_data[[#This Row],[YearsSinceLastPromotion]]&lt;=2,"1–2",
  attrition_data[[#This Row],[YearsSinceLastPromotion]]&lt;=5,"3–5",
  TRUE,"6+"
)</f>
        <v>3–5</v>
      </c>
      <c r="AP46">
        <f>attrition_data[[#This Row],[MonthlyIncome]] * 12 * ReplacementFactor</f>
        <v>14439.6</v>
      </c>
      <c r="AQ46">
        <f>IFERROR(attrition_data[[#This Row],[AttritionFlag]] * attrition_data[[#This Row],[ReplacementCost]], 0)</f>
        <v>0</v>
      </c>
      <c r="AR4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6" t="str" cm="1">
        <f t="array" ref="AS46">_xlfn.IFS(
  attrition_data[[#This Row],[RiskScore]] &lt;= $AU$3, "Q1 (Lowest)",
  attrition_data[[#This Row],[RiskScore]] &lt;= $AV$3, "Q2",
  attrition_data[[#This Row],[RiskScore]] &lt;= $AW$3, "Q3",
  TRUE, "Q4 (Highest)"
)</f>
        <v>Q2</v>
      </c>
    </row>
    <row r="47" spans="1:45">
      <c r="A47">
        <v>41</v>
      </c>
      <c r="B47" t="s">
        <v>38</v>
      </c>
      <c r="C47" t="s">
        <v>39</v>
      </c>
      <c r="D47" t="s">
        <v>52</v>
      </c>
      <c r="E47">
        <v>12</v>
      </c>
      <c r="F47">
        <v>3</v>
      </c>
      <c r="G47" t="s">
        <v>83</v>
      </c>
      <c r="H47">
        <v>58</v>
      </c>
      <c r="I47">
        <v>2</v>
      </c>
      <c r="J47" t="s">
        <v>42</v>
      </c>
      <c r="K47">
        <v>3</v>
      </c>
      <c r="L47">
        <v>5</v>
      </c>
      <c r="M47" t="s">
        <v>80</v>
      </c>
      <c r="N47">
        <v>3</v>
      </c>
      <c r="O47" t="s">
        <v>55</v>
      </c>
      <c r="P47">
        <v>19545</v>
      </c>
      <c r="Q47">
        <v>1</v>
      </c>
      <c r="R47" t="s">
        <v>50</v>
      </c>
      <c r="S47">
        <v>12</v>
      </c>
      <c r="T47">
        <v>3</v>
      </c>
      <c r="U47">
        <v>4</v>
      </c>
      <c r="V47">
        <v>0</v>
      </c>
      <c r="W47">
        <v>23</v>
      </c>
      <c r="X47">
        <v>0</v>
      </c>
      <c r="Y47">
        <v>3</v>
      </c>
      <c r="Z47">
        <v>22</v>
      </c>
      <c r="AA47">
        <v>15</v>
      </c>
      <c r="AB47">
        <v>15</v>
      </c>
      <c r="AC47">
        <v>8</v>
      </c>
      <c r="AD47">
        <v>1</v>
      </c>
      <c r="AE47">
        <v>0</v>
      </c>
      <c r="AF47">
        <v>0</v>
      </c>
      <c r="AG47">
        <v>1</v>
      </c>
      <c r="AH47" t="s">
        <v>45</v>
      </c>
      <c r="AI47" t="s">
        <v>73</v>
      </c>
      <c r="AJ47" t="s">
        <v>76</v>
      </c>
      <c r="AK47" t="s">
        <v>71</v>
      </c>
      <c r="AL47" t="s">
        <v>78</v>
      </c>
      <c r="AM47">
        <v>3</v>
      </c>
      <c r="AN47" t="s">
        <v>94</v>
      </c>
      <c r="AO47" t="str" cm="1">
        <f t="array" ref="AO47">_xlfn.IFS(
  attrition_data[[#This Row],[YearsSinceLastPromotion]]="","",
  attrition_data[[#This Row],[YearsSinceLastPromotion]]=0,"0",
  attrition_data[[#This Row],[YearsSinceLastPromotion]]&lt;=2,"1–2",
  attrition_data[[#This Row],[YearsSinceLastPromotion]]&lt;=5,"3–5",
  TRUE,"6+"
)</f>
        <v>6+</v>
      </c>
      <c r="AP47">
        <f>attrition_data[[#This Row],[MonthlyIncome]] * 12 * ReplacementFactor</f>
        <v>70362</v>
      </c>
      <c r="AQ47">
        <f>IFERROR(attrition_data[[#This Row],[AttritionFlag]] * attrition_data[[#This Row],[ReplacementCost]], 0)</f>
        <v>70362</v>
      </c>
      <c r="AR4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7" t="str" cm="1">
        <f t="array" ref="AS47">_xlfn.IFS(
  attrition_data[[#This Row],[RiskScore]] &lt;= $AU$3, "Q1 (Lowest)",
  attrition_data[[#This Row],[RiskScore]] &lt;= $AV$3, "Q2",
  attrition_data[[#This Row],[RiskScore]] &lt;= $AW$3, "Q3",
  TRUE, "Q4 (Highest)"
)</f>
        <v>Q2</v>
      </c>
    </row>
    <row r="48" spans="1:45">
      <c r="A48">
        <v>34</v>
      </c>
      <c r="B48" t="s">
        <v>50</v>
      </c>
      <c r="C48" t="s">
        <v>74</v>
      </c>
      <c r="D48" t="s">
        <v>40</v>
      </c>
      <c r="E48">
        <v>23</v>
      </c>
      <c r="F48">
        <v>4</v>
      </c>
      <c r="G48" t="s">
        <v>82</v>
      </c>
      <c r="H48">
        <v>60</v>
      </c>
      <c r="I48">
        <v>2</v>
      </c>
      <c r="J48" t="s">
        <v>53</v>
      </c>
      <c r="K48">
        <v>3</v>
      </c>
      <c r="L48">
        <v>2</v>
      </c>
      <c r="M48" t="s">
        <v>43</v>
      </c>
      <c r="N48">
        <v>3</v>
      </c>
      <c r="O48" t="s">
        <v>44</v>
      </c>
      <c r="P48">
        <v>4568</v>
      </c>
      <c r="Q48">
        <v>0</v>
      </c>
      <c r="R48" t="s">
        <v>50</v>
      </c>
      <c r="S48">
        <v>20</v>
      </c>
      <c r="T48">
        <v>4</v>
      </c>
      <c r="U48">
        <v>3</v>
      </c>
      <c r="V48">
        <v>0</v>
      </c>
      <c r="W48">
        <v>10</v>
      </c>
      <c r="X48">
        <v>2</v>
      </c>
      <c r="Y48">
        <v>3</v>
      </c>
      <c r="Z48">
        <v>9</v>
      </c>
      <c r="AA48">
        <v>5</v>
      </c>
      <c r="AB48">
        <v>8</v>
      </c>
      <c r="AC48">
        <v>7</v>
      </c>
      <c r="AD48">
        <v>0</v>
      </c>
      <c r="AE48">
        <v>0</v>
      </c>
      <c r="AF48">
        <v>0</v>
      </c>
      <c r="AG48">
        <v>1</v>
      </c>
      <c r="AH48" t="s">
        <v>63</v>
      </c>
      <c r="AI48" t="s">
        <v>68</v>
      </c>
      <c r="AJ48" t="s">
        <v>61</v>
      </c>
      <c r="AK48" t="s">
        <v>58</v>
      </c>
      <c r="AL48" t="s">
        <v>49</v>
      </c>
      <c r="AM48">
        <v>2.75</v>
      </c>
      <c r="AN48" t="s">
        <v>94</v>
      </c>
      <c r="AO48" t="str" cm="1">
        <f t="array" ref="AO48">_xlfn.IFS(
  attrition_data[[#This Row],[YearsSinceLastPromotion]]="","",
  attrition_data[[#This Row],[YearsSinceLastPromotion]]=0,"0",
  attrition_data[[#This Row],[YearsSinceLastPromotion]]&lt;=2,"1–2",
  attrition_data[[#This Row],[YearsSinceLastPromotion]]&lt;=5,"3–5",
  TRUE,"6+"
)</f>
        <v>6+</v>
      </c>
      <c r="AP48">
        <f>attrition_data[[#This Row],[MonthlyIncome]] * 12 * ReplacementFactor</f>
        <v>16444.8</v>
      </c>
      <c r="AQ48">
        <f>IFERROR(attrition_data[[#This Row],[AttritionFlag]] * attrition_data[[#This Row],[ReplacementCost]], 0)</f>
        <v>0</v>
      </c>
      <c r="AR4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8" t="str" cm="1">
        <f t="array" ref="AS48">_xlfn.IFS(
  attrition_data[[#This Row],[RiskScore]] &lt;= $AU$3, "Q1 (Lowest)",
  attrition_data[[#This Row],[RiskScore]] &lt;= $AV$3, "Q2",
  attrition_data[[#This Row],[RiskScore]] &lt;= $AW$3, "Q3",
  TRUE, "Q4 (Highest)"
)</f>
        <v>Q3</v>
      </c>
    </row>
    <row r="49" spans="1:45">
      <c r="A49">
        <v>37</v>
      </c>
      <c r="B49" t="s">
        <v>50</v>
      </c>
      <c r="C49" t="s">
        <v>39</v>
      </c>
      <c r="D49" t="s">
        <v>52</v>
      </c>
      <c r="E49">
        <v>19</v>
      </c>
      <c r="F49">
        <v>2</v>
      </c>
      <c r="G49" t="s">
        <v>41</v>
      </c>
      <c r="H49">
        <v>61</v>
      </c>
      <c r="I49">
        <v>2</v>
      </c>
      <c r="J49" t="s">
        <v>53</v>
      </c>
      <c r="K49">
        <v>3</v>
      </c>
      <c r="L49">
        <v>1</v>
      </c>
      <c r="M49" t="s">
        <v>54</v>
      </c>
      <c r="N49">
        <v>2</v>
      </c>
      <c r="O49" t="s">
        <v>55</v>
      </c>
      <c r="P49">
        <v>3022</v>
      </c>
      <c r="Q49">
        <v>4</v>
      </c>
      <c r="R49" t="s">
        <v>50</v>
      </c>
      <c r="S49">
        <v>21</v>
      </c>
      <c r="T49">
        <v>4</v>
      </c>
      <c r="U49">
        <v>1</v>
      </c>
      <c r="V49">
        <v>0</v>
      </c>
      <c r="W49">
        <v>8</v>
      </c>
      <c r="X49">
        <v>1</v>
      </c>
      <c r="Y49">
        <v>3</v>
      </c>
      <c r="Z49">
        <v>1</v>
      </c>
      <c r="AA49">
        <v>0</v>
      </c>
      <c r="AB49">
        <v>0</v>
      </c>
      <c r="AC49">
        <v>0</v>
      </c>
      <c r="AD49">
        <v>0</v>
      </c>
      <c r="AE49">
        <v>0</v>
      </c>
      <c r="AF49">
        <v>1</v>
      </c>
      <c r="AG49">
        <v>0</v>
      </c>
      <c r="AH49" t="s">
        <v>45</v>
      </c>
      <c r="AI49" t="s">
        <v>72</v>
      </c>
      <c r="AJ49" t="s">
        <v>61</v>
      </c>
      <c r="AK49" t="s">
        <v>48</v>
      </c>
      <c r="AL49" t="s">
        <v>62</v>
      </c>
      <c r="AM49">
        <v>2</v>
      </c>
      <c r="AN49" t="s">
        <v>93</v>
      </c>
      <c r="AO49" t="str" cm="1">
        <f t="array" ref="AO49">_xlfn.IFS(
  attrition_data[[#This Row],[YearsSinceLastPromotion]]="","",
  attrition_data[[#This Row],[YearsSinceLastPromotion]]=0,"0",
  attrition_data[[#This Row],[YearsSinceLastPromotion]]&lt;=2,"1–2",
  attrition_data[[#This Row],[YearsSinceLastPromotion]]&lt;=5,"3–5",
  TRUE,"6+"
)</f>
        <v>0</v>
      </c>
      <c r="AP49">
        <f>attrition_data[[#This Row],[MonthlyIncome]] * 12 * ReplacementFactor</f>
        <v>10879.199999999999</v>
      </c>
      <c r="AQ49">
        <f>IFERROR(attrition_data[[#This Row],[AttritionFlag]] * attrition_data[[#This Row],[ReplacementCost]], 0)</f>
        <v>0</v>
      </c>
      <c r="AR4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9" t="str" cm="1">
        <f t="array" ref="AS49">_xlfn.IFS(
  attrition_data[[#This Row],[RiskScore]] &lt;= $AU$3, "Q1 (Lowest)",
  attrition_data[[#This Row],[RiskScore]] &lt;= $AV$3, "Q2",
  attrition_data[[#This Row],[RiskScore]] &lt;= $AW$3, "Q3",
  TRUE, "Q4 (Highest)"
)</f>
        <v>Q3</v>
      </c>
    </row>
    <row r="50" spans="1:45">
      <c r="A50">
        <v>46</v>
      </c>
      <c r="B50" t="s">
        <v>50</v>
      </c>
      <c r="C50" t="s">
        <v>51</v>
      </c>
      <c r="D50" t="s">
        <v>40</v>
      </c>
      <c r="E50">
        <v>5</v>
      </c>
      <c r="F50">
        <v>4</v>
      </c>
      <c r="G50" t="s">
        <v>82</v>
      </c>
      <c r="H50">
        <v>62</v>
      </c>
      <c r="I50">
        <v>1</v>
      </c>
      <c r="J50" t="s">
        <v>53</v>
      </c>
      <c r="K50">
        <v>3</v>
      </c>
      <c r="L50">
        <v>2</v>
      </c>
      <c r="M50" t="s">
        <v>43</v>
      </c>
      <c r="N50">
        <v>4</v>
      </c>
      <c r="O50" t="s">
        <v>44</v>
      </c>
      <c r="P50">
        <v>5772</v>
      </c>
      <c r="Q50">
        <v>4</v>
      </c>
      <c r="R50" t="s">
        <v>38</v>
      </c>
      <c r="S50">
        <v>21</v>
      </c>
      <c r="T50">
        <v>4</v>
      </c>
      <c r="U50">
        <v>3</v>
      </c>
      <c r="V50">
        <v>0</v>
      </c>
      <c r="W50">
        <v>14</v>
      </c>
      <c r="X50">
        <v>4</v>
      </c>
      <c r="Y50">
        <v>3</v>
      </c>
      <c r="Z50">
        <v>9</v>
      </c>
      <c r="AA50">
        <v>6</v>
      </c>
      <c r="AB50">
        <v>0</v>
      </c>
      <c r="AC50">
        <v>8</v>
      </c>
      <c r="AD50">
        <v>0</v>
      </c>
      <c r="AE50">
        <v>1</v>
      </c>
      <c r="AF50">
        <v>1</v>
      </c>
      <c r="AG50">
        <v>1</v>
      </c>
      <c r="AH50" t="s">
        <v>56</v>
      </c>
      <c r="AI50" t="s">
        <v>46</v>
      </c>
      <c r="AJ50" t="s">
        <v>47</v>
      </c>
      <c r="AK50" t="s">
        <v>58</v>
      </c>
      <c r="AL50" t="s">
        <v>49</v>
      </c>
      <c r="AM50">
        <v>2.75</v>
      </c>
      <c r="AN50" t="s">
        <v>94</v>
      </c>
      <c r="AO50" t="str" cm="1">
        <f t="array" ref="AO50">_xlfn.IFS(
  attrition_data[[#This Row],[YearsSinceLastPromotion]]="","",
  attrition_data[[#This Row],[YearsSinceLastPromotion]]=0,"0",
  attrition_data[[#This Row],[YearsSinceLastPromotion]]&lt;=2,"1–2",
  attrition_data[[#This Row],[YearsSinceLastPromotion]]&lt;=5,"3–5",
  TRUE,"6+"
)</f>
        <v>0</v>
      </c>
      <c r="AP50">
        <f>attrition_data[[#This Row],[MonthlyIncome]] * 12 * ReplacementFactor</f>
        <v>20779.2</v>
      </c>
      <c r="AQ50">
        <f>IFERROR(attrition_data[[#This Row],[AttritionFlag]] * attrition_data[[#This Row],[ReplacementCost]], 0)</f>
        <v>0</v>
      </c>
      <c r="AR5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0" t="str" cm="1">
        <f t="array" ref="AS50">_xlfn.IFS(
  attrition_data[[#This Row],[RiskScore]] &lt;= $AU$3, "Q1 (Lowest)",
  attrition_data[[#This Row],[RiskScore]] &lt;= $AV$3, "Q2",
  attrition_data[[#This Row],[RiskScore]] &lt;= $AW$3, "Q3",
  TRUE, "Q4 (Highest)"
)</f>
        <v>Q2</v>
      </c>
    </row>
    <row r="51" spans="1:45">
      <c r="A51">
        <v>35</v>
      </c>
      <c r="B51" t="s">
        <v>50</v>
      </c>
      <c r="C51" t="s">
        <v>39</v>
      </c>
      <c r="D51" t="s">
        <v>52</v>
      </c>
      <c r="E51">
        <v>8</v>
      </c>
      <c r="F51">
        <v>1</v>
      </c>
      <c r="G51" t="s">
        <v>41</v>
      </c>
      <c r="H51">
        <v>63</v>
      </c>
      <c r="I51">
        <v>4</v>
      </c>
      <c r="J51" t="s">
        <v>53</v>
      </c>
      <c r="K51">
        <v>4</v>
      </c>
      <c r="L51">
        <v>1</v>
      </c>
      <c r="M51" t="s">
        <v>60</v>
      </c>
      <c r="N51">
        <v>4</v>
      </c>
      <c r="O51" t="s">
        <v>55</v>
      </c>
      <c r="P51">
        <v>2269</v>
      </c>
      <c r="Q51">
        <v>1</v>
      </c>
      <c r="R51" t="s">
        <v>50</v>
      </c>
      <c r="S51">
        <v>19</v>
      </c>
      <c r="T51">
        <v>3</v>
      </c>
      <c r="U51">
        <v>4</v>
      </c>
      <c r="V51">
        <v>0</v>
      </c>
      <c r="W51">
        <v>1</v>
      </c>
      <c r="X51">
        <v>2</v>
      </c>
      <c r="Y51">
        <v>3</v>
      </c>
      <c r="Z51">
        <v>1</v>
      </c>
      <c r="AA51">
        <v>0</v>
      </c>
      <c r="AB51">
        <v>0</v>
      </c>
      <c r="AC51">
        <v>1</v>
      </c>
      <c r="AD51">
        <v>0</v>
      </c>
      <c r="AE51">
        <v>0</v>
      </c>
      <c r="AF51">
        <v>1</v>
      </c>
      <c r="AG51">
        <v>1</v>
      </c>
      <c r="AH51" t="s">
        <v>45</v>
      </c>
      <c r="AI51" t="s">
        <v>57</v>
      </c>
      <c r="AJ51" t="s">
        <v>61</v>
      </c>
      <c r="AK51" t="s">
        <v>65</v>
      </c>
      <c r="AL51" t="s">
        <v>62</v>
      </c>
      <c r="AM51">
        <v>3.75</v>
      </c>
      <c r="AN51" t="s">
        <v>95</v>
      </c>
      <c r="AO51" t="str" cm="1">
        <f t="array" ref="AO51">_xlfn.IFS(
  attrition_data[[#This Row],[YearsSinceLastPromotion]]="","",
  attrition_data[[#This Row],[YearsSinceLastPromotion]]=0,"0",
  attrition_data[[#This Row],[YearsSinceLastPromotion]]&lt;=2,"1–2",
  attrition_data[[#This Row],[YearsSinceLastPromotion]]&lt;=5,"3–5",
  TRUE,"6+"
)</f>
        <v>0</v>
      </c>
      <c r="AP51">
        <f>attrition_data[[#This Row],[MonthlyIncome]] * 12 * ReplacementFactor</f>
        <v>8168.4</v>
      </c>
      <c r="AQ51">
        <f>IFERROR(attrition_data[[#This Row],[AttritionFlag]] * attrition_data[[#This Row],[ReplacementCost]], 0)</f>
        <v>0</v>
      </c>
      <c r="AR5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1" t="str" cm="1">
        <f t="array" ref="AS51">_xlfn.IFS(
  attrition_data[[#This Row],[RiskScore]] &lt;= $AU$3, "Q1 (Lowest)",
  attrition_data[[#This Row],[RiskScore]] &lt;= $AV$3, "Q2",
  attrition_data[[#This Row],[RiskScore]] &lt;= $AW$3, "Q3",
  TRUE, "Q4 (Highest)"
)</f>
        <v>Q2</v>
      </c>
    </row>
    <row r="52" spans="1:45">
      <c r="A52">
        <v>48</v>
      </c>
      <c r="B52" t="s">
        <v>38</v>
      </c>
      <c r="C52" t="s">
        <v>39</v>
      </c>
      <c r="D52" t="s">
        <v>52</v>
      </c>
      <c r="E52">
        <v>1</v>
      </c>
      <c r="F52">
        <v>2</v>
      </c>
      <c r="G52" t="s">
        <v>41</v>
      </c>
      <c r="H52">
        <v>64</v>
      </c>
      <c r="I52">
        <v>1</v>
      </c>
      <c r="J52" t="s">
        <v>53</v>
      </c>
      <c r="K52">
        <v>2</v>
      </c>
      <c r="L52">
        <v>3</v>
      </c>
      <c r="M52" t="s">
        <v>60</v>
      </c>
      <c r="N52">
        <v>3</v>
      </c>
      <c r="O52" t="s">
        <v>44</v>
      </c>
      <c r="P52">
        <v>5381</v>
      </c>
      <c r="Q52">
        <v>9</v>
      </c>
      <c r="R52" t="s">
        <v>38</v>
      </c>
      <c r="S52">
        <v>13</v>
      </c>
      <c r="T52">
        <v>3</v>
      </c>
      <c r="U52">
        <v>4</v>
      </c>
      <c r="V52">
        <v>0</v>
      </c>
      <c r="W52">
        <v>23</v>
      </c>
      <c r="X52">
        <v>2</v>
      </c>
      <c r="Y52">
        <v>3</v>
      </c>
      <c r="Z52">
        <v>1</v>
      </c>
      <c r="AA52">
        <v>0</v>
      </c>
      <c r="AB52">
        <v>0</v>
      </c>
      <c r="AC52">
        <v>0</v>
      </c>
      <c r="AD52">
        <v>1</v>
      </c>
      <c r="AE52">
        <v>1</v>
      </c>
      <c r="AF52">
        <v>1</v>
      </c>
      <c r="AG52">
        <v>0</v>
      </c>
      <c r="AH52" t="s">
        <v>56</v>
      </c>
      <c r="AI52" t="s">
        <v>46</v>
      </c>
      <c r="AJ52" t="s">
        <v>47</v>
      </c>
      <c r="AK52" t="s">
        <v>71</v>
      </c>
      <c r="AL52" t="s">
        <v>62</v>
      </c>
      <c r="AM52">
        <v>2.75</v>
      </c>
      <c r="AN52" t="s">
        <v>94</v>
      </c>
      <c r="AO52" t="str" cm="1">
        <f t="array" ref="AO52">_xlfn.IFS(
  attrition_data[[#This Row],[YearsSinceLastPromotion]]="","",
  attrition_data[[#This Row],[YearsSinceLastPromotion]]=0,"0",
  attrition_data[[#This Row],[YearsSinceLastPromotion]]&lt;=2,"1–2",
  attrition_data[[#This Row],[YearsSinceLastPromotion]]&lt;=5,"3–5",
  TRUE,"6+"
)</f>
        <v>0</v>
      </c>
      <c r="AP52">
        <f>attrition_data[[#This Row],[MonthlyIncome]] * 12 * ReplacementFactor</f>
        <v>19371.599999999999</v>
      </c>
      <c r="AQ52">
        <f>IFERROR(attrition_data[[#This Row],[AttritionFlag]] * attrition_data[[#This Row],[ReplacementCost]], 0)</f>
        <v>19371.599999999999</v>
      </c>
      <c r="AR5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52" t="str" cm="1">
        <f t="array" ref="AS52">_xlfn.IFS(
  attrition_data[[#This Row],[RiskScore]] &lt;= $AU$3, "Q1 (Lowest)",
  attrition_data[[#This Row],[RiskScore]] &lt;= $AV$3, "Q2",
  attrition_data[[#This Row],[RiskScore]] &lt;= $AW$3, "Q3",
  TRUE, "Q4 (Highest)"
)</f>
        <v>Q3</v>
      </c>
    </row>
    <row r="53" spans="1:45">
      <c r="A53">
        <v>28</v>
      </c>
      <c r="B53" t="s">
        <v>38</v>
      </c>
      <c r="C53" t="s">
        <v>39</v>
      </c>
      <c r="D53" t="s">
        <v>52</v>
      </c>
      <c r="E53">
        <v>5</v>
      </c>
      <c r="F53">
        <v>4</v>
      </c>
      <c r="G53" t="s">
        <v>83</v>
      </c>
      <c r="H53">
        <v>65</v>
      </c>
      <c r="I53">
        <v>3</v>
      </c>
      <c r="J53" t="s">
        <v>53</v>
      </c>
      <c r="K53">
        <v>3</v>
      </c>
      <c r="L53">
        <v>1</v>
      </c>
      <c r="M53" t="s">
        <v>60</v>
      </c>
      <c r="N53">
        <v>3</v>
      </c>
      <c r="O53" t="s">
        <v>44</v>
      </c>
      <c r="P53">
        <v>3441</v>
      </c>
      <c r="Q53">
        <v>1</v>
      </c>
      <c r="R53" t="s">
        <v>38</v>
      </c>
      <c r="S53">
        <v>13</v>
      </c>
      <c r="T53">
        <v>3</v>
      </c>
      <c r="U53">
        <v>3</v>
      </c>
      <c r="V53">
        <v>0</v>
      </c>
      <c r="W53">
        <v>2</v>
      </c>
      <c r="X53">
        <v>3</v>
      </c>
      <c r="Y53">
        <v>2</v>
      </c>
      <c r="Z53">
        <v>2</v>
      </c>
      <c r="AA53">
        <v>2</v>
      </c>
      <c r="AB53">
        <v>2</v>
      </c>
      <c r="AC53">
        <v>2</v>
      </c>
      <c r="AD53">
        <v>1</v>
      </c>
      <c r="AE53">
        <v>1</v>
      </c>
      <c r="AF53">
        <v>0</v>
      </c>
      <c r="AG53">
        <v>1</v>
      </c>
      <c r="AH53" t="s">
        <v>63</v>
      </c>
      <c r="AI53" t="s">
        <v>46</v>
      </c>
      <c r="AJ53" t="s">
        <v>61</v>
      </c>
      <c r="AK53" t="s">
        <v>65</v>
      </c>
      <c r="AL53" t="s">
        <v>65</v>
      </c>
      <c r="AM53">
        <v>2.75</v>
      </c>
      <c r="AN53" t="s">
        <v>94</v>
      </c>
      <c r="AO53" t="str" cm="1">
        <f t="array" ref="AO53">_xlfn.IFS(
  attrition_data[[#This Row],[YearsSinceLastPromotion]]="","",
  attrition_data[[#This Row],[YearsSinceLastPromotion]]=0,"0",
  attrition_data[[#This Row],[YearsSinceLastPromotion]]&lt;=2,"1–2",
  attrition_data[[#This Row],[YearsSinceLastPromotion]]&lt;=5,"3–5",
  TRUE,"6+"
)</f>
        <v>1–2</v>
      </c>
      <c r="AP53">
        <f>attrition_data[[#This Row],[MonthlyIncome]] * 12 * ReplacementFactor</f>
        <v>12387.6</v>
      </c>
      <c r="AQ53">
        <f>IFERROR(attrition_data[[#This Row],[AttritionFlag]] * attrition_data[[#This Row],[ReplacementCost]], 0)</f>
        <v>12387.6</v>
      </c>
      <c r="AR5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53" t="str" cm="1">
        <f t="array" ref="AS53">_xlfn.IFS(
  attrition_data[[#This Row],[RiskScore]] &lt;= $AU$3, "Q1 (Lowest)",
  attrition_data[[#This Row],[RiskScore]] &lt;= $AV$3, "Q2",
  attrition_data[[#This Row],[RiskScore]] &lt;= $AW$3, "Q3",
  TRUE, "Q4 (Highest)"
)</f>
        <v>Q3</v>
      </c>
    </row>
    <row r="54" spans="1:45">
      <c r="A54">
        <v>44</v>
      </c>
      <c r="B54" t="s">
        <v>50</v>
      </c>
      <c r="C54" t="s">
        <v>39</v>
      </c>
      <c r="D54" t="s">
        <v>40</v>
      </c>
      <c r="E54">
        <v>1</v>
      </c>
      <c r="F54">
        <v>5</v>
      </c>
      <c r="G54" t="s">
        <v>82</v>
      </c>
      <c r="H54">
        <v>68</v>
      </c>
      <c r="I54">
        <v>2</v>
      </c>
      <c r="J54" t="s">
        <v>42</v>
      </c>
      <c r="K54">
        <v>3</v>
      </c>
      <c r="L54">
        <v>2</v>
      </c>
      <c r="M54" t="s">
        <v>43</v>
      </c>
      <c r="N54">
        <v>1</v>
      </c>
      <c r="O54" t="s">
        <v>67</v>
      </c>
      <c r="P54">
        <v>5454</v>
      </c>
      <c r="Q54">
        <v>5</v>
      </c>
      <c r="R54" t="s">
        <v>38</v>
      </c>
      <c r="S54">
        <v>21</v>
      </c>
      <c r="T54">
        <v>4</v>
      </c>
      <c r="U54">
        <v>3</v>
      </c>
      <c r="V54">
        <v>1</v>
      </c>
      <c r="W54">
        <v>9</v>
      </c>
      <c r="X54">
        <v>2</v>
      </c>
      <c r="Y54">
        <v>2</v>
      </c>
      <c r="Z54">
        <v>4</v>
      </c>
      <c r="AA54">
        <v>3</v>
      </c>
      <c r="AB54">
        <v>1</v>
      </c>
      <c r="AC54">
        <v>3</v>
      </c>
      <c r="AD54">
        <v>0</v>
      </c>
      <c r="AE54">
        <v>1</v>
      </c>
      <c r="AF54">
        <v>1</v>
      </c>
      <c r="AG54">
        <v>1</v>
      </c>
      <c r="AH54" t="s">
        <v>45</v>
      </c>
      <c r="AI54" t="s">
        <v>46</v>
      </c>
      <c r="AJ54" t="s">
        <v>47</v>
      </c>
      <c r="AK54" t="s">
        <v>58</v>
      </c>
      <c r="AL54" t="s">
        <v>65</v>
      </c>
      <c r="AM54">
        <v>2</v>
      </c>
      <c r="AN54" t="s">
        <v>93</v>
      </c>
      <c r="AO54" t="str" cm="1">
        <f t="array" ref="AO54">_xlfn.IFS(
  attrition_data[[#This Row],[YearsSinceLastPromotion]]="","",
  attrition_data[[#This Row],[YearsSinceLastPromotion]]=0,"0",
  attrition_data[[#This Row],[YearsSinceLastPromotion]]&lt;=2,"1–2",
  attrition_data[[#This Row],[YearsSinceLastPromotion]]&lt;=5,"3–5",
  TRUE,"6+"
)</f>
        <v>1–2</v>
      </c>
      <c r="AP54">
        <f>attrition_data[[#This Row],[MonthlyIncome]] * 12 * ReplacementFactor</f>
        <v>19634.399999999998</v>
      </c>
      <c r="AQ54">
        <f>IFERROR(attrition_data[[#This Row],[AttritionFlag]] * attrition_data[[#This Row],[ReplacementCost]], 0)</f>
        <v>0</v>
      </c>
      <c r="AR5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54" t="str" cm="1">
        <f t="array" ref="AS54">_xlfn.IFS(
  attrition_data[[#This Row],[RiskScore]] &lt;= $AU$3, "Q1 (Lowest)",
  attrition_data[[#This Row],[RiskScore]] &lt;= $AV$3, "Q2",
  attrition_data[[#This Row],[RiskScore]] &lt;= $AW$3, "Q3",
  TRUE, "Q4 (Highest)"
)</f>
        <v>Q3</v>
      </c>
    </row>
    <row r="55" spans="1:45">
      <c r="A55">
        <v>35</v>
      </c>
      <c r="B55" t="s">
        <v>50</v>
      </c>
      <c r="C55" t="s">
        <v>74</v>
      </c>
      <c r="D55" t="s">
        <v>52</v>
      </c>
      <c r="E55">
        <v>11</v>
      </c>
      <c r="F55">
        <v>2</v>
      </c>
      <c r="G55" t="s">
        <v>64</v>
      </c>
      <c r="H55">
        <v>70</v>
      </c>
      <c r="I55">
        <v>3</v>
      </c>
      <c r="J55" t="s">
        <v>53</v>
      </c>
      <c r="K55">
        <v>2</v>
      </c>
      <c r="L55">
        <v>3</v>
      </c>
      <c r="M55" t="s">
        <v>70</v>
      </c>
      <c r="N55">
        <v>1</v>
      </c>
      <c r="O55" t="s">
        <v>55</v>
      </c>
      <c r="P55">
        <v>9884</v>
      </c>
      <c r="Q55">
        <v>2</v>
      </c>
      <c r="R55" t="s">
        <v>38</v>
      </c>
      <c r="S55">
        <v>13</v>
      </c>
      <c r="T55">
        <v>3</v>
      </c>
      <c r="U55">
        <v>3</v>
      </c>
      <c r="V55">
        <v>1</v>
      </c>
      <c r="W55">
        <v>10</v>
      </c>
      <c r="X55">
        <v>3</v>
      </c>
      <c r="Y55">
        <v>3</v>
      </c>
      <c r="Z55">
        <v>4</v>
      </c>
      <c r="AA55">
        <v>0</v>
      </c>
      <c r="AB55">
        <v>2</v>
      </c>
      <c r="AC55">
        <v>3</v>
      </c>
      <c r="AD55">
        <v>0</v>
      </c>
      <c r="AE55">
        <v>1</v>
      </c>
      <c r="AF55">
        <v>0</v>
      </c>
      <c r="AG55">
        <v>1</v>
      </c>
      <c r="AH55" t="s">
        <v>45</v>
      </c>
      <c r="AI55" t="s">
        <v>73</v>
      </c>
      <c r="AJ55" t="s">
        <v>47</v>
      </c>
      <c r="AK55" t="s">
        <v>58</v>
      </c>
      <c r="AL55" t="s">
        <v>65</v>
      </c>
      <c r="AM55">
        <v>2.5</v>
      </c>
      <c r="AN55" t="s">
        <v>96</v>
      </c>
      <c r="AO55" t="str" cm="1">
        <f t="array" ref="AO55">_xlfn.IFS(
  attrition_data[[#This Row],[YearsSinceLastPromotion]]="","",
  attrition_data[[#This Row],[YearsSinceLastPromotion]]=0,"0",
  attrition_data[[#This Row],[YearsSinceLastPromotion]]&lt;=2,"1–2",
  attrition_data[[#This Row],[YearsSinceLastPromotion]]&lt;=5,"3–5",
  TRUE,"6+"
)</f>
        <v>1–2</v>
      </c>
      <c r="AP55">
        <f>attrition_data[[#This Row],[MonthlyIncome]] * 12 * ReplacementFactor</f>
        <v>35582.400000000001</v>
      </c>
      <c r="AQ55">
        <f>IFERROR(attrition_data[[#This Row],[AttritionFlag]] * attrition_data[[#This Row],[ReplacementCost]], 0)</f>
        <v>0</v>
      </c>
      <c r="AR5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5" t="str" cm="1">
        <f t="array" ref="AS55">_xlfn.IFS(
  attrition_data[[#This Row],[RiskScore]] &lt;= $AU$3, "Q1 (Lowest)",
  attrition_data[[#This Row],[RiskScore]] &lt;= $AV$3, "Q2",
  attrition_data[[#This Row],[RiskScore]] &lt;= $AW$3, "Q3",
  TRUE, "Q4 (Highest)"
)</f>
        <v>Q2</v>
      </c>
    </row>
    <row r="56" spans="1:45">
      <c r="A56">
        <v>26</v>
      </c>
      <c r="B56" t="s">
        <v>50</v>
      </c>
      <c r="C56" t="s">
        <v>39</v>
      </c>
      <c r="D56" t="s">
        <v>40</v>
      </c>
      <c r="E56">
        <v>23</v>
      </c>
      <c r="F56">
        <v>3</v>
      </c>
      <c r="G56" t="s">
        <v>82</v>
      </c>
      <c r="H56">
        <v>72</v>
      </c>
      <c r="I56">
        <v>3</v>
      </c>
      <c r="J56" t="s">
        <v>42</v>
      </c>
      <c r="K56">
        <v>2</v>
      </c>
      <c r="L56">
        <v>2</v>
      </c>
      <c r="M56" t="s">
        <v>43</v>
      </c>
      <c r="N56">
        <v>4</v>
      </c>
      <c r="O56" t="s">
        <v>55</v>
      </c>
      <c r="P56">
        <v>4157</v>
      </c>
      <c r="Q56">
        <v>7</v>
      </c>
      <c r="R56" t="s">
        <v>38</v>
      </c>
      <c r="S56">
        <v>19</v>
      </c>
      <c r="T56">
        <v>3</v>
      </c>
      <c r="U56">
        <v>3</v>
      </c>
      <c r="V56">
        <v>1</v>
      </c>
      <c r="W56">
        <v>5</v>
      </c>
      <c r="X56">
        <v>2</v>
      </c>
      <c r="Y56">
        <v>2</v>
      </c>
      <c r="Z56">
        <v>2</v>
      </c>
      <c r="AA56">
        <v>2</v>
      </c>
      <c r="AB56">
        <v>0</v>
      </c>
      <c r="AC56">
        <v>0</v>
      </c>
      <c r="AD56">
        <v>0</v>
      </c>
      <c r="AE56">
        <v>1</v>
      </c>
      <c r="AF56">
        <v>1</v>
      </c>
      <c r="AG56">
        <v>0</v>
      </c>
      <c r="AH56" t="s">
        <v>63</v>
      </c>
      <c r="AI56" t="s">
        <v>68</v>
      </c>
      <c r="AJ56" t="s">
        <v>61</v>
      </c>
      <c r="AK56" t="s">
        <v>48</v>
      </c>
      <c r="AL56" t="s">
        <v>65</v>
      </c>
      <c r="AM56">
        <v>3</v>
      </c>
      <c r="AN56" t="s">
        <v>94</v>
      </c>
      <c r="AO56" t="str" cm="1">
        <f t="array" ref="AO56">_xlfn.IFS(
  attrition_data[[#This Row],[YearsSinceLastPromotion]]="","",
  attrition_data[[#This Row],[YearsSinceLastPromotion]]=0,"0",
  attrition_data[[#This Row],[YearsSinceLastPromotion]]&lt;=2,"1–2",
  attrition_data[[#This Row],[YearsSinceLastPromotion]]&lt;=5,"3–5",
  TRUE,"6+"
)</f>
        <v>0</v>
      </c>
      <c r="AP56">
        <f>attrition_data[[#This Row],[MonthlyIncome]] * 12 * ReplacementFactor</f>
        <v>14965.199999999999</v>
      </c>
      <c r="AQ56">
        <f>IFERROR(attrition_data[[#This Row],[AttritionFlag]] * attrition_data[[#This Row],[ReplacementCost]], 0)</f>
        <v>0</v>
      </c>
      <c r="AR5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56" t="str" cm="1">
        <f t="array" ref="AS56">_xlfn.IFS(
  attrition_data[[#This Row],[RiskScore]] &lt;= $AU$3, "Q1 (Lowest)",
  attrition_data[[#This Row],[RiskScore]] &lt;= $AV$3, "Q2",
  attrition_data[[#This Row],[RiskScore]] &lt;= $AW$3, "Q3",
  TRUE, "Q4 (Highest)"
)</f>
        <v>Q4 (Highest)</v>
      </c>
    </row>
    <row r="57" spans="1:45">
      <c r="A57">
        <v>33</v>
      </c>
      <c r="B57" t="s">
        <v>50</v>
      </c>
      <c r="C57" t="s">
        <v>51</v>
      </c>
      <c r="D57" t="s">
        <v>52</v>
      </c>
      <c r="E57">
        <v>1</v>
      </c>
      <c r="F57">
        <v>2</v>
      </c>
      <c r="G57" t="s">
        <v>41</v>
      </c>
      <c r="H57">
        <v>73</v>
      </c>
      <c r="I57">
        <v>1</v>
      </c>
      <c r="J57" t="s">
        <v>42</v>
      </c>
      <c r="K57">
        <v>3</v>
      </c>
      <c r="L57">
        <v>3</v>
      </c>
      <c r="M57" t="s">
        <v>80</v>
      </c>
      <c r="N57">
        <v>4</v>
      </c>
      <c r="O57" t="s">
        <v>44</v>
      </c>
      <c r="P57">
        <v>13458</v>
      </c>
      <c r="Q57">
        <v>1</v>
      </c>
      <c r="R57" t="s">
        <v>38</v>
      </c>
      <c r="S57">
        <v>12</v>
      </c>
      <c r="T57">
        <v>3</v>
      </c>
      <c r="U57">
        <v>3</v>
      </c>
      <c r="V57">
        <v>0</v>
      </c>
      <c r="W57">
        <v>15</v>
      </c>
      <c r="X57">
        <v>1</v>
      </c>
      <c r="Y57">
        <v>3</v>
      </c>
      <c r="Z57">
        <v>15</v>
      </c>
      <c r="AA57">
        <v>14</v>
      </c>
      <c r="AB57">
        <v>8</v>
      </c>
      <c r="AC57">
        <v>12</v>
      </c>
      <c r="AD57">
        <v>0</v>
      </c>
      <c r="AE57">
        <v>1</v>
      </c>
      <c r="AF57">
        <v>0</v>
      </c>
      <c r="AG57">
        <v>1</v>
      </c>
      <c r="AH57" t="s">
        <v>63</v>
      </c>
      <c r="AI57" t="s">
        <v>46</v>
      </c>
      <c r="AJ57" t="s">
        <v>81</v>
      </c>
      <c r="AK57" t="s">
        <v>58</v>
      </c>
      <c r="AL57" t="s">
        <v>71</v>
      </c>
      <c r="AM57">
        <v>2.75</v>
      </c>
      <c r="AN57" t="s">
        <v>94</v>
      </c>
      <c r="AO57" t="str" cm="1">
        <f t="array" ref="AO57">_xlfn.IFS(
  attrition_data[[#This Row],[YearsSinceLastPromotion]]="","",
  attrition_data[[#This Row],[YearsSinceLastPromotion]]=0,"0",
  attrition_data[[#This Row],[YearsSinceLastPromotion]]&lt;=2,"1–2",
  attrition_data[[#This Row],[YearsSinceLastPromotion]]&lt;=5,"3–5",
  TRUE,"6+"
)</f>
        <v>6+</v>
      </c>
      <c r="AP57">
        <f>attrition_data[[#This Row],[MonthlyIncome]] * 12 * ReplacementFactor</f>
        <v>48448.799999999996</v>
      </c>
      <c r="AQ57">
        <f>IFERROR(attrition_data[[#This Row],[AttritionFlag]] * attrition_data[[#This Row],[ReplacementCost]], 0)</f>
        <v>0</v>
      </c>
      <c r="AR5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57" t="str" cm="1">
        <f t="array" ref="AS57">_xlfn.IFS(
  attrition_data[[#This Row],[RiskScore]] &lt;= $AU$3, "Q1 (Lowest)",
  attrition_data[[#This Row],[RiskScore]] &lt;= $AV$3, "Q2",
  attrition_data[[#This Row],[RiskScore]] &lt;= $AW$3, "Q3",
  TRUE, "Q4 (Highest)"
)</f>
        <v>Q3</v>
      </c>
    </row>
    <row r="58" spans="1:45">
      <c r="A58">
        <v>35</v>
      </c>
      <c r="B58" t="s">
        <v>50</v>
      </c>
      <c r="C58" t="s">
        <v>51</v>
      </c>
      <c r="D58" t="s">
        <v>40</v>
      </c>
      <c r="E58">
        <v>18</v>
      </c>
      <c r="F58">
        <v>5</v>
      </c>
      <c r="G58" t="s">
        <v>41</v>
      </c>
      <c r="H58">
        <v>74</v>
      </c>
      <c r="I58">
        <v>2</v>
      </c>
      <c r="J58" t="s">
        <v>53</v>
      </c>
      <c r="K58">
        <v>3</v>
      </c>
      <c r="L58">
        <v>3</v>
      </c>
      <c r="M58" t="s">
        <v>43</v>
      </c>
      <c r="N58">
        <v>1</v>
      </c>
      <c r="O58" t="s">
        <v>55</v>
      </c>
      <c r="P58">
        <v>9069</v>
      </c>
      <c r="Q58">
        <v>1</v>
      </c>
      <c r="R58" t="s">
        <v>50</v>
      </c>
      <c r="S58">
        <v>22</v>
      </c>
      <c r="T58">
        <v>4</v>
      </c>
      <c r="U58">
        <v>4</v>
      </c>
      <c r="V58">
        <v>1</v>
      </c>
      <c r="W58">
        <v>9</v>
      </c>
      <c r="X58">
        <v>3</v>
      </c>
      <c r="Y58">
        <v>2</v>
      </c>
      <c r="Z58">
        <v>9</v>
      </c>
      <c r="AA58">
        <v>8</v>
      </c>
      <c r="AB58">
        <v>1</v>
      </c>
      <c r="AC58">
        <v>8</v>
      </c>
      <c r="AD58">
        <v>0</v>
      </c>
      <c r="AE58">
        <v>0</v>
      </c>
      <c r="AF58">
        <v>1</v>
      </c>
      <c r="AG58">
        <v>1</v>
      </c>
      <c r="AH58" t="s">
        <v>45</v>
      </c>
      <c r="AI58" t="s">
        <v>72</v>
      </c>
      <c r="AJ58" t="s">
        <v>47</v>
      </c>
      <c r="AK58" t="s">
        <v>58</v>
      </c>
      <c r="AL58" t="s">
        <v>49</v>
      </c>
      <c r="AM58">
        <v>2.25</v>
      </c>
      <c r="AN58" t="s">
        <v>96</v>
      </c>
      <c r="AO58" t="str" cm="1">
        <f t="array" ref="AO58">_xlfn.IFS(
  attrition_data[[#This Row],[YearsSinceLastPromotion]]="","",
  attrition_data[[#This Row],[YearsSinceLastPromotion]]=0,"0",
  attrition_data[[#This Row],[YearsSinceLastPromotion]]&lt;=2,"1–2",
  attrition_data[[#This Row],[YearsSinceLastPromotion]]&lt;=5,"3–5",
  TRUE,"6+"
)</f>
        <v>1–2</v>
      </c>
      <c r="AP58">
        <f>attrition_data[[#This Row],[MonthlyIncome]] * 12 * ReplacementFactor</f>
        <v>32648.399999999998</v>
      </c>
      <c r="AQ58">
        <f>IFERROR(attrition_data[[#This Row],[AttritionFlag]] * attrition_data[[#This Row],[ReplacementCost]], 0)</f>
        <v>0</v>
      </c>
      <c r="AR5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8" t="str" cm="1">
        <f t="array" ref="AS58">_xlfn.IFS(
  attrition_data[[#This Row],[RiskScore]] &lt;= $AU$3, "Q1 (Lowest)",
  attrition_data[[#This Row],[RiskScore]] &lt;= $AV$3, "Q2",
  attrition_data[[#This Row],[RiskScore]] &lt;= $AW$3, "Q3",
  TRUE, "Q4 (Highest)"
)</f>
        <v>Q1 (Lowest)</v>
      </c>
    </row>
    <row r="59" spans="1:45">
      <c r="A59">
        <v>35</v>
      </c>
      <c r="B59" t="s">
        <v>50</v>
      </c>
      <c r="C59" t="s">
        <v>39</v>
      </c>
      <c r="D59" t="s">
        <v>52</v>
      </c>
      <c r="E59">
        <v>23</v>
      </c>
      <c r="F59">
        <v>4</v>
      </c>
      <c r="G59" t="s">
        <v>64</v>
      </c>
      <c r="H59">
        <v>75</v>
      </c>
      <c r="I59">
        <v>3</v>
      </c>
      <c r="J59" t="s">
        <v>42</v>
      </c>
      <c r="K59">
        <v>3</v>
      </c>
      <c r="L59">
        <v>1</v>
      </c>
      <c r="M59" t="s">
        <v>60</v>
      </c>
      <c r="N59">
        <v>1</v>
      </c>
      <c r="O59" t="s">
        <v>55</v>
      </c>
      <c r="P59">
        <v>4014</v>
      </c>
      <c r="Q59">
        <v>3</v>
      </c>
      <c r="R59" t="s">
        <v>38</v>
      </c>
      <c r="S59">
        <v>15</v>
      </c>
      <c r="T59">
        <v>3</v>
      </c>
      <c r="U59">
        <v>3</v>
      </c>
      <c r="V59">
        <v>1</v>
      </c>
      <c r="W59">
        <v>4</v>
      </c>
      <c r="X59">
        <v>3</v>
      </c>
      <c r="Y59">
        <v>3</v>
      </c>
      <c r="Z59">
        <v>2</v>
      </c>
      <c r="AA59">
        <v>2</v>
      </c>
      <c r="AB59">
        <v>2</v>
      </c>
      <c r="AC59">
        <v>2</v>
      </c>
      <c r="AD59">
        <v>0</v>
      </c>
      <c r="AE59">
        <v>1</v>
      </c>
      <c r="AF59">
        <v>0</v>
      </c>
      <c r="AG59">
        <v>1</v>
      </c>
      <c r="AH59" t="s">
        <v>45</v>
      </c>
      <c r="AI59" t="s">
        <v>68</v>
      </c>
      <c r="AJ59" t="s">
        <v>61</v>
      </c>
      <c r="AK59" t="s">
        <v>48</v>
      </c>
      <c r="AL59" t="s">
        <v>65</v>
      </c>
      <c r="AM59">
        <v>2.5</v>
      </c>
      <c r="AN59" t="s">
        <v>96</v>
      </c>
      <c r="AO59" t="str" cm="1">
        <f t="array" ref="AO59">_xlfn.IFS(
  attrition_data[[#This Row],[YearsSinceLastPromotion]]="","",
  attrition_data[[#This Row],[YearsSinceLastPromotion]]=0,"0",
  attrition_data[[#This Row],[YearsSinceLastPromotion]]&lt;=2,"1–2",
  attrition_data[[#This Row],[YearsSinceLastPromotion]]&lt;=5,"3–5",
  TRUE,"6+"
)</f>
        <v>1–2</v>
      </c>
      <c r="AP59">
        <f>attrition_data[[#This Row],[MonthlyIncome]] * 12 * ReplacementFactor</f>
        <v>14450.4</v>
      </c>
      <c r="AQ59">
        <f>IFERROR(attrition_data[[#This Row],[AttritionFlag]] * attrition_data[[#This Row],[ReplacementCost]], 0)</f>
        <v>0</v>
      </c>
      <c r="AR5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59" t="str" cm="1">
        <f t="array" ref="AS59">_xlfn.IFS(
  attrition_data[[#This Row],[RiskScore]] &lt;= $AU$3, "Q1 (Lowest)",
  attrition_data[[#This Row],[RiskScore]] &lt;= $AV$3, "Q2",
  attrition_data[[#This Row],[RiskScore]] &lt;= $AW$3, "Q3",
  TRUE, "Q4 (Highest)"
)</f>
        <v>Q4 (Highest)</v>
      </c>
    </row>
    <row r="60" spans="1:45">
      <c r="A60">
        <v>31</v>
      </c>
      <c r="B60" t="s">
        <v>50</v>
      </c>
      <c r="C60" t="s">
        <v>39</v>
      </c>
      <c r="D60" t="s">
        <v>52</v>
      </c>
      <c r="E60">
        <v>7</v>
      </c>
      <c r="F60">
        <v>4</v>
      </c>
      <c r="G60" t="s">
        <v>41</v>
      </c>
      <c r="H60">
        <v>76</v>
      </c>
      <c r="I60">
        <v>4</v>
      </c>
      <c r="J60" t="s">
        <v>53</v>
      </c>
      <c r="K60">
        <v>3</v>
      </c>
      <c r="L60">
        <v>2</v>
      </c>
      <c r="M60" t="s">
        <v>60</v>
      </c>
      <c r="N60">
        <v>4</v>
      </c>
      <c r="O60" t="s">
        <v>67</v>
      </c>
      <c r="P60">
        <v>5915</v>
      </c>
      <c r="Q60">
        <v>3</v>
      </c>
      <c r="R60" t="s">
        <v>50</v>
      </c>
      <c r="S60">
        <v>22</v>
      </c>
      <c r="T60">
        <v>4</v>
      </c>
      <c r="U60">
        <v>4</v>
      </c>
      <c r="V60">
        <v>1</v>
      </c>
      <c r="W60">
        <v>10</v>
      </c>
      <c r="X60">
        <v>3</v>
      </c>
      <c r="Y60">
        <v>2</v>
      </c>
      <c r="Z60">
        <v>7</v>
      </c>
      <c r="AA60">
        <v>7</v>
      </c>
      <c r="AB60">
        <v>1</v>
      </c>
      <c r="AC60">
        <v>7</v>
      </c>
      <c r="AD60">
        <v>0</v>
      </c>
      <c r="AE60">
        <v>0</v>
      </c>
      <c r="AF60">
        <v>1</v>
      </c>
      <c r="AG60">
        <v>1</v>
      </c>
      <c r="AH60" t="s">
        <v>63</v>
      </c>
      <c r="AI60" t="s">
        <v>57</v>
      </c>
      <c r="AJ60" t="s">
        <v>47</v>
      </c>
      <c r="AK60" t="s">
        <v>58</v>
      </c>
      <c r="AL60" t="s">
        <v>49</v>
      </c>
      <c r="AM60">
        <v>3.5</v>
      </c>
      <c r="AN60" t="s">
        <v>95</v>
      </c>
      <c r="AO60" t="str" cm="1">
        <f t="array" ref="AO60">_xlfn.IFS(
  attrition_data[[#This Row],[YearsSinceLastPromotion]]="","",
  attrition_data[[#This Row],[YearsSinceLastPromotion]]=0,"0",
  attrition_data[[#This Row],[YearsSinceLastPromotion]]&lt;=2,"1–2",
  attrition_data[[#This Row],[YearsSinceLastPromotion]]&lt;=5,"3–5",
  TRUE,"6+"
)</f>
        <v>1–2</v>
      </c>
      <c r="AP60">
        <f>attrition_data[[#This Row],[MonthlyIncome]] * 12 * ReplacementFactor</f>
        <v>21294</v>
      </c>
      <c r="AQ60">
        <f>IFERROR(attrition_data[[#This Row],[AttritionFlag]] * attrition_data[[#This Row],[ReplacementCost]], 0)</f>
        <v>0</v>
      </c>
      <c r="AR6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0" t="str" cm="1">
        <f t="array" ref="AS60">_xlfn.IFS(
  attrition_data[[#This Row],[RiskScore]] &lt;= $AU$3, "Q1 (Lowest)",
  attrition_data[[#This Row],[RiskScore]] &lt;= $AV$3, "Q2",
  attrition_data[[#This Row],[RiskScore]] &lt;= $AW$3, "Q3",
  TRUE, "Q4 (Highest)"
)</f>
        <v>Q1 (Lowest)</v>
      </c>
    </row>
    <row r="61" spans="1:45">
      <c r="A61">
        <v>37</v>
      </c>
      <c r="B61" t="s">
        <v>50</v>
      </c>
      <c r="C61" t="s">
        <v>39</v>
      </c>
      <c r="D61" t="s">
        <v>52</v>
      </c>
      <c r="E61">
        <v>1</v>
      </c>
      <c r="F61">
        <v>4</v>
      </c>
      <c r="G61" t="s">
        <v>41</v>
      </c>
      <c r="H61">
        <v>77</v>
      </c>
      <c r="I61">
        <v>1</v>
      </c>
      <c r="J61" t="s">
        <v>53</v>
      </c>
      <c r="K61">
        <v>2</v>
      </c>
      <c r="L61">
        <v>2</v>
      </c>
      <c r="M61" t="s">
        <v>69</v>
      </c>
      <c r="N61">
        <v>3</v>
      </c>
      <c r="O61" t="s">
        <v>67</v>
      </c>
      <c r="P61">
        <v>5993</v>
      </c>
      <c r="Q61">
        <v>1</v>
      </c>
      <c r="R61" t="s">
        <v>50</v>
      </c>
      <c r="S61">
        <v>18</v>
      </c>
      <c r="T61">
        <v>3</v>
      </c>
      <c r="U61">
        <v>3</v>
      </c>
      <c r="V61">
        <v>1</v>
      </c>
      <c r="W61">
        <v>7</v>
      </c>
      <c r="X61">
        <v>2</v>
      </c>
      <c r="Y61">
        <v>4</v>
      </c>
      <c r="Z61">
        <v>7</v>
      </c>
      <c r="AA61">
        <v>5</v>
      </c>
      <c r="AB61">
        <v>0</v>
      </c>
      <c r="AC61">
        <v>7</v>
      </c>
      <c r="AD61">
        <v>0</v>
      </c>
      <c r="AE61">
        <v>0</v>
      </c>
      <c r="AF61">
        <v>1</v>
      </c>
      <c r="AG61">
        <v>1</v>
      </c>
      <c r="AH61" t="s">
        <v>45</v>
      </c>
      <c r="AI61" t="s">
        <v>46</v>
      </c>
      <c r="AJ61" t="s">
        <v>47</v>
      </c>
      <c r="AK61" t="s">
        <v>48</v>
      </c>
      <c r="AL61" t="s">
        <v>49</v>
      </c>
      <c r="AM61">
        <v>2.75</v>
      </c>
      <c r="AN61" t="s">
        <v>94</v>
      </c>
      <c r="AO61" t="str" cm="1">
        <f t="array" ref="AO61">_xlfn.IFS(
  attrition_data[[#This Row],[YearsSinceLastPromotion]]="","",
  attrition_data[[#This Row],[YearsSinceLastPromotion]]=0,"0",
  attrition_data[[#This Row],[YearsSinceLastPromotion]]&lt;=2,"1–2",
  attrition_data[[#This Row],[YearsSinceLastPromotion]]&lt;=5,"3–5",
  TRUE,"6+"
)</f>
        <v>0</v>
      </c>
      <c r="AP61">
        <f>attrition_data[[#This Row],[MonthlyIncome]] * 12 * ReplacementFactor</f>
        <v>21574.799999999999</v>
      </c>
      <c r="AQ61">
        <f>IFERROR(attrition_data[[#This Row],[AttritionFlag]] * attrition_data[[#This Row],[ReplacementCost]], 0)</f>
        <v>0</v>
      </c>
      <c r="AR6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1" t="str" cm="1">
        <f t="array" ref="AS61">_xlfn.IFS(
  attrition_data[[#This Row],[RiskScore]] &lt;= $AU$3, "Q1 (Lowest)",
  attrition_data[[#This Row],[RiskScore]] &lt;= $AV$3, "Q2",
  attrition_data[[#This Row],[RiskScore]] &lt;= $AW$3, "Q3",
  TRUE, "Q4 (Highest)"
)</f>
        <v>Q1 (Lowest)</v>
      </c>
    </row>
    <row r="62" spans="1:45">
      <c r="A62">
        <v>32</v>
      </c>
      <c r="B62" t="s">
        <v>50</v>
      </c>
      <c r="C62" t="s">
        <v>39</v>
      </c>
      <c r="D62" t="s">
        <v>52</v>
      </c>
      <c r="E62">
        <v>1</v>
      </c>
      <c r="F62">
        <v>3</v>
      </c>
      <c r="G62" t="s">
        <v>64</v>
      </c>
      <c r="H62">
        <v>78</v>
      </c>
      <c r="I62">
        <v>1</v>
      </c>
      <c r="J62" t="s">
        <v>53</v>
      </c>
      <c r="K62">
        <v>3</v>
      </c>
      <c r="L62">
        <v>2</v>
      </c>
      <c r="M62" t="s">
        <v>69</v>
      </c>
      <c r="N62">
        <v>4</v>
      </c>
      <c r="O62" t="s">
        <v>55</v>
      </c>
      <c r="P62">
        <v>6162</v>
      </c>
      <c r="Q62">
        <v>1</v>
      </c>
      <c r="R62" t="s">
        <v>38</v>
      </c>
      <c r="S62">
        <v>22</v>
      </c>
      <c r="T62">
        <v>4</v>
      </c>
      <c r="U62">
        <v>2</v>
      </c>
      <c r="V62">
        <v>1</v>
      </c>
      <c r="W62">
        <v>9</v>
      </c>
      <c r="X62">
        <v>3</v>
      </c>
      <c r="Y62">
        <v>3</v>
      </c>
      <c r="Z62">
        <v>9</v>
      </c>
      <c r="AA62">
        <v>8</v>
      </c>
      <c r="AB62">
        <v>7</v>
      </c>
      <c r="AC62">
        <v>8</v>
      </c>
      <c r="AD62">
        <v>0</v>
      </c>
      <c r="AE62">
        <v>1</v>
      </c>
      <c r="AF62">
        <v>0</v>
      </c>
      <c r="AG62">
        <v>1</v>
      </c>
      <c r="AH62" t="s">
        <v>63</v>
      </c>
      <c r="AI62" t="s">
        <v>46</v>
      </c>
      <c r="AJ62" t="s">
        <v>47</v>
      </c>
      <c r="AK62" t="s">
        <v>58</v>
      </c>
      <c r="AL62" t="s">
        <v>49</v>
      </c>
      <c r="AM62">
        <v>2.5</v>
      </c>
      <c r="AN62" t="s">
        <v>96</v>
      </c>
      <c r="AO62" t="str" cm="1">
        <f t="array" ref="AO62">_xlfn.IFS(
  attrition_data[[#This Row],[YearsSinceLastPromotion]]="","",
  attrition_data[[#This Row],[YearsSinceLastPromotion]]=0,"0",
  attrition_data[[#This Row],[YearsSinceLastPromotion]]&lt;=2,"1–2",
  attrition_data[[#This Row],[YearsSinceLastPromotion]]&lt;=5,"3–5",
  TRUE,"6+"
)</f>
        <v>6+</v>
      </c>
      <c r="AP62">
        <f>attrition_data[[#This Row],[MonthlyIncome]] * 12 * ReplacementFactor</f>
        <v>22183.200000000001</v>
      </c>
      <c r="AQ62">
        <f>IFERROR(attrition_data[[#This Row],[AttritionFlag]] * attrition_data[[#This Row],[ReplacementCost]], 0)</f>
        <v>0</v>
      </c>
      <c r="AR6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62" t="str" cm="1">
        <f t="array" ref="AS62">_xlfn.IFS(
  attrition_data[[#This Row],[RiskScore]] &lt;= $AU$3, "Q1 (Lowest)",
  attrition_data[[#This Row],[RiskScore]] &lt;= $AV$3, "Q2",
  attrition_data[[#This Row],[RiskScore]] &lt;= $AW$3, "Q3",
  TRUE, "Q4 (Highest)"
)</f>
        <v>Q3</v>
      </c>
    </row>
    <row r="63" spans="1:45">
      <c r="A63">
        <v>38</v>
      </c>
      <c r="B63" t="s">
        <v>50</v>
      </c>
      <c r="C63" t="s">
        <v>51</v>
      </c>
      <c r="D63" t="s">
        <v>52</v>
      </c>
      <c r="E63">
        <v>29</v>
      </c>
      <c r="F63">
        <v>5</v>
      </c>
      <c r="G63" t="s">
        <v>41</v>
      </c>
      <c r="H63">
        <v>79</v>
      </c>
      <c r="I63">
        <v>4</v>
      </c>
      <c r="J63" t="s">
        <v>42</v>
      </c>
      <c r="K63">
        <v>3</v>
      </c>
      <c r="L63">
        <v>2</v>
      </c>
      <c r="M63" t="s">
        <v>60</v>
      </c>
      <c r="N63">
        <v>4</v>
      </c>
      <c r="O63" t="s">
        <v>44</v>
      </c>
      <c r="P63">
        <v>2406</v>
      </c>
      <c r="Q63">
        <v>1</v>
      </c>
      <c r="R63" t="s">
        <v>50</v>
      </c>
      <c r="S63">
        <v>11</v>
      </c>
      <c r="T63">
        <v>3</v>
      </c>
      <c r="U63">
        <v>4</v>
      </c>
      <c r="V63">
        <v>0</v>
      </c>
      <c r="W63">
        <v>10</v>
      </c>
      <c r="X63">
        <v>2</v>
      </c>
      <c r="Y63">
        <v>3</v>
      </c>
      <c r="Z63">
        <v>10</v>
      </c>
      <c r="AA63">
        <v>3</v>
      </c>
      <c r="AB63">
        <v>9</v>
      </c>
      <c r="AC63">
        <v>9</v>
      </c>
      <c r="AD63">
        <v>0</v>
      </c>
      <c r="AE63">
        <v>0</v>
      </c>
      <c r="AF63">
        <v>0</v>
      </c>
      <c r="AG63">
        <v>1</v>
      </c>
      <c r="AH63" t="s">
        <v>45</v>
      </c>
      <c r="AI63" t="s">
        <v>68</v>
      </c>
      <c r="AJ63" t="s">
        <v>61</v>
      </c>
      <c r="AK63" t="s">
        <v>58</v>
      </c>
      <c r="AL63" t="s">
        <v>49</v>
      </c>
      <c r="AM63">
        <v>3.75</v>
      </c>
      <c r="AN63" t="s">
        <v>95</v>
      </c>
      <c r="AO63" t="str" cm="1">
        <f t="array" ref="AO63">_xlfn.IFS(
  attrition_data[[#This Row],[YearsSinceLastPromotion]]="","",
  attrition_data[[#This Row],[YearsSinceLastPromotion]]=0,"0",
  attrition_data[[#This Row],[YearsSinceLastPromotion]]&lt;=2,"1–2",
  attrition_data[[#This Row],[YearsSinceLastPromotion]]&lt;=5,"3–5",
  TRUE,"6+"
)</f>
        <v>6+</v>
      </c>
      <c r="AP63">
        <f>attrition_data[[#This Row],[MonthlyIncome]] * 12 * ReplacementFactor</f>
        <v>8661.6</v>
      </c>
      <c r="AQ63">
        <f>IFERROR(attrition_data[[#This Row],[AttritionFlag]] * attrition_data[[#This Row],[ReplacementCost]], 0)</f>
        <v>0</v>
      </c>
      <c r="AR6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63" t="str" cm="1">
        <f t="array" ref="AS63">_xlfn.IFS(
  attrition_data[[#This Row],[RiskScore]] &lt;= $AU$3, "Q1 (Lowest)",
  attrition_data[[#This Row],[RiskScore]] &lt;= $AV$3, "Q2",
  attrition_data[[#This Row],[RiskScore]] &lt;= $AW$3, "Q3",
  TRUE, "Q4 (Highest)"
)</f>
        <v>Q3</v>
      </c>
    </row>
    <row r="64" spans="1:45">
      <c r="A64">
        <v>50</v>
      </c>
      <c r="B64" t="s">
        <v>50</v>
      </c>
      <c r="C64" t="s">
        <v>39</v>
      </c>
      <c r="D64" t="s">
        <v>52</v>
      </c>
      <c r="E64">
        <v>7</v>
      </c>
      <c r="F64">
        <v>2</v>
      </c>
      <c r="G64" t="s">
        <v>64</v>
      </c>
      <c r="H64">
        <v>80</v>
      </c>
      <c r="I64">
        <v>2</v>
      </c>
      <c r="J64" t="s">
        <v>42</v>
      </c>
      <c r="K64">
        <v>2</v>
      </c>
      <c r="L64">
        <v>5</v>
      </c>
      <c r="M64" t="s">
        <v>80</v>
      </c>
      <c r="N64">
        <v>3</v>
      </c>
      <c r="O64" t="s">
        <v>67</v>
      </c>
      <c r="P64">
        <v>18740</v>
      </c>
      <c r="Q64">
        <v>5</v>
      </c>
      <c r="R64" t="s">
        <v>38</v>
      </c>
      <c r="S64">
        <v>12</v>
      </c>
      <c r="T64">
        <v>3</v>
      </c>
      <c r="U64">
        <v>4</v>
      </c>
      <c r="V64">
        <v>1</v>
      </c>
      <c r="W64">
        <v>29</v>
      </c>
      <c r="X64">
        <v>2</v>
      </c>
      <c r="Y64">
        <v>2</v>
      </c>
      <c r="Z64">
        <v>27</v>
      </c>
      <c r="AA64">
        <v>3</v>
      </c>
      <c r="AB64">
        <v>13</v>
      </c>
      <c r="AC64">
        <v>8</v>
      </c>
      <c r="AD64">
        <v>0</v>
      </c>
      <c r="AE64">
        <v>1</v>
      </c>
      <c r="AF64">
        <v>0</v>
      </c>
      <c r="AG64">
        <v>1</v>
      </c>
      <c r="AH64" t="s">
        <v>56</v>
      </c>
      <c r="AI64" t="s">
        <v>57</v>
      </c>
      <c r="AJ64" t="s">
        <v>76</v>
      </c>
      <c r="AK64" t="s">
        <v>77</v>
      </c>
      <c r="AL64" t="s">
        <v>78</v>
      </c>
      <c r="AM64">
        <v>2.75</v>
      </c>
      <c r="AN64" t="s">
        <v>94</v>
      </c>
      <c r="AO64" t="str" cm="1">
        <f t="array" ref="AO64">_xlfn.IFS(
  attrition_data[[#This Row],[YearsSinceLastPromotion]]="","",
  attrition_data[[#This Row],[YearsSinceLastPromotion]]=0,"0",
  attrition_data[[#This Row],[YearsSinceLastPromotion]]&lt;=2,"1–2",
  attrition_data[[#This Row],[YearsSinceLastPromotion]]&lt;=5,"3–5",
  TRUE,"6+"
)</f>
        <v>6+</v>
      </c>
      <c r="AP64">
        <f>attrition_data[[#This Row],[MonthlyIncome]] * 12 * ReplacementFactor</f>
        <v>67464</v>
      </c>
      <c r="AQ64">
        <f>IFERROR(attrition_data[[#This Row],[AttritionFlag]] * attrition_data[[#This Row],[ReplacementCost]], 0)</f>
        <v>0</v>
      </c>
      <c r="AR6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64" t="str" cm="1">
        <f t="array" ref="AS64">_xlfn.IFS(
  attrition_data[[#This Row],[RiskScore]] &lt;= $AU$3, "Q1 (Lowest)",
  attrition_data[[#This Row],[RiskScore]] &lt;= $AV$3, "Q2",
  attrition_data[[#This Row],[RiskScore]] &lt;= $AW$3, "Q3",
  TRUE, "Q4 (Highest)"
)</f>
        <v>Q3</v>
      </c>
    </row>
    <row r="65" spans="1:45">
      <c r="A65">
        <v>59</v>
      </c>
      <c r="B65" t="s">
        <v>50</v>
      </c>
      <c r="C65" t="s">
        <v>39</v>
      </c>
      <c r="D65" t="s">
        <v>40</v>
      </c>
      <c r="E65">
        <v>25</v>
      </c>
      <c r="F65">
        <v>3</v>
      </c>
      <c r="G65" t="s">
        <v>41</v>
      </c>
      <c r="H65">
        <v>81</v>
      </c>
      <c r="I65">
        <v>1</v>
      </c>
      <c r="J65" t="s">
        <v>42</v>
      </c>
      <c r="K65">
        <v>3</v>
      </c>
      <c r="L65">
        <v>3</v>
      </c>
      <c r="M65" t="s">
        <v>43</v>
      </c>
      <c r="N65">
        <v>1</v>
      </c>
      <c r="O65" t="s">
        <v>44</v>
      </c>
      <c r="P65">
        <v>7637</v>
      </c>
      <c r="Q65">
        <v>7</v>
      </c>
      <c r="R65" t="s">
        <v>50</v>
      </c>
      <c r="S65">
        <v>11</v>
      </c>
      <c r="T65">
        <v>3</v>
      </c>
      <c r="U65">
        <v>4</v>
      </c>
      <c r="V65">
        <v>0</v>
      </c>
      <c r="W65">
        <v>28</v>
      </c>
      <c r="X65">
        <v>3</v>
      </c>
      <c r="Y65">
        <v>2</v>
      </c>
      <c r="Z65">
        <v>21</v>
      </c>
      <c r="AA65">
        <v>16</v>
      </c>
      <c r="AB65">
        <v>7</v>
      </c>
      <c r="AC65">
        <v>9</v>
      </c>
      <c r="AD65">
        <v>0</v>
      </c>
      <c r="AE65">
        <v>0</v>
      </c>
      <c r="AF65">
        <v>0</v>
      </c>
      <c r="AG65">
        <v>1</v>
      </c>
      <c r="AH65" t="s">
        <v>66</v>
      </c>
      <c r="AI65" t="s">
        <v>68</v>
      </c>
      <c r="AJ65" t="s">
        <v>47</v>
      </c>
      <c r="AK65" t="s">
        <v>77</v>
      </c>
      <c r="AL65" t="s">
        <v>78</v>
      </c>
      <c r="AM65">
        <v>2</v>
      </c>
      <c r="AN65" t="s">
        <v>93</v>
      </c>
      <c r="AO65" t="str" cm="1">
        <f t="array" ref="AO65">_xlfn.IFS(
  attrition_data[[#This Row],[YearsSinceLastPromotion]]="","",
  attrition_data[[#This Row],[YearsSinceLastPromotion]]=0,"0",
  attrition_data[[#This Row],[YearsSinceLastPromotion]]&lt;=2,"1–2",
  attrition_data[[#This Row],[YearsSinceLastPromotion]]&lt;=5,"3–5",
  TRUE,"6+"
)</f>
        <v>6+</v>
      </c>
      <c r="AP65">
        <f>attrition_data[[#This Row],[MonthlyIncome]] * 12 * ReplacementFactor</f>
        <v>27493.200000000001</v>
      </c>
      <c r="AQ65">
        <f>IFERROR(attrition_data[[#This Row],[AttritionFlag]] * attrition_data[[#This Row],[ReplacementCost]], 0)</f>
        <v>0</v>
      </c>
      <c r="AR6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65" t="str" cm="1">
        <f t="array" ref="AS65">_xlfn.IFS(
  attrition_data[[#This Row],[RiskScore]] &lt;= $AU$3, "Q1 (Lowest)",
  attrition_data[[#This Row],[RiskScore]] &lt;= $AV$3, "Q2",
  attrition_data[[#This Row],[RiskScore]] &lt;= $AW$3, "Q3",
  TRUE, "Q4 (Highest)"
)</f>
        <v>Q4 (Highest)</v>
      </c>
    </row>
    <row r="66" spans="1:45">
      <c r="A66">
        <v>36</v>
      </c>
      <c r="B66" t="s">
        <v>50</v>
      </c>
      <c r="C66" t="s">
        <v>39</v>
      </c>
      <c r="D66" t="s">
        <v>52</v>
      </c>
      <c r="E66">
        <v>8</v>
      </c>
      <c r="F66">
        <v>3</v>
      </c>
      <c r="G66" t="s">
        <v>83</v>
      </c>
      <c r="H66">
        <v>83</v>
      </c>
      <c r="I66">
        <v>3</v>
      </c>
      <c r="J66" t="s">
        <v>42</v>
      </c>
      <c r="K66">
        <v>3</v>
      </c>
      <c r="L66">
        <v>3</v>
      </c>
      <c r="M66" t="s">
        <v>70</v>
      </c>
      <c r="N66">
        <v>3</v>
      </c>
      <c r="O66" t="s">
        <v>67</v>
      </c>
      <c r="P66">
        <v>10096</v>
      </c>
      <c r="Q66">
        <v>1</v>
      </c>
      <c r="R66" t="s">
        <v>50</v>
      </c>
      <c r="S66">
        <v>13</v>
      </c>
      <c r="T66">
        <v>3</v>
      </c>
      <c r="U66">
        <v>2</v>
      </c>
      <c r="V66">
        <v>3</v>
      </c>
      <c r="W66">
        <v>17</v>
      </c>
      <c r="X66">
        <v>2</v>
      </c>
      <c r="Y66">
        <v>3</v>
      </c>
      <c r="Z66">
        <v>17</v>
      </c>
      <c r="AA66">
        <v>14</v>
      </c>
      <c r="AB66">
        <v>12</v>
      </c>
      <c r="AC66">
        <v>8</v>
      </c>
      <c r="AD66">
        <v>0</v>
      </c>
      <c r="AE66">
        <v>0</v>
      </c>
      <c r="AF66">
        <v>0</v>
      </c>
      <c r="AG66">
        <v>1</v>
      </c>
      <c r="AH66" t="s">
        <v>45</v>
      </c>
      <c r="AI66" t="s">
        <v>57</v>
      </c>
      <c r="AJ66" t="s">
        <v>81</v>
      </c>
      <c r="AK66" t="s">
        <v>71</v>
      </c>
      <c r="AL66" t="s">
        <v>71</v>
      </c>
      <c r="AM66">
        <v>2.75</v>
      </c>
      <c r="AN66" t="s">
        <v>94</v>
      </c>
      <c r="AO66" t="str" cm="1">
        <f t="array" ref="AO66">_xlfn.IFS(
  attrition_data[[#This Row],[YearsSinceLastPromotion]]="","",
  attrition_data[[#This Row],[YearsSinceLastPromotion]]=0,"0",
  attrition_data[[#This Row],[YearsSinceLastPromotion]]&lt;=2,"1–2",
  attrition_data[[#This Row],[YearsSinceLastPromotion]]&lt;=5,"3–5",
  TRUE,"6+"
)</f>
        <v>6+</v>
      </c>
      <c r="AP66">
        <f>attrition_data[[#This Row],[MonthlyIncome]] * 12 * ReplacementFactor</f>
        <v>36345.599999999999</v>
      </c>
      <c r="AQ66">
        <f>IFERROR(attrition_data[[#This Row],[AttritionFlag]] * attrition_data[[#This Row],[ReplacementCost]], 0)</f>
        <v>0</v>
      </c>
      <c r="AR6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6" t="str" cm="1">
        <f t="array" ref="AS66">_xlfn.IFS(
  attrition_data[[#This Row],[RiskScore]] &lt;= $AU$3, "Q1 (Lowest)",
  attrition_data[[#This Row],[RiskScore]] &lt;= $AV$3, "Q2",
  attrition_data[[#This Row],[RiskScore]] &lt;= $AW$3, "Q3",
  TRUE, "Q4 (Highest)"
)</f>
        <v>Q2</v>
      </c>
    </row>
    <row r="67" spans="1:45">
      <c r="A67">
        <v>55</v>
      </c>
      <c r="B67" t="s">
        <v>50</v>
      </c>
      <c r="C67" t="s">
        <v>39</v>
      </c>
      <c r="D67" t="s">
        <v>52</v>
      </c>
      <c r="E67">
        <v>8</v>
      </c>
      <c r="F67">
        <v>3</v>
      </c>
      <c r="G67" t="s">
        <v>64</v>
      </c>
      <c r="H67">
        <v>84</v>
      </c>
      <c r="I67">
        <v>4</v>
      </c>
      <c r="J67" t="s">
        <v>42</v>
      </c>
      <c r="K67">
        <v>3</v>
      </c>
      <c r="L67">
        <v>4</v>
      </c>
      <c r="M67" t="s">
        <v>75</v>
      </c>
      <c r="N67">
        <v>3</v>
      </c>
      <c r="O67" t="s">
        <v>67</v>
      </c>
      <c r="P67">
        <v>14756</v>
      </c>
      <c r="Q67">
        <v>2</v>
      </c>
      <c r="R67" t="s">
        <v>38</v>
      </c>
      <c r="S67">
        <v>14</v>
      </c>
      <c r="T67">
        <v>3</v>
      </c>
      <c r="U67">
        <v>3</v>
      </c>
      <c r="V67">
        <v>3</v>
      </c>
      <c r="W67">
        <v>21</v>
      </c>
      <c r="X67">
        <v>2</v>
      </c>
      <c r="Y67">
        <v>3</v>
      </c>
      <c r="Z67">
        <v>5</v>
      </c>
      <c r="AA67">
        <v>0</v>
      </c>
      <c r="AB67">
        <v>0</v>
      </c>
      <c r="AC67">
        <v>2</v>
      </c>
      <c r="AD67">
        <v>0</v>
      </c>
      <c r="AE67">
        <v>1</v>
      </c>
      <c r="AF67">
        <v>1</v>
      </c>
      <c r="AG67">
        <v>1</v>
      </c>
      <c r="AH67" t="s">
        <v>66</v>
      </c>
      <c r="AI67" t="s">
        <v>57</v>
      </c>
      <c r="AJ67" t="s">
        <v>81</v>
      </c>
      <c r="AK67" t="s">
        <v>71</v>
      </c>
      <c r="AL67" t="s">
        <v>65</v>
      </c>
      <c r="AM67">
        <v>3.25</v>
      </c>
      <c r="AN67" t="s">
        <v>95</v>
      </c>
      <c r="AO67" t="str" cm="1">
        <f t="array" ref="AO67">_xlfn.IFS(
  attrition_data[[#This Row],[YearsSinceLastPromotion]]="","",
  attrition_data[[#This Row],[YearsSinceLastPromotion]]=0,"0",
  attrition_data[[#This Row],[YearsSinceLastPromotion]]&lt;=2,"1–2",
  attrition_data[[#This Row],[YearsSinceLastPromotion]]&lt;=5,"3–5",
  TRUE,"6+"
)</f>
        <v>0</v>
      </c>
      <c r="AP67">
        <f>attrition_data[[#This Row],[MonthlyIncome]] * 12 * ReplacementFactor</f>
        <v>53121.599999999999</v>
      </c>
      <c r="AQ67">
        <f>IFERROR(attrition_data[[#This Row],[AttritionFlag]] * attrition_data[[#This Row],[ReplacementCost]], 0)</f>
        <v>0</v>
      </c>
      <c r="AR6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7" t="str" cm="1">
        <f t="array" ref="AS67">_xlfn.IFS(
  attrition_data[[#This Row],[RiskScore]] &lt;= $AU$3, "Q1 (Lowest)",
  attrition_data[[#This Row],[RiskScore]] &lt;= $AV$3, "Q2",
  attrition_data[[#This Row],[RiskScore]] &lt;= $AW$3, "Q3",
  TRUE, "Q4 (Highest)"
)</f>
        <v>Q2</v>
      </c>
    </row>
    <row r="68" spans="1:45">
      <c r="A68">
        <v>36</v>
      </c>
      <c r="B68" t="s">
        <v>50</v>
      </c>
      <c r="C68" t="s">
        <v>51</v>
      </c>
      <c r="D68" t="s">
        <v>52</v>
      </c>
      <c r="E68">
        <v>11</v>
      </c>
      <c r="F68">
        <v>3</v>
      </c>
      <c r="G68" t="s">
        <v>41</v>
      </c>
      <c r="H68">
        <v>85</v>
      </c>
      <c r="I68">
        <v>2</v>
      </c>
      <c r="J68" t="s">
        <v>53</v>
      </c>
      <c r="K68">
        <v>2</v>
      </c>
      <c r="L68">
        <v>2</v>
      </c>
      <c r="M68" t="s">
        <v>69</v>
      </c>
      <c r="N68">
        <v>2</v>
      </c>
      <c r="O68" t="s">
        <v>44</v>
      </c>
      <c r="P68">
        <v>6499</v>
      </c>
      <c r="Q68">
        <v>1</v>
      </c>
      <c r="R68" t="s">
        <v>50</v>
      </c>
      <c r="S68">
        <v>13</v>
      </c>
      <c r="T68">
        <v>3</v>
      </c>
      <c r="U68">
        <v>3</v>
      </c>
      <c r="V68">
        <v>0</v>
      </c>
      <c r="W68">
        <v>6</v>
      </c>
      <c r="X68">
        <v>3</v>
      </c>
      <c r="Y68">
        <v>3</v>
      </c>
      <c r="Z68">
        <v>6</v>
      </c>
      <c r="AA68">
        <v>5</v>
      </c>
      <c r="AB68">
        <v>0</v>
      </c>
      <c r="AC68">
        <v>3</v>
      </c>
      <c r="AD68">
        <v>0</v>
      </c>
      <c r="AE68">
        <v>0</v>
      </c>
      <c r="AF68">
        <v>1</v>
      </c>
      <c r="AG68">
        <v>1</v>
      </c>
      <c r="AH68" t="s">
        <v>45</v>
      </c>
      <c r="AI68" t="s">
        <v>73</v>
      </c>
      <c r="AJ68" t="s">
        <v>47</v>
      </c>
      <c r="AK68" t="s">
        <v>48</v>
      </c>
      <c r="AL68" t="s">
        <v>49</v>
      </c>
      <c r="AM68">
        <v>2.5</v>
      </c>
      <c r="AN68" t="s">
        <v>96</v>
      </c>
      <c r="AO68" t="str" cm="1">
        <f t="array" ref="AO68">_xlfn.IFS(
  attrition_data[[#This Row],[YearsSinceLastPromotion]]="","",
  attrition_data[[#This Row],[YearsSinceLastPromotion]]=0,"0",
  attrition_data[[#This Row],[YearsSinceLastPromotion]]&lt;=2,"1–2",
  attrition_data[[#This Row],[YearsSinceLastPromotion]]&lt;=5,"3–5",
  TRUE,"6+"
)</f>
        <v>0</v>
      </c>
      <c r="AP68">
        <f>attrition_data[[#This Row],[MonthlyIncome]] * 12 * ReplacementFactor</f>
        <v>23396.399999999998</v>
      </c>
      <c r="AQ68">
        <f>IFERROR(attrition_data[[#This Row],[AttritionFlag]] * attrition_data[[#This Row],[ReplacementCost]], 0)</f>
        <v>0</v>
      </c>
      <c r="AR6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8" t="str" cm="1">
        <f t="array" ref="AS68">_xlfn.IFS(
  attrition_data[[#This Row],[RiskScore]] &lt;= $AU$3, "Q1 (Lowest)",
  attrition_data[[#This Row],[RiskScore]] &lt;= $AV$3, "Q2",
  attrition_data[[#This Row],[RiskScore]] &lt;= $AW$3, "Q3",
  TRUE, "Q4 (Highest)"
)</f>
        <v>Q1 (Lowest)</v>
      </c>
    </row>
    <row r="69" spans="1:45">
      <c r="A69">
        <v>45</v>
      </c>
      <c r="B69" t="s">
        <v>50</v>
      </c>
      <c r="C69" t="s">
        <v>39</v>
      </c>
      <c r="D69" t="s">
        <v>52</v>
      </c>
      <c r="E69">
        <v>7</v>
      </c>
      <c r="F69">
        <v>3</v>
      </c>
      <c r="G69" t="s">
        <v>41</v>
      </c>
      <c r="H69">
        <v>86</v>
      </c>
      <c r="I69">
        <v>2</v>
      </c>
      <c r="J69" t="s">
        <v>53</v>
      </c>
      <c r="K69">
        <v>3</v>
      </c>
      <c r="L69">
        <v>3</v>
      </c>
      <c r="M69" t="s">
        <v>54</v>
      </c>
      <c r="N69">
        <v>1</v>
      </c>
      <c r="O69" t="s">
        <v>67</v>
      </c>
      <c r="P69">
        <v>9724</v>
      </c>
      <c r="Q69">
        <v>2</v>
      </c>
      <c r="R69" t="s">
        <v>50</v>
      </c>
      <c r="S69">
        <v>17</v>
      </c>
      <c r="T69">
        <v>3</v>
      </c>
      <c r="U69">
        <v>3</v>
      </c>
      <c r="V69">
        <v>1</v>
      </c>
      <c r="W69">
        <v>25</v>
      </c>
      <c r="X69">
        <v>2</v>
      </c>
      <c r="Y69">
        <v>3</v>
      </c>
      <c r="Z69">
        <v>1</v>
      </c>
      <c r="AA69">
        <v>0</v>
      </c>
      <c r="AB69">
        <v>0</v>
      </c>
      <c r="AC69">
        <v>0</v>
      </c>
      <c r="AD69">
        <v>0</v>
      </c>
      <c r="AE69">
        <v>0</v>
      </c>
      <c r="AF69">
        <v>1</v>
      </c>
      <c r="AG69">
        <v>0</v>
      </c>
      <c r="AH69" t="s">
        <v>56</v>
      </c>
      <c r="AI69" t="s">
        <v>57</v>
      </c>
      <c r="AJ69" t="s">
        <v>47</v>
      </c>
      <c r="AK69" t="s">
        <v>71</v>
      </c>
      <c r="AL69" t="s">
        <v>62</v>
      </c>
      <c r="AM69">
        <v>2.25</v>
      </c>
      <c r="AN69" t="s">
        <v>96</v>
      </c>
      <c r="AO69" t="str" cm="1">
        <f t="array" ref="AO69">_xlfn.IFS(
  attrition_data[[#This Row],[YearsSinceLastPromotion]]="","",
  attrition_data[[#This Row],[YearsSinceLastPromotion]]=0,"0",
  attrition_data[[#This Row],[YearsSinceLastPromotion]]&lt;=2,"1–2",
  attrition_data[[#This Row],[YearsSinceLastPromotion]]&lt;=5,"3–5",
  TRUE,"6+"
)</f>
        <v>0</v>
      </c>
      <c r="AP69">
        <f>attrition_data[[#This Row],[MonthlyIncome]] * 12 * ReplacementFactor</f>
        <v>35006.400000000001</v>
      </c>
      <c r="AQ69">
        <f>IFERROR(attrition_data[[#This Row],[AttritionFlag]] * attrition_data[[#This Row],[ReplacementCost]], 0)</f>
        <v>0</v>
      </c>
      <c r="AR6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9" t="str" cm="1">
        <f t="array" ref="AS69">_xlfn.IFS(
  attrition_data[[#This Row],[RiskScore]] &lt;= $AU$3, "Q1 (Lowest)",
  attrition_data[[#This Row],[RiskScore]] &lt;= $AV$3, "Q2",
  attrition_data[[#This Row],[RiskScore]] &lt;= $AW$3, "Q3",
  TRUE, "Q4 (Highest)"
)</f>
        <v>Q2</v>
      </c>
    </row>
    <row r="70" spans="1:45">
      <c r="A70">
        <v>35</v>
      </c>
      <c r="B70" t="s">
        <v>50</v>
      </c>
      <c r="C70" t="s">
        <v>51</v>
      </c>
      <c r="D70" t="s">
        <v>52</v>
      </c>
      <c r="E70">
        <v>1</v>
      </c>
      <c r="F70">
        <v>3</v>
      </c>
      <c r="G70" t="s">
        <v>64</v>
      </c>
      <c r="H70">
        <v>88</v>
      </c>
      <c r="I70">
        <v>2</v>
      </c>
      <c r="J70" t="s">
        <v>53</v>
      </c>
      <c r="K70">
        <v>3</v>
      </c>
      <c r="L70">
        <v>1</v>
      </c>
      <c r="M70" t="s">
        <v>54</v>
      </c>
      <c r="N70">
        <v>1</v>
      </c>
      <c r="O70" t="s">
        <v>55</v>
      </c>
      <c r="P70">
        <v>2194</v>
      </c>
      <c r="Q70">
        <v>4</v>
      </c>
      <c r="R70" t="s">
        <v>50</v>
      </c>
      <c r="S70">
        <v>13</v>
      </c>
      <c r="T70">
        <v>3</v>
      </c>
      <c r="U70">
        <v>4</v>
      </c>
      <c r="V70">
        <v>1</v>
      </c>
      <c r="W70">
        <v>5</v>
      </c>
      <c r="X70">
        <v>2</v>
      </c>
      <c r="Y70">
        <v>2</v>
      </c>
      <c r="Z70">
        <v>3</v>
      </c>
      <c r="AA70">
        <v>2</v>
      </c>
      <c r="AB70">
        <v>1</v>
      </c>
      <c r="AC70">
        <v>2</v>
      </c>
      <c r="AD70">
        <v>0</v>
      </c>
      <c r="AE70">
        <v>0</v>
      </c>
      <c r="AF70">
        <v>1</v>
      </c>
      <c r="AG70">
        <v>1</v>
      </c>
      <c r="AH70" t="s">
        <v>45</v>
      </c>
      <c r="AI70" t="s">
        <v>46</v>
      </c>
      <c r="AJ70" t="s">
        <v>61</v>
      </c>
      <c r="AK70" t="s">
        <v>48</v>
      </c>
      <c r="AL70" t="s">
        <v>65</v>
      </c>
      <c r="AM70">
        <v>2.25</v>
      </c>
      <c r="AN70" t="s">
        <v>96</v>
      </c>
      <c r="AO70" t="str" cm="1">
        <f t="array" ref="AO70">_xlfn.IFS(
  attrition_data[[#This Row],[YearsSinceLastPromotion]]="","",
  attrition_data[[#This Row],[YearsSinceLastPromotion]]=0,"0",
  attrition_data[[#This Row],[YearsSinceLastPromotion]]&lt;=2,"1–2",
  attrition_data[[#This Row],[YearsSinceLastPromotion]]&lt;=5,"3–5",
  TRUE,"6+"
)</f>
        <v>1–2</v>
      </c>
      <c r="AP70">
        <f>attrition_data[[#This Row],[MonthlyIncome]] * 12 * ReplacementFactor</f>
        <v>7898.4</v>
      </c>
      <c r="AQ70">
        <f>IFERROR(attrition_data[[#This Row],[AttritionFlag]] * attrition_data[[#This Row],[ReplacementCost]], 0)</f>
        <v>0</v>
      </c>
      <c r="AR7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0" t="str" cm="1">
        <f t="array" ref="AS70">_xlfn.IFS(
  attrition_data[[#This Row],[RiskScore]] &lt;= $AU$3, "Q1 (Lowest)",
  attrition_data[[#This Row],[RiskScore]] &lt;= $AV$3, "Q2",
  attrition_data[[#This Row],[RiskScore]] &lt;= $AW$3, "Q3",
  TRUE, "Q4 (Highest)"
)</f>
        <v>Q1 (Lowest)</v>
      </c>
    </row>
    <row r="71" spans="1:45">
      <c r="A71">
        <v>36</v>
      </c>
      <c r="B71" t="s">
        <v>38</v>
      </c>
      <c r="C71" t="s">
        <v>39</v>
      </c>
      <c r="D71" t="s">
        <v>52</v>
      </c>
      <c r="E71">
        <v>9</v>
      </c>
      <c r="F71">
        <v>3</v>
      </c>
      <c r="G71" t="s">
        <v>64</v>
      </c>
      <c r="H71">
        <v>90</v>
      </c>
      <c r="I71">
        <v>4</v>
      </c>
      <c r="J71" t="s">
        <v>53</v>
      </c>
      <c r="K71">
        <v>2</v>
      </c>
      <c r="L71">
        <v>1</v>
      </c>
      <c r="M71" t="s">
        <v>54</v>
      </c>
      <c r="N71">
        <v>3</v>
      </c>
      <c r="O71" t="s">
        <v>55</v>
      </c>
      <c r="P71">
        <v>3388</v>
      </c>
      <c r="Q71">
        <v>0</v>
      </c>
      <c r="R71" t="s">
        <v>38</v>
      </c>
      <c r="S71">
        <v>17</v>
      </c>
      <c r="T71">
        <v>3</v>
      </c>
      <c r="U71">
        <v>1</v>
      </c>
      <c r="V71">
        <v>1</v>
      </c>
      <c r="W71">
        <v>2</v>
      </c>
      <c r="X71">
        <v>0</v>
      </c>
      <c r="Y71">
        <v>2</v>
      </c>
      <c r="Z71">
        <v>1</v>
      </c>
      <c r="AA71">
        <v>0</v>
      </c>
      <c r="AB71">
        <v>0</v>
      </c>
      <c r="AC71">
        <v>0</v>
      </c>
      <c r="AD71">
        <v>1</v>
      </c>
      <c r="AE71">
        <v>1</v>
      </c>
      <c r="AF71">
        <v>1</v>
      </c>
      <c r="AG71">
        <v>0</v>
      </c>
      <c r="AH71" t="s">
        <v>45</v>
      </c>
      <c r="AI71" t="s">
        <v>57</v>
      </c>
      <c r="AJ71" t="s">
        <v>61</v>
      </c>
      <c r="AK71" t="s">
        <v>65</v>
      </c>
      <c r="AL71" t="s">
        <v>62</v>
      </c>
      <c r="AM71">
        <v>2.5</v>
      </c>
      <c r="AN71" t="s">
        <v>96</v>
      </c>
      <c r="AO71" t="str" cm="1">
        <f t="array" ref="AO71">_xlfn.IFS(
  attrition_data[[#This Row],[YearsSinceLastPromotion]]="","",
  attrition_data[[#This Row],[YearsSinceLastPromotion]]=0,"0",
  attrition_data[[#This Row],[YearsSinceLastPromotion]]&lt;=2,"1–2",
  attrition_data[[#This Row],[YearsSinceLastPromotion]]&lt;=5,"3–5",
  TRUE,"6+"
)</f>
        <v>0</v>
      </c>
      <c r="AP71">
        <f>attrition_data[[#This Row],[MonthlyIncome]] * 12 * ReplacementFactor</f>
        <v>12196.8</v>
      </c>
      <c r="AQ71">
        <f>IFERROR(attrition_data[[#This Row],[AttritionFlag]] * attrition_data[[#This Row],[ReplacementCost]], 0)</f>
        <v>12196.8</v>
      </c>
      <c r="AR7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1" t="str" cm="1">
        <f t="array" ref="AS71">_xlfn.IFS(
  attrition_data[[#This Row],[RiskScore]] &lt;= $AU$3, "Q1 (Lowest)",
  attrition_data[[#This Row],[RiskScore]] &lt;= $AV$3, "Q2",
  attrition_data[[#This Row],[RiskScore]] &lt;= $AW$3, "Q3",
  TRUE, "Q4 (Highest)"
)</f>
        <v>Q3</v>
      </c>
    </row>
    <row r="72" spans="1:45">
      <c r="A72">
        <v>59</v>
      </c>
      <c r="B72" t="s">
        <v>50</v>
      </c>
      <c r="C72" t="s">
        <v>51</v>
      </c>
      <c r="D72" t="s">
        <v>40</v>
      </c>
      <c r="E72">
        <v>1</v>
      </c>
      <c r="F72">
        <v>1</v>
      </c>
      <c r="G72" t="s">
        <v>41</v>
      </c>
      <c r="H72">
        <v>91</v>
      </c>
      <c r="I72">
        <v>1</v>
      </c>
      <c r="J72" t="s">
        <v>42</v>
      </c>
      <c r="K72">
        <v>2</v>
      </c>
      <c r="L72">
        <v>2</v>
      </c>
      <c r="M72" t="s">
        <v>43</v>
      </c>
      <c r="N72">
        <v>3</v>
      </c>
      <c r="O72" t="s">
        <v>44</v>
      </c>
      <c r="P72">
        <v>5473</v>
      </c>
      <c r="Q72">
        <v>7</v>
      </c>
      <c r="R72" t="s">
        <v>50</v>
      </c>
      <c r="S72">
        <v>11</v>
      </c>
      <c r="T72">
        <v>3</v>
      </c>
      <c r="U72">
        <v>4</v>
      </c>
      <c r="V72">
        <v>0</v>
      </c>
      <c r="W72">
        <v>20</v>
      </c>
      <c r="X72">
        <v>2</v>
      </c>
      <c r="Y72">
        <v>2</v>
      </c>
      <c r="Z72">
        <v>4</v>
      </c>
      <c r="AA72">
        <v>3</v>
      </c>
      <c r="AB72">
        <v>1</v>
      </c>
      <c r="AC72">
        <v>3</v>
      </c>
      <c r="AD72">
        <v>0</v>
      </c>
      <c r="AE72">
        <v>0</v>
      </c>
      <c r="AF72">
        <v>1</v>
      </c>
      <c r="AG72">
        <v>1</v>
      </c>
      <c r="AH72" t="s">
        <v>66</v>
      </c>
      <c r="AI72" t="s">
        <v>46</v>
      </c>
      <c r="AJ72" t="s">
        <v>47</v>
      </c>
      <c r="AK72" t="s">
        <v>71</v>
      </c>
      <c r="AL72" t="s">
        <v>65</v>
      </c>
      <c r="AM72">
        <v>2.5</v>
      </c>
      <c r="AN72" t="s">
        <v>96</v>
      </c>
      <c r="AO72" t="str" cm="1">
        <f t="array" ref="AO72">_xlfn.IFS(
  attrition_data[[#This Row],[YearsSinceLastPromotion]]="","",
  attrition_data[[#This Row],[YearsSinceLastPromotion]]=0,"0",
  attrition_data[[#This Row],[YearsSinceLastPromotion]]&lt;=2,"1–2",
  attrition_data[[#This Row],[YearsSinceLastPromotion]]&lt;=5,"3–5",
  TRUE,"6+"
)</f>
        <v>1–2</v>
      </c>
      <c r="AP72">
        <f>attrition_data[[#This Row],[MonthlyIncome]] * 12 * ReplacementFactor</f>
        <v>19702.8</v>
      </c>
      <c r="AQ72">
        <f>IFERROR(attrition_data[[#This Row],[AttritionFlag]] * attrition_data[[#This Row],[ReplacementCost]], 0)</f>
        <v>0</v>
      </c>
      <c r="AR7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2" t="str" cm="1">
        <f t="array" ref="AS72">_xlfn.IFS(
  attrition_data[[#This Row],[RiskScore]] &lt;= $AU$3, "Q1 (Lowest)",
  attrition_data[[#This Row],[RiskScore]] &lt;= $AV$3, "Q2",
  attrition_data[[#This Row],[RiskScore]] &lt;= $AW$3, "Q3",
  TRUE, "Q4 (Highest)"
)</f>
        <v>Q1 (Lowest)</v>
      </c>
    </row>
    <row r="73" spans="1:45">
      <c r="A73">
        <v>29</v>
      </c>
      <c r="B73" t="s">
        <v>50</v>
      </c>
      <c r="C73" t="s">
        <v>39</v>
      </c>
      <c r="D73" t="s">
        <v>52</v>
      </c>
      <c r="E73">
        <v>2</v>
      </c>
      <c r="F73">
        <v>3</v>
      </c>
      <c r="G73" t="s">
        <v>41</v>
      </c>
      <c r="H73">
        <v>94</v>
      </c>
      <c r="I73">
        <v>3</v>
      </c>
      <c r="J73" t="s">
        <v>53</v>
      </c>
      <c r="K73">
        <v>3</v>
      </c>
      <c r="L73">
        <v>1</v>
      </c>
      <c r="M73" t="s">
        <v>54</v>
      </c>
      <c r="N73">
        <v>2</v>
      </c>
      <c r="O73" t="s">
        <v>55</v>
      </c>
      <c r="P73">
        <v>2703</v>
      </c>
      <c r="Q73">
        <v>0</v>
      </c>
      <c r="R73" t="s">
        <v>50</v>
      </c>
      <c r="S73">
        <v>23</v>
      </c>
      <c r="T73">
        <v>4</v>
      </c>
      <c r="U73">
        <v>4</v>
      </c>
      <c r="V73">
        <v>1</v>
      </c>
      <c r="W73">
        <v>6</v>
      </c>
      <c r="X73">
        <v>3</v>
      </c>
      <c r="Y73">
        <v>3</v>
      </c>
      <c r="Z73">
        <v>5</v>
      </c>
      <c r="AA73">
        <v>4</v>
      </c>
      <c r="AB73">
        <v>0</v>
      </c>
      <c r="AC73">
        <v>4</v>
      </c>
      <c r="AD73">
        <v>0</v>
      </c>
      <c r="AE73">
        <v>0</v>
      </c>
      <c r="AF73">
        <v>1</v>
      </c>
      <c r="AG73">
        <v>1</v>
      </c>
      <c r="AH73" t="s">
        <v>63</v>
      </c>
      <c r="AI73" t="s">
        <v>46</v>
      </c>
      <c r="AJ73" t="s">
        <v>61</v>
      </c>
      <c r="AK73" t="s">
        <v>48</v>
      </c>
      <c r="AL73" t="s">
        <v>65</v>
      </c>
      <c r="AM73">
        <v>3</v>
      </c>
      <c r="AN73" t="s">
        <v>94</v>
      </c>
      <c r="AO73" t="str" cm="1">
        <f t="array" ref="AO73">_xlfn.IFS(
  attrition_data[[#This Row],[YearsSinceLastPromotion]]="","",
  attrition_data[[#This Row],[YearsSinceLastPromotion]]=0,"0",
  attrition_data[[#This Row],[YearsSinceLastPromotion]]&lt;=2,"1–2",
  attrition_data[[#This Row],[YearsSinceLastPromotion]]&lt;=5,"3–5",
  TRUE,"6+"
)</f>
        <v>0</v>
      </c>
      <c r="AP73">
        <f>attrition_data[[#This Row],[MonthlyIncome]] * 12 * ReplacementFactor</f>
        <v>9730.7999999999993</v>
      </c>
      <c r="AQ73">
        <f>IFERROR(attrition_data[[#This Row],[AttritionFlag]] * attrition_data[[#This Row],[ReplacementCost]], 0)</f>
        <v>0</v>
      </c>
      <c r="AR7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3" t="str" cm="1">
        <f t="array" ref="AS73">_xlfn.IFS(
  attrition_data[[#This Row],[RiskScore]] &lt;= $AU$3, "Q1 (Lowest)",
  attrition_data[[#This Row],[RiskScore]] &lt;= $AV$3, "Q2",
  attrition_data[[#This Row],[RiskScore]] &lt;= $AW$3, "Q3",
  TRUE, "Q4 (Highest)"
)</f>
        <v>Q1 (Lowest)</v>
      </c>
    </row>
    <row r="74" spans="1:45">
      <c r="A74">
        <v>31</v>
      </c>
      <c r="B74" t="s">
        <v>50</v>
      </c>
      <c r="C74" t="s">
        <v>39</v>
      </c>
      <c r="D74" t="s">
        <v>52</v>
      </c>
      <c r="E74">
        <v>1</v>
      </c>
      <c r="F74">
        <v>4</v>
      </c>
      <c r="G74" t="s">
        <v>64</v>
      </c>
      <c r="H74">
        <v>95</v>
      </c>
      <c r="I74">
        <v>3</v>
      </c>
      <c r="J74" t="s">
        <v>53</v>
      </c>
      <c r="K74">
        <v>3</v>
      </c>
      <c r="L74">
        <v>1</v>
      </c>
      <c r="M74" t="s">
        <v>54</v>
      </c>
      <c r="N74">
        <v>2</v>
      </c>
      <c r="O74" t="s">
        <v>44</v>
      </c>
      <c r="P74">
        <v>2501</v>
      </c>
      <c r="Q74">
        <v>1</v>
      </c>
      <c r="R74" t="s">
        <v>50</v>
      </c>
      <c r="S74">
        <v>17</v>
      </c>
      <c r="T74">
        <v>3</v>
      </c>
      <c r="U74">
        <v>2</v>
      </c>
      <c r="V74">
        <v>0</v>
      </c>
      <c r="W74">
        <v>1</v>
      </c>
      <c r="X74">
        <v>4</v>
      </c>
      <c r="Y74">
        <v>3</v>
      </c>
      <c r="Z74">
        <v>1</v>
      </c>
      <c r="AA74">
        <v>1</v>
      </c>
      <c r="AB74">
        <v>1</v>
      </c>
      <c r="AC74">
        <v>0</v>
      </c>
      <c r="AD74">
        <v>0</v>
      </c>
      <c r="AE74">
        <v>0</v>
      </c>
      <c r="AF74">
        <v>1</v>
      </c>
      <c r="AG74">
        <v>0</v>
      </c>
      <c r="AH74" t="s">
        <v>63</v>
      </c>
      <c r="AI74" t="s">
        <v>46</v>
      </c>
      <c r="AJ74" t="s">
        <v>61</v>
      </c>
      <c r="AK74" t="s">
        <v>65</v>
      </c>
      <c r="AL74" t="s">
        <v>62</v>
      </c>
      <c r="AM74">
        <v>2.5</v>
      </c>
      <c r="AN74" t="s">
        <v>96</v>
      </c>
      <c r="AO74" t="str" cm="1">
        <f t="array" ref="AO74">_xlfn.IFS(
  attrition_data[[#This Row],[YearsSinceLastPromotion]]="","",
  attrition_data[[#This Row],[YearsSinceLastPromotion]]=0,"0",
  attrition_data[[#This Row],[YearsSinceLastPromotion]]&lt;=2,"1–2",
  attrition_data[[#This Row],[YearsSinceLastPromotion]]&lt;=5,"3–5",
  TRUE,"6+"
)</f>
        <v>1–2</v>
      </c>
      <c r="AP74">
        <f>attrition_data[[#This Row],[MonthlyIncome]] * 12 * ReplacementFactor</f>
        <v>9003.6</v>
      </c>
      <c r="AQ74">
        <f>IFERROR(attrition_data[[#This Row],[AttritionFlag]] * attrition_data[[#This Row],[ReplacementCost]], 0)</f>
        <v>0</v>
      </c>
      <c r="AR7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4" t="str" cm="1">
        <f t="array" ref="AS74">_xlfn.IFS(
  attrition_data[[#This Row],[RiskScore]] &lt;= $AU$3, "Q1 (Lowest)",
  attrition_data[[#This Row],[RiskScore]] &lt;= $AV$3, "Q2",
  attrition_data[[#This Row],[RiskScore]] &lt;= $AW$3, "Q3",
  TRUE, "Q4 (Highest)"
)</f>
        <v>Q2</v>
      </c>
    </row>
    <row r="75" spans="1:45">
      <c r="A75">
        <v>32</v>
      </c>
      <c r="B75" t="s">
        <v>50</v>
      </c>
      <c r="C75" t="s">
        <v>39</v>
      </c>
      <c r="D75" t="s">
        <v>52</v>
      </c>
      <c r="E75">
        <v>1</v>
      </c>
      <c r="F75">
        <v>3</v>
      </c>
      <c r="G75" t="s">
        <v>41</v>
      </c>
      <c r="H75">
        <v>96</v>
      </c>
      <c r="I75">
        <v>2</v>
      </c>
      <c r="J75" t="s">
        <v>53</v>
      </c>
      <c r="K75">
        <v>3</v>
      </c>
      <c r="L75">
        <v>2</v>
      </c>
      <c r="M75" t="s">
        <v>54</v>
      </c>
      <c r="N75">
        <v>2</v>
      </c>
      <c r="O75" t="s">
        <v>55</v>
      </c>
      <c r="P75">
        <v>6220</v>
      </c>
      <c r="Q75">
        <v>1</v>
      </c>
      <c r="R75" t="s">
        <v>50</v>
      </c>
      <c r="S75">
        <v>17</v>
      </c>
      <c r="T75">
        <v>3</v>
      </c>
      <c r="U75">
        <v>2</v>
      </c>
      <c r="V75">
        <v>2</v>
      </c>
      <c r="W75">
        <v>10</v>
      </c>
      <c r="X75">
        <v>3</v>
      </c>
      <c r="Y75">
        <v>3</v>
      </c>
      <c r="Z75">
        <v>10</v>
      </c>
      <c r="AA75">
        <v>4</v>
      </c>
      <c r="AB75">
        <v>0</v>
      </c>
      <c r="AC75">
        <v>9</v>
      </c>
      <c r="AD75">
        <v>0</v>
      </c>
      <c r="AE75">
        <v>0</v>
      </c>
      <c r="AF75">
        <v>1</v>
      </c>
      <c r="AG75">
        <v>1</v>
      </c>
      <c r="AH75" t="s">
        <v>63</v>
      </c>
      <c r="AI75" t="s">
        <v>46</v>
      </c>
      <c r="AJ75" t="s">
        <v>47</v>
      </c>
      <c r="AK75" t="s">
        <v>58</v>
      </c>
      <c r="AL75" t="s">
        <v>49</v>
      </c>
      <c r="AM75">
        <v>2.25</v>
      </c>
      <c r="AN75" t="s">
        <v>96</v>
      </c>
      <c r="AO75" t="str" cm="1">
        <f t="array" ref="AO75">_xlfn.IFS(
  attrition_data[[#This Row],[YearsSinceLastPromotion]]="","",
  attrition_data[[#This Row],[YearsSinceLastPromotion]]=0,"0",
  attrition_data[[#This Row],[YearsSinceLastPromotion]]&lt;=2,"1–2",
  attrition_data[[#This Row],[YearsSinceLastPromotion]]&lt;=5,"3–5",
  TRUE,"6+"
)</f>
        <v>0</v>
      </c>
      <c r="AP75">
        <f>attrition_data[[#This Row],[MonthlyIncome]] * 12 * ReplacementFactor</f>
        <v>22392</v>
      </c>
      <c r="AQ75">
        <f>IFERROR(attrition_data[[#This Row],[AttritionFlag]] * attrition_data[[#This Row],[ReplacementCost]], 0)</f>
        <v>0</v>
      </c>
      <c r="AR7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5" t="str" cm="1">
        <f t="array" ref="AS75">_xlfn.IFS(
  attrition_data[[#This Row],[RiskScore]] &lt;= $AU$3, "Q1 (Lowest)",
  attrition_data[[#This Row],[RiskScore]] &lt;= $AV$3, "Q2",
  attrition_data[[#This Row],[RiskScore]] &lt;= $AW$3, "Q3",
  TRUE, "Q4 (Highest)"
)</f>
        <v>Q1 (Lowest)</v>
      </c>
    </row>
    <row r="76" spans="1:45">
      <c r="A76">
        <v>36</v>
      </c>
      <c r="B76" t="s">
        <v>50</v>
      </c>
      <c r="C76" t="s">
        <v>39</v>
      </c>
      <c r="D76" t="s">
        <v>52</v>
      </c>
      <c r="E76">
        <v>6</v>
      </c>
      <c r="F76">
        <v>3</v>
      </c>
      <c r="G76" t="s">
        <v>41</v>
      </c>
      <c r="H76">
        <v>97</v>
      </c>
      <c r="I76">
        <v>2</v>
      </c>
      <c r="J76" t="s">
        <v>42</v>
      </c>
      <c r="K76">
        <v>4</v>
      </c>
      <c r="L76">
        <v>1</v>
      </c>
      <c r="M76" t="s">
        <v>60</v>
      </c>
      <c r="N76">
        <v>4</v>
      </c>
      <c r="O76" t="s">
        <v>55</v>
      </c>
      <c r="P76">
        <v>3038</v>
      </c>
      <c r="Q76">
        <v>3</v>
      </c>
      <c r="R76" t="s">
        <v>50</v>
      </c>
      <c r="S76">
        <v>12</v>
      </c>
      <c r="T76">
        <v>3</v>
      </c>
      <c r="U76">
        <v>2</v>
      </c>
      <c r="V76">
        <v>0</v>
      </c>
      <c r="W76">
        <v>5</v>
      </c>
      <c r="X76">
        <v>3</v>
      </c>
      <c r="Y76">
        <v>3</v>
      </c>
      <c r="Z76">
        <v>1</v>
      </c>
      <c r="AA76">
        <v>0</v>
      </c>
      <c r="AB76">
        <v>0</v>
      </c>
      <c r="AC76">
        <v>0</v>
      </c>
      <c r="AD76">
        <v>0</v>
      </c>
      <c r="AE76">
        <v>0</v>
      </c>
      <c r="AF76">
        <v>1</v>
      </c>
      <c r="AG76">
        <v>0</v>
      </c>
      <c r="AH76" t="s">
        <v>45</v>
      </c>
      <c r="AI76" t="s">
        <v>57</v>
      </c>
      <c r="AJ76" t="s">
        <v>61</v>
      </c>
      <c r="AK76" t="s">
        <v>48</v>
      </c>
      <c r="AL76" t="s">
        <v>62</v>
      </c>
      <c r="AM76">
        <v>2.75</v>
      </c>
      <c r="AN76" t="s">
        <v>94</v>
      </c>
      <c r="AO76" t="str" cm="1">
        <f t="array" ref="AO76">_xlfn.IFS(
  attrition_data[[#This Row],[YearsSinceLastPromotion]]="","",
  attrition_data[[#This Row],[YearsSinceLastPromotion]]=0,"0",
  attrition_data[[#This Row],[YearsSinceLastPromotion]]&lt;=2,"1–2",
  attrition_data[[#This Row],[YearsSinceLastPromotion]]&lt;=5,"3–5",
  TRUE,"6+"
)</f>
        <v>0</v>
      </c>
      <c r="AP76">
        <f>attrition_data[[#This Row],[MonthlyIncome]] * 12 * ReplacementFactor</f>
        <v>10936.8</v>
      </c>
      <c r="AQ76">
        <f>IFERROR(attrition_data[[#This Row],[AttritionFlag]] * attrition_data[[#This Row],[ReplacementCost]], 0)</f>
        <v>0</v>
      </c>
      <c r="AR7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6" t="str" cm="1">
        <f t="array" ref="AS76">_xlfn.IFS(
  attrition_data[[#This Row],[RiskScore]] &lt;= $AU$3, "Q1 (Lowest)",
  attrition_data[[#This Row],[RiskScore]] &lt;= $AV$3, "Q2",
  attrition_data[[#This Row],[RiskScore]] &lt;= $AW$3, "Q3",
  TRUE, "Q4 (Highest)"
)</f>
        <v>Q2</v>
      </c>
    </row>
    <row r="77" spans="1:45">
      <c r="A77">
        <v>31</v>
      </c>
      <c r="B77" t="s">
        <v>50</v>
      </c>
      <c r="C77" t="s">
        <v>39</v>
      </c>
      <c r="D77" t="s">
        <v>52</v>
      </c>
      <c r="E77">
        <v>8</v>
      </c>
      <c r="F77">
        <v>4</v>
      </c>
      <c r="G77" t="s">
        <v>41</v>
      </c>
      <c r="H77">
        <v>98</v>
      </c>
      <c r="I77">
        <v>3</v>
      </c>
      <c r="J77" t="s">
        <v>42</v>
      </c>
      <c r="K77">
        <v>3</v>
      </c>
      <c r="L77">
        <v>2</v>
      </c>
      <c r="M77" t="s">
        <v>69</v>
      </c>
      <c r="N77">
        <v>4</v>
      </c>
      <c r="O77" t="s">
        <v>44</v>
      </c>
      <c r="P77">
        <v>4424</v>
      </c>
      <c r="Q77">
        <v>1</v>
      </c>
      <c r="R77" t="s">
        <v>50</v>
      </c>
      <c r="S77">
        <v>23</v>
      </c>
      <c r="T77">
        <v>4</v>
      </c>
      <c r="U77">
        <v>4</v>
      </c>
      <c r="V77">
        <v>0</v>
      </c>
      <c r="W77">
        <v>11</v>
      </c>
      <c r="X77">
        <v>2</v>
      </c>
      <c r="Y77">
        <v>3</v>
      </c>
      <c r="Z77">
        <v>11</v>
      </c>
      <c r="AA77">
        <v>7</v>
      </c>
      <c r="AB77">
        <v>1</v>
      </c>
      <c r="AC77">
        <v>8</v>
      </c>
      <c r="AD77">
        <v>0</v>
      </c>
      <c r="AE77">
        <v>0</v>
      </c>
      <c r="AF77">
        <v>1</v>
      </c>
      <c r="AG77">
        <v>1</v>
      </c>
      <c r="AH77" t="s">
        <v>63</v>
      </c>
      <c r="AI77" t="s">
        <v>57</v>
      </c>
      <c r="AJ77" t="s">
        <v>61</v>
      </c>
      <c r="AK77" t="s">
        <v>58</v>
      </c>
      <c r="AL77" t="s">
        <v>71</v>
      </c>
      <c r="AM77">
        <v>3.5</v>
      </c>
      <c r="AN77" t="s">
        <v>95</v>
      </c>
      <c r="AO77" t="str" cm="1">
        <f t="array" ref="AO77">_xlfn.IFS(
  attrition_data[[#This Row],[YearsSinceLastPromotion]]="","",
  attrition_data[[#This Row],[YearsSinceLastPromotion]]=0,"0",
  attrition_data[[#This Row],[YearsSinceLastPromotion]]&lt;=2,"1–2",
  attrition_data[[#This Row],[YearsSinceLastPromotion]]&lt;=5,"3–5",
  TRUE,"6+"
)</f>
        <v>1–2</v>
      </c>
      <c r="AP77">
        <f>attrition_data[[#This Row],[MonthlyIncome]] * 12 * ReplacementFactor</f>
        <v>15926.4</v>
      </c>
      <c r="AQ77">
        <f>IFERROR(attrition_data[[#This Row],[AttritionFlag]] * attrition_data[[#This Row],[ReplacementCost]], 0)</f>
        <v>0</v>
      </c>
      <c r="AR7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7" t="str" cm="1">
        <f t="array" ref="AS77">_xlfn.IFS(
  attrition_data[[#This Row],[RiskScore]] &lt;= $AU$3, "Q1 (Lowest)",
  attrition_data[[#This Row],[RiskScore]] &lt;= $AV$3, "Q2",
  attrition_data[[#This Row],[RiskScore]] &lt;= $AW$3, "Q3",
  TRUE, "Q4 (Highest)"
)</f>
        <v>Q1 (Lowest)</v>
      </c>
    </row>
    <row r="78" spans="1:45">
      <c r="A78">
        <v>35</v>
      </c>
      <c r="B78" t="s">
        <v>50</v>
      </c>
      <c r="C78" t="s">
        <v>39</v>
      </c>
      <c r="D78" t="s">
        <v>40</v>
      </c>
      <c r="E78">
        <v>1</v>
      </c>
      <c r="F78">
        <v>4</v>
      </c>
      <c r="G78" t="s">
        <v>82</v>
      </c>
      <c r="H78">
        <v>100</v>
      </c>
      <c r="I78">
        <v>3</v>
      </c>
      <c r="J78" t="s">
        <v>53</v>
      </c>
      <c r="K78">
        <v>2</v>
      </c>
      <c r="L78">
        <v>2</v>
      </c>
      <c r="M78" t="s">
        <v>43</v>
      </c>
      <c r="N78">
        <v>1</v>
      </c>
      <c r="O78" t="s">
        <v>44</v>
      </c>
      <c r="P78">
        <v>4312</v>
      </c>
      <c r="Q78">
        <v>0</v>
      </c>
      <c r="R78" t="s">
        <v>50</v>
      </c>
      <c r="S78">
        <v>14</v>
      </c>
      <c r="T78">
        <v>3</v>
      </c>
      <c r="U78">
        <v>2</v>
      </c>
      <c r="V78">
        <v>0</v>
      </c>
      <c r="W78">
        <v>16</v>
      </c>
      <c r="X78">
        <v>2</v>
      </c>
      <c r="Y78">
        <v>3</v>
      </c>
      <c r="Z78">
        <v>15</v>
      </c>
      <c r="AA78">
        <v>13</v>
      </c>
      <c r="AB78">
        <v>2</v>
      </c>
      <c r="AC78">
        <v>8</v>
      </c>
      <c r="AD78">
        <v>0</v>
      </c>
      <c r="AE78">
        <v>0</v>
      </c>
      <c r="AF78">
        <v>0</v>
      </c>
      <c r="AG78">
        <v>1</v>
      </c>
      <c r="AH78" t="s">
        <v>45</v>
      </c>
      <c r="AI78" t="s">
        <v>46</v>
      </c>
      <c r="AJ78" t="s">
        <v>61</v>
      </c>
      <c r="AK78" t="s">
        <v>71</v>
      </c>
      <c r="AL78" t="s">
        <v>71</v>
      </c>
      <c r="AM78">
        <v>2.25</v>
      </c>
      <c r="AN78" t="s">
        <v>96</v>
      </c>
      <c r="AO78" t="str" cm="1">
        <f t="array" ref="AO78">_xlfn.IFS(
  attrition_data[[#This Row],[YearsSinceLastPromotion]]="","",
  attrition_data[[#This Row],[YearsSinceLastPromotion]]=0,"0",
  attrition_data[[#This Row],[YearsSinceLastPromotion]]&lt;=2,"1–2",
  attrition_data[[#This Row],[YearsSinceLastPromotion]]&lt;=5,"3–5",
  TRUE,"6+"
)</f>
        <v>1–2</v>
      </c>
      <c r="AP78">
        <f>attrition_data[[#This Row],[MonthlyIncome]] * 12 * ReplacementFactor</f>
        <v>15523.199999999999</v>
      </c>
      <c r="AQ78">
        <f>IFERROR(attrition_data[[#This Row],[AttritionFlag]] * attrition_data[[#This Row],[ReplacementCost]], 0)</f>
        <v>0</v>
      </c>
      <c r="AR7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8" t="str" cm="1">
        <f t="array" ref="AS78">_xlfn.IFS(
  attrition_data[[#This Row],[RiskScore]] &lt;= $AU$3, "Q1 (Lowest)",
  attrition_data[[#This Row],[RiskScore]] &lt;= $AV$3, "Q2",
  attrition_data[[#This Row],[RiskScore]] &lt;= $AW$3, "Q3",
  TRUE, "Q4 (Highest)"
)</f>
        <v>Q1 (Lowest)</v>
      </c>
    </row>
    <row r="79" spans="1:45">
      <c r="A79">
        <v>45</v>
      </c>
      <c r="B79" t="s">
        <v>50</v>
      </c>
      <c r="C79" t="s">
        <v>39</v>
      </c>
      <c r="D79" t="s">
        <v>52</v>
      </c>
      <c r="E79">
        <v>6</v>
      </c>
      <c r="F79">
        <v>4</v>
      </c>
      <c r="G79" t="s">
        <v>59</v>
      </c>
      <c r="H79">
        <v>101</v>
      </c>
      <c r="I79">
        <v>4</v>
      </c>
      <c r="J79" t="s">
        <v>53</v>
      </c>
      <c r="K79">
        <v>3</v>
      </c>
      <c r="L79">
        <v>3</v>
      </c>
      <c r="M79" t="s">
        <v>80</v>
      </c>
      <c r="N79">
        <v>1</v>
      </c>
      <c r="O79" t="s">
        <v>55</v>
      </c>
      <c r="P79">
        <v>13245</v>
      </c>
      <c r="Q79">
        <v>4</v>
      </c>
      <c r="R79" t="s">
        <v>38</v>
      </c>
      <c r="S79">
        <v>14</v>
      </c>
      <c r="T79">
        <v>3</v>
      </c>
      <c r="U79">
        <v>2</v>
      </c>
      <c r="V79">
        <v>0</v>
      </c>
      <c r="W79">
        <v>17</v>
      </c>
      <c r="X79">
        <v>3</v>
      </c>
      <c r="Y79">
        <v>4</v>
      </c>
      <c r="Z79">
        <v>0</v>
      </c>
      <c r="AA79">
        <v>0</v>
      </c>
      <c r="AB79">
        <v>0</v>
      </c>
      <c r="AC79">
        <v>0</v>
      </c>
      <c r="AD79">
        <v>0</v>
      </c>
      <c r="AE79">
        <v>1</v>
      </c>
      <c r="AF79">
        <v>1</v>
      </c>
      <c r="AG79">
        <v>0</v>
      </c>
      <c r="AH79" t="s">
        <v>56</v>
      </c>
      <c r="AI79" t="s">
        <v>57</v>
      </c>
      <c r="AJ79" t="s">
        <v>81</v>
      </c>
      <c r="AK79" t="s">
        <v>71</v>
      </c>
      <c r="AL79" t="s">
        <v>62</v>
      </c>
      <c r="AM79">
        <v>2.75</v>
      </c>
      <c r="AN79" t="s">
        <v>94</v>
      </c>
      <c r="AO79" t="str" cm="1">
        <f t="array" ref="AO79">_xlfn.IFS(
  attrition_data[[#This Row],[YearsSinceLastPromotion]]="","",
  attrition_data[[#This Row],[YearsSinceLastPromotion]]=0,"0",
  attrition_data[[#This Row],[YearsSinceLastPromotion]]&lt;=2,"1–2",
  attrition_data[[#This Row],[YearsSinceLastPromotion]]&lt;=5,"3–5",
  TRUE,"6+"
)</f>
        <v>0</v>
      </c>
      <c r="AP79">
        <f>attrition_data[[#This Row],[MonthlyIncome]] * 12 * ReplacementFactor</f>
        <v>47682</v>
      </c>
      <c r="AQ79">
        <f>IFERROR(attrition_data[[#This Row],[AttritionFlag]] * attrition_data[[#This Row],[ReplacementCost]], 0)</f>
        <v>0</v>
      </c>
      <c r="AR7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9" t="str" cm="1">
        <f t="array" ref="AS79">_xlfn.IFS(
  attrition_data[[#This Row],[RiskScore]] &lt;= $AU$3, "Q1 (Lowest)",
  attrition_data[[#This Row],[RiskScore]] &lt;= $AV$3, "Q2",
  attrition_data[[#This Row],[RiskScore]] &lt;= $AW$3, "Q3",
  TRUE, "Q4 (Highest)"
)</f>
        <v>Q3</v>
      </c>
    </row>
    <row r="80" spans="1:45">
      <c r="A80">
        <v>37</v>
      </c>
      <c r="B80" t="s">
        <v>50</v>
      </c>
      <c r="C80" t="s">
        <v>39</v>
      </c>
      <c r="D80" t="s">
        <v>52</v>
      </c>
      <c r="E80">
        <v>7</v>
      </c>
      <c r="F80">
        <v>4</v>
      </c>
      <c r="G80" t="s">
        <v>64</v>
      </c>
      <c r="H80">
        <v>102</v>
      </c>
      <c r="I80">
        <v>1</v>
      </c>
      <c r="J80" t="s">
        <v>53</v>
      </c>
      <c r="K80">
        <v>3</v>
      </c>
      <c r="L80">
        <v>3</v>
      </c>
      <c r="M80" t="s">
        <v>80</v>
      </c>
      <c r="N80">
        <v>3</v>
      </c>
      <c r="O80" t="s">
        <v>44</v>
      </c>
      <c r="P80">
        <v>13664</v>
      </c>
      <c r="Q80">
        <v>4</v>
      </c>
      <c r="R80" t="s">
        <v>50</v>
      </c>
      <c r="S80">
        <v>13</v>
      </c>
      <c r="T80">
        <v>3</v>
      </c>
      <c r="U80">
        <v>1</v>
      </c>
      <c r="V80">
        <v>0</v>
      </c>
      <c r="W80">
        <v>16</v>
      </c>
      <c r="X80">
        <v>3</v>
      </c>
      <c r="Y80">
        <v>4</v>
      </c>
      <c r="Z80">
        <v>5</v>
      </c>
      <c r="AA80">
        <v>2</v>
      </c>
      <c r="AB80">
        <v>0</v>
      </c>
      <c r="AC80">
        <v>2</v>
      </c>
      <c r="AD80">
        <v>0</v>
      </c>
      <c r="AE80">
        <v>0</v>
      </c>
      <c r="AF80">
        <v>1</v>
      </c>
      <c r="AG80">
        <v>1</v>
      </c>
      <c r="AH80" t="s">
        <v>45</v>
      </c>
      <c r="AI80" t="s">
        <v>57</v>
      </c>
      <c r="AJ80" t="s">
        <v>81</v>
      </c>
      <c r="AK80" t="s">
        <v>71</v>
      </c>
      <c r="AL80" t="s">
        <v>65</v>
      </c>
      <c r="AM80">
        <v>2.25</v>
      </c>
      <c r="AN80" t="s">
        <v>96</v>
      </c>
      <c r="AO80" t="str" cm="1">
        <f t="array" ref="AO80">_xlfn.IFS(
  attrition_data[[#This Row],[YearsSinceLastPromotion]]="","",
  attrition_data[[#This Row],[YearsSinceLastPromotion]]=0,"0",
  attrition_data[[#This Row],[YearsSinceLastPromotion]]&lt;=2,"1–2",
  attrition_data[[#This Row],[YearsSinceLastPromotion]]&lt;=5,"3–5",
  TRUE,"6+"
)</f>
        <v>0</v>
      </c>
      <c r="AP80">
        <f>attrition_data[[#This Row],[MonthlyIncome]] * 12 * ReplacementFactor</f>
        <v>49190.400000000001</v>
      </c>
      <c r="AQ80">
        <f>IFERROR(attrition_data[[#This Row],[AttritionFlag]] * attrition_data[[#This Row],[ReplacementCost]], 0)</f>
        <v>0</v>
      </c>
      <c r="AR8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0" t="str" cm="1">
        <f t="array" ref="AS80">_xlfn.IFS(
  attrition_data[[#This Row],[RiskScore]] &lt;= $AU$3, "Q1 (Lowest)",
  attrition_data[[#This Row],[RiskScore]] &lt;= $AV$3, "Q2",
  attrition_data[[#This Row],[RiskScore]] &lt;= $AW$3, "Q3",
  TRUE, "Q4 (Highest)"
)</f>
        <v>Q1 (Lowest)</v>
      </c>
    </row>
    <row r="81" spans="1:45">
      <c r="A81">
        <v>46</v>
      </c>
      <c r="B81" t="s">
        <v>50</v>
      </c>
      <c r="C81" t="s">
        <v>39</v>
      </c>
      <c r="D81" t="s">
        <v>84</v>
      </c>
      <c r="E81">
        <v>5</v>
      </c>
      <c r="F81">
        <v>2</v>
      </c>
      <c r="G81" t="s">
        <v>64</v>
      </c>
      <c r="H81">
        <v>103</v>
      </c>
      <c r="I81">
        <v>2</v>
      </c>
      <c r="J81" t="s">
        <v>53</v>
      </c>
      <c r="K81">
        <v>3</v>
      </c>
      <c r="L81">
        <v>2</v>
      </c>
      <c r="M81" t="s">
        <v>84</v>
      </c>
      <c r="N81">
        <v>2</v>
      </c>
      <c r="O81" t="s">
        <v>67</v>
      </c>
      <c r="P81">
        <v>5021</v>
      </c>
      <c r="Q81">
        <v>8</v>
      </c>
      <c r="R81" t="s">
        <v>38</v>
      </c>
      <c r="S81">
        <v>22</v>
      </c>
      <c r="T81">
        <v>4</v>
      </c>
      <c r="U81">
        <v>4</v>
      </c>
      <c r="V81">
        <v>1</v>
      </c>
      <c r="W81">
        <v>16</v>
      </c>
      <c r="X81">
        <v>2</v>
      </c>
      <c r="Y81">
        <v>3</v>
      </c>
      <c r="Z81">
        <v>4</v>
      </c>
      <c r="AA81">
        <v>2</v>
      </c>
      <c r="AB81">
        <v>0</v>
      </c>
      <c r="AC81">
        <v>2</v>
      </c>
      <c r="AD81">
        <v>0</v>
      </c>
      <c r="AE81">
        <v>1</v>
      </c>
      <c r="AF81">
        <v>1</v>
      </c>
      <c r="AG81">
        <v>1</v>
      </c>
      <c r="AH81" t="s">
        <v>56</v>
      </c>
      <c r="AI81" t="s">
        <v>46</v>
      </c>
      <c r="AJ81" t="s">
        <v>47</v>
      </c>
      <c r="AK81" t="s">
        <v>71</v>
      </c>
      <c r="AL81" t="s">
        <v>65</v>
      </c>
      <c r="AM81">
        <v>2.75</v>
      </c>
      <c r="AN81" t="s">
        <v>94</v>
      </c>
      <c r="AO81" t="str" cm="1">
        <f t="array" ref="AO81">_xlfn.IFS(
  attrition_data[[#This Row],[YearsSinceLastPromotion]]="","",
  attrition_data[[#This Row],[YearsSinceLastPromotion]]=0,"0",
  attrition_data[[#This Row],[YearsSinceLastPromotion]]&lt;=2,"1–2",
  attrition_data[[#This Row],[YearsSinceLastPromotion]]&lt;=5,"3–5",
  TRUE,"6+"
)</f>
        <v>0</v>
      </c>
      <c r="AP81">
        <f>attrition_data[[#This Row],[MonthlyIncome]] * 12 * ReplacementFactor</f>
        <v>18075.599999999999</v>
      </c>
      <c r="AQ81">
        <f>IFERROR(attrition_data[[#This Row],[AttritionFlag]] * attrition_data[[#This Row],[ReplacementCost]], 0)</f>
        <v>0</v>
      </c>
      <c r="AR8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1" t="str" cm="1">
        <f t="array" ref="AS81">_xlfn.IFS(
  attrition_data[[#This Row],[RiskScore]] &lt;= $AU$3, "Q1 (Lowest)",
  attrition_data[[#This Row],[RiskScore]] &lt;= $AV$3, "Q2",
  attrition_data[[#This Row],[RiskScore]] &lt;= $AW$3, "Q3",
  TRUE, "Q4 (Highest)"
)</f>
        <v>Q2</v>
      </c>
    </row>
    <row r="82" spans="1:45">
      <c r="A82">
        <v>30</v>
      </c>
      <c r="B82" t="s">
        <v>50</v>
      </c>
      <c r="C82" t="s">
        <v>39</v>
      </c>
      <c r="D82" t="s">
        <v>52</v>
      </c>
      <c r="E82">
        <v>1</v>
      </c>
      <c r="F82">
        <v>1</v>
      </c>
      <c r="G82" t="s">
        <v>41</v>
      </c>
      <c r="H82">
        <v>104</v>
      </c>
      <c r="I82">
        <v>4</v>
      </c>
      <c r="J82" t="s">
        <v>53</v>
      </c>
      <c r="K82">
        <v>2</v>
      </c>
      <c r="L82">
        <v>2</v>
      </c>
      <c r="M82" t="s">
        <v>60</v>
      </c>
      <c r="N82">
        <v>4</v>
      </c>
      <c r="O82" t="s">
        <v>55</v>
      </c>
      <c r="P82">
        <v>5126</v>
      </c>
      <c r="Q82">
        <v>1</v>
      </c>
      <c r="R82" t="s">
        <v>38</v>
      </c>
      <c r="S82">
        <v>12</v>
      </c>
      <c r="T82">
        <v>3</v>
      </c>
      <c r="U82">
        <v>3</v>
      </c>
      <c r="V82">
        <v>2</v>
      </c>
      <c r="W82">
        <v>10</v>
      </c>
      <c r="X82">
        <v>1</v>
      </c>
      <c r="Y82">
        <v>2</v>
      </c>
      <c r="Z82">
        <v>10</v>
      </c>
      <c r="AA82">
        <v>8</v>
      </c>
      <c r="AB82">
        <v>3</v>
      </c>
      <c r="AC82">
        <v>0</v>
      </c>
      <c r="AD82">
        <v>0</v>
      </c>
      <c r="AE82">
        <v>1</v>
      </c>
      <c r="AF82">
        <v>0</v>
      </c>
      <c r="AG82">
        <v>0</v>
      </c>
      <c r="AH82" t="s">
        <v>63</v>
      </c>
      <c r="AI82" t="s">
        <v>46</v>
      </c>
      <c r="AJ82" t="s">
        <v>47</v>
      </c>
      <c r="AK82" t="s">
        <v>58</v>
      </c>
      <c r="AL82" t="s">
        <v>49</v>
      </c>
      <c r="AM82">
        <v>3.25</v>
      </c>
      <c r="AN82" t="s">
        <v>95</v>
      </c>
      <c r="AO82" t="str" cm="1">
        <f t="array" ref="AO82">_xlfn.IFS(
  attrition_data[[#This Row],[YearsSinceLastPromotion]]="","",
  attrition_data[[#This Row],[YearsSinceLastPromotion]]=0,"0",
  attrition_data[[#This Row],[YearsSinceLastPromotion]]&lt;=2,"1–2",
  attrition_data[[#This Row],[YearsSinceLastPromotion]]&lt;=5,"3–5",
  TRUE,"6+"
)</f>
        <v>3–5</v>
      </c>
      <c r="AP82">
        <f>attrition_data[[#This Row],[MonthlyIncome]] * 12 * ReplacementFactor</f>
        <v>18453.599999999999</v>
      </c>
      <c r="AQ82">
        <f>IFERROR(attrition_data[[#This Row],[AttritionFlag]] * attrition_data[[#This Row],[ReplacementCost]], 0)</f>
        <v>0</v>
      </c>
      <c r="AR8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82" t="str" cm="1">
        <f t="array" ref="AS82">_xlfn.IFS(
  attrition_data[[#This Row],[RiskScore]] &lt;= $AU$3, "Q1 (Lowest)",
  attrition_data[[#This Row],[RiskScore]] &lt;= $AV$3, "Q2",
  attrition_data[[#This Row],[RiskScore]] &lt;= $AW$3, "Q3",
  TRUE, "Q4 (Highest)"
)</f>
        <v>Q3</v>
      </c>
    </row>
    <row r="83" spans="1:45">
      <c r="A83">
        <v>35</v>
      </c>
      <c r="B83" t="s">
        <v>50</v>
      </c>
      <c r="C83" t="s">
        <v>39</v>
      </c>
      <c r="D83" t="s">
        <v>52</v>
      </c>
      <c r="E83">
        <v>1</v>
      </c>
      <c r="F83">
        <v>3</v>
      </c>
      <c r="G83" t="s">
        <v>64</v>
      </c>
      <c r="H83">
        <v>105</v>
      </c>
      <c r="I83">
        <v>2</v>
      </c>
      <c r="J83" t="s">
        <v>53</v>
      </c>
      <c r="K83">
        <v>2</v>
      </c>
      <c r="L83">
        <v>1</v>
      </c>
      <c r="M83" t="s">
        <v>54</v>
      </c>
      <c r="N83">
        <v>3</v>
      </c>
      <c r="O83" t="s">
        <v>44</v>
      </c>
      <c r="P83">
        <v>2859</v>
      </c>
      <c r="Q83">
        <v>1</v>
      </c>
      <c r="R83" t="s">
        <v>50</v>
      </c>
      <c r="S83">
        <v>18</v>
      </c>
      <c r="T83">
        <v>3</v>
      </c>
      <c r="U83">
        <v>1</v>
      </c>
      <c r="V83">
        <v>0</v>
      </c>
      <c r="W83">
        <v>6</v>
      </c>
      <c r="X83">
        <v>3</v>
      </c>
      <c r="Y83">
        <v>3</v>
      </c>
      <c r="Z83">
        <v>6</v>
      </c>
      <c r="AA83">
        <v>4</v>
      </c>
      <c r="AB83">
        <v>0</v>
      </c>
      <c r="AC83">
        <v>4</v>
      </c>
      <c r="AD83">
        <v>0</v>
      </c>
      <c r="AE83">
        <v>0</v>
      </c>
      <c r="AF83">
        <v>1</v>
      </c>
      <c r="AG83">
        <v>1</v>
      </c>
      <c r="AH83" t="s">
        <v>45</v>
      </c>
      <c r="AI83" t="s">
        <v>46</v>
      </c>
      <c r="AJ83" t="s">
        <v>61</v>
      </c>
      <c r="AK83" t="s">
        <v>48</v>
      </c>
      <c r="AL83" t="s">
        <v>49</v>
      </c>
      <c r="AM83">
        <v>2.25</v>
      </c>
      <c r="AN83" t="s">
        <v>96</v>
      </c>
      <c r="AO83" t="str" cm="1">
        <f t="array" ref="AO83">_xlfn.IFS(
  attrition_data[[#This Row],[YearsSinceLastPromotion]]="","",
  attrition_data[[#This Row],[YearsSinceLastPromotion]]=0,"0",
  attrition_data[[#This Row],[YearsSinceLastPromotion]]&lt;=2,"1–2",
  attrition_data[[#This Row],[YearsSinceLastPromotion]]&lt;=5,"3–5",
  TRUE,"6+"
)</f>
        <v>0</v>
      </c>
      <c r="AP83">
        <f>attrition_data[[#This Row],[MonthlyIncome]] * 12 * ReplacementFactor</f>
        <v>10292.4</v>
      </c>
      <c r="AQ83">
        <f>IFERROR(attrition_data[[#This Row],[AttritionFlag]] * attrition_data[[#This Row],[ReplacementCost]], 0)</f>
        <v>0</v>
      </c>
      <c r="AR8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3" t="str" cm="1">
        <f t="array" ref="AS83">_xlfn.IFS(
  attrition_data[[#This Row],[RiskScore]] &lt;= $AU$3, "Q1 (Lowest)",
  attrition_data[[#This Row],[RiskScore]] &lt;= $AV$3, "Q2",
  attrition_data[[#This Row],[RiskScore]] &lt;= $AW$3, "Q3",
  TRUE, "Q4 (Highest)"
)</f>
        <v>Q1 (Lowest)</v>
      </c>
    </row>
    <row r="84" spans="1:45">
      <c r="A84">
        <v>55</v>
      </c>
      <c r="B84" t="s">
        <v>50</v>
      </c>
      <c r="C84" t="s">
        <v>39</v>
      </c>
      <c r="D84" t="s">
        <v>40</v>
      </c>
      <c r="E84">
        <v>1</v>
      </c>
      <c r="F84">
        <v>2</v>
      </c>
      <c r="G84" t="s">
        <v>41</v>
      </c>
      <c r="H84">
        <v>106</v>
      </c>
      <c r="I84">
        <v>1</v>
      </c>
      <c r="J84" t="s">
        <v>53</v>
      </c>
      <c r="K84">
        <v>3</v>
      </c>
      <c r="L84">
        <v>3</v>
      </c>
      <c r="M84" t="s">
        <v>43</v>
      </c>
      <c r="N84">
        <v>4</v>
      </c>
      <c r="O84" t="s">
        <v>55</v>
      </c>
      <c r="P84">
        <v>10239</v>
      </c>
      <c r="Q84">
        <v>3</v>
      </c>
      <c r="R84" t="s">
        <v>50</v>
      </c>
      <c r="S84">
        <v>14</v>
      </c>
      <c r="T84">
        <v>3</v>
      </c>
      <c r="U84">
        <v>4</v>
      </c>
      <c r="V84">
        <v>1</v>
      </c>
      <c r="W84">
        <v>24</v>
      </c>
      <c r="X84">
        <v>4</v>
      </c>
      <c r="Y84">
        <v>3</v>
      </c>
      <c r="Z84">
        <v>1</v>
      </c>
      <c r="AA84">
        <v>0</v>
      </c>
      <c r="AB84">
        <v>1</v>
      </c>
      <c r="AC84">
        <v>0</v>
      </c>
      <c r="AD84">
        <v>0</v>
      </c>
      <c r="AE84">
        <v>0</v>
      </c>
      <c r="AF84">
        <v>1</v>
      </c>
      <c r="AG84">
        <v>0</v>
      </c>
      <c r="AH84" t="s">
        <v>66</v>
      </c>
      <c r="AI84" t="s">
        <v>46</v>
      </c>
      <c r="AJ84" t="s">
        <v>81</v>
      </c>
      <c r="AK84" t="s">
        <v>71</v>
      </c>
      <c r="AL84" t="s">
        <v>62</v>
      </c>
      <c r="AM84">
        <v>3</v>
      </c>
      <c r="AN84" t="s">
        <v>94</v>
      </c>
      <c r="AO84" t="str" cm="1">
        <f t="array" ref="AO84">_xlfn.IFS(
  attrition_data[[#This Row],[YearsSinceLastPromotion]]="","",
  attrition_data[[#This Row],[YearsSinceLastPromotion]]=0,"0",
  attrition_data[[#This Row],[YearsSinceLastPromotion]]&lt;=2,"1–2",
  attrition_data[[#This Row],[YearsSinceLastPromotion]]&lt;=5,"3–5",
  TRUE,"6+"
)</f>
        <v>1–2</v>
      </c>
      <c r="AP84">
        <f>attrition_data[[#This Row],[MonthlyIncome]] * 12 * ReplacementFactor</f>
        <v>36860.400000000001</v>
      </c>
      <c r="AQ84">
        <f>IFERROR(attrition_data[[#This Row],[AttritionFlag]] * attrition_data[[#This Row],[ReplacementCost]], 0)</f>
        <v>0</v>
      </c>
      <c r="AR8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4" t="str" cm="1">
        <f t="array" ref="AS84">_xlfn.IFS(
  attrition_data[[#This Row],[RiskScore]] &lt;= $AU$3, "Q1 (Lowest)",
  attrition_data[[#This Row],[RiskScore]] &lt;= $AV$3, "Q2",
  attrition_data[[#This Row],[RiskScore]] &lt;= $AW$3, "Q3",
  TRUE, "Q4 (Highest)"
)</f>
        <v>Q2</v>
      </c>
    </row>
    <row r="85" spans="1:45">
      <c r="A85">
        <v>38</v>
      </c>
      <c r="B85" t="s">
        <v>50</v>
      </c>
      <c r="C85" t="s">
        <v>74</v>
      </c>
      <c r="D85" t="s">
        <v>52</v>
      </c>
      <c r="E85">
        <v>6</v>
      </c>
      <c r="F85">
        <v>3</v>
      </c>
      <c r="G85" t="s">
        <v>64</v>
      </c>
      <c r="H85">
        <v>107</v>
      </c>
      <c r="I85">
        <v>2</v>
      </c>
      <c r="J85" t="s">
        <v>42</v>
      </c>
      <c r="K85">
        <v>1</v>
      </c>
      <c r="L85">
        <v>2</v>
      </c>
      <c r="M85" t="s">
        <v>54</v>
      </c>
      <c r="N85">
        <v>4</v>
      </c>
      <c r="O85" t="s">
        <v>67</v>
      </c>
      <c r="P85">
        <v>5329</v>
      </c>
      <c r="Q85">
        <v>7</v>
      </c>
      <c r="R85" t="s">
        <v>38</v>
      </c>
      <c r="S85">
        <v>12</v>
      </c>
      <c r="T85">
        <v>3</v>
      </c>
      <c r="U85">
        <v>4</v>
      </c>
      <c r="V85">
        <v>3</v>
      </c>
      <c r="W85">
        <v>17</v>
      </c>
      <c r="X85">
        <v>3</v>
      </c>
      <c r="Y85">
        <v>3</v>
      </c>
      <c r="Z85">
        <v>13</v>
      </c>
      <c r="AA85">
        <v>11</v>
      </c>
      <c r="AB85">
        <v>1</v>
      </c>
      <c r="AC85">
        <v>9</v>
      </c>
      <c r="AD85">
        <v>0</v>
      </c>
      <c r="AE85">
        <v>1</v>
      </c>
      <c r="AF85">
        <v>1</v>
      </c>
      <c r="AG85">
        <v>1</v>
      </c>
      <c r="AH85" t="s">
        <v>45</v>
      </c>
      <c r="AI85" t="s">
        <v>57</v>
      </c>
      <c r="AJ85" t="s">
        <v>47</v>
      </c>
      <c r="AK85" t="s">
        <v>71</v>
      </c>
      <c r="AL85" t="s">
        <v>71</v>
      </c>
      <c r="AM85">
        <v>3.25</v>
      </c>
      <c r="AN85" t="s">
        <v>95</v>
      </c>
      <c r="AO85" t="str" cm="1">
        <f t="array" ref="AO85">_xlfn.IFS(
  attrition_data[[#This Row],[YearsSinceLastPromotion]]="","",
  attrition_data[[#This Row],[YearsSinceLastPromotion]]=0,"0",
  attrition_data[[#This Row],[YearsSinceLastPromotion]]&lt;=2,"1–2",
  attrition_data[[#This Row],[YearsSinceLastPromotion]]&lt;=5,"3–5",
  TRUE,"6+"
)</f>
        <v>1–2</v>
      </c>
      <c r="AP85">
        <f>attrition_data[[#This Row],[MonthlyIncome]] * 12 * ReplacementFactor</f>
        <v>19184.399999999998</v>
      </c>
      <c r="AQ85">
        <f>IFERROR(attrition_data[[#This Row],[AttritionFlag]] * attrition_data[[#This Row],[ReplacementCost]], 0)</f>
        <v>0</v>
      </c>
      <c r="AR8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5" t="str" cm="1">
        <f t="array" ref="AS85">_xlfn.IFS(
  attrition_data[[#This Row],[RiskScore]] &lt;= $AU$3, "Q1 (Lowest)",
  attrition_data[[#This Row],[RiskScore]] &lt;= $AV$3, "Q2",
  attrition_data[[#This Row],[RiskScore]] &lt;= $AW$3, "Q3",
  TRUE, "Q4 (Highest)"
)</f>
        <v>Q2</v>
      </c>
    </row>
    <row r="86" spans="1:45">
      <c r="A86">
        <v>34</v>
      </c>
      <c r="B86" t="s">
        <v>50</v>
      </c>
      <c r="C86" t="s">
        <v>39</v>
      </c>
      <c r="D86" t="s">
        <v>52</v>
      </c>
      <c r="E86">
        <v>1</v>
      </c>
      <c r="F86">
        <v>2</v>
      </c>
      <c r="G86" t="s">
        <v>64</v>
      </c>
      <c r="H86">
        <v>110</v>
      </c>
      <c r="I86">
        <v>1</v>
      </c>
      <c r="J86" t="s">
        <v>53</v>
      </c>
      <c r="K86">
        <v>3</v>
      </c>
      <c r="L86">
        <v>2</v>
      </c>
      <c r="M86" t="s">
        <v>69</v>
      </c>
      <c r="N86">
        <v>2</v>
      </c>
      <c r="O86" t="s">
        <v>55</v>
      </c>
      <c r="P86">
        <v>4325</v>
      </c>
      <c r="Q86">
        <v>1</v>
      </c>
      <c r="R86" t="s">
        <v>50</v>
      </c>
      <c r="S86">
        <v>15</v>
      </c>
      <c r="T86">
        <v>3</v>
      </c>
      <c r="U86">
        <v>3</v>
      </c>
      <c r="V86">
        <v>0</v>
      </c>
      <c r="W86">
        <v>5</v>
      </c>
      <c r="X86">
        <v>2</v>
      </c>
      <c r="Y86">
        <v>3</v>
      </c>
      <c r="Z86">
        <v>5</v>
      </c>
      <c r="AA86">
        <v>2</v>
      </c>
      <c r="AB86">
        <v>1</v>
      </c>
      <c r="AC86">
        <v>3</v>
      </c>
      <c r="AD86">
        <v>0</v>
      </c>
      <c r="AE86">
        <v>0</v>
      </c>
      <c r="AF86">
        <v>1</v>
      </c>
      <c r="AG86">
        <v>1</v>
      </c>
      <c r="AH86" t="s">
        <v>63</v>
      </c>
      <c r="AI86" t="s">
        <v>46</v>
      </c>
      <c r="AJ86" t="s">
        <v>61</v>
      </c>
      <c r="AK86" t="s">
        <v>48</v>
      </c>
      <c r="AL86" t="s">
        <v>65</v>
      </c>
      <c r="AM86">
        <v>2.25</v>
      </c>
      <c r="AN86" t="s">
        <v>96</v>
      </c>
      <c r="AO86" t="str" cm="1">
        <f t="array" ref="AO86">_xlfn.IFS(
  attrition_data[[#This Row],[YearsSinceLastPromotion]]="","",
  attrition_data[[#This Row],[YearsSinceLastPromotion]]=0,"0",
  attrition_data[[#This Row],[YearsSinceLastPromotion]]&lt;=2,"1–2",
  attrition_data[[#This Row],[YearsSinceLastPromotion]]&lt;=5,"3–5",
  TRUE,"6+"
)</f>
        <v>1–2</v>
      </c>
      <c r="AP86">
        <f>attrition_data[[#This Row],[MonthlyIncome]] * 12 * ReplacementFactor</f>
        <v>15570</v>
      </c>
      <c r="AQ86">
        <f>IFERROR(attrition_data[[#This Row],[AttritionFlag]] * attrition_data[[#This Row],[ReplacementCost]], 0)</f>
        <v>0</v>
      </c>
      <c r="AR8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6" t="str" cm="1">
        <f t="array" ref="AS86">_xlfn.IFS(
  attrition_data[[#This Row],[RiskScore]] &lt;= $AU$3, "Q1 (Lowest)",
  attrition_data[[#This Row],[RiskScore]] &lt;= $AV$3, "Q2",
  attrition_data[[#This Row],[RiskScore]] &lt;= $AW$3, "Q3",
  TRUE, "Q4 (Highest)"
)</f>
        <v>Q1 (Lowest)</v>
      </c>
    </row>
    <row r="87" spans="1:45">
      <c r="A87">
        <v>56</v>
      </c>
      <c r="B87" t="s">
        <v>50</v>
      </c>
      <c r="C87" t="s">
        <v>39</v>
      </c>
      <c r="D87" t="s">
        <v>52</v>
      </c>
      <c r="E87">
        <v>7</v>
      </c>
      <c r="F87">
        <v>3</v>
      </c>
      <c r="G87" t="s">
        <v>41</v>
      </c>
      <c r="H87">
        <v>112</v>
      </c>
      <c r="I87">
        <v>4</v>
      </c>
      <c r="J87" t="s">
        <v>53</v>
      </c>
      <c r="K87">
        <v>1</v>
      </c>
      <c r="L87">
        <v>3</v>
      </c>
      <c r="M87" t="s">
        <v>69</v>
      </c>
      <c r="N87">
        <v>4</v>
      </c>
      <c r="O87" t="s">
        <v>44</v>
      </c>
      <c r="P87">
        <v>7260</v>
      </c>
      <c r="Q87">
        <v>4</v>
      </c>
      <c r="R87" t="s">
        <v>50</v>
      </c>
      <c r="S87">
        <v>11</v>
      </c>
      <c r="T87">
        <v>3</v>
      </c>
      <c r="U87">
        <v>1</v>
      </c>
      <c r="V87">
        <v>0</v>
      </c>
      <c r="W87">
        <v>37</v>
      </c>
      <c r="X87">
        <v>3</v>
      </c>
      <c r="Y87">
        <v>2</v>
      </c>
      <c r="Z87">
        <v>6</v>
      </c>
      <c r="AA87">
        <v>4</v>
      </c>
      <c r="AB87">
        <v>0</v>
      </c>
      <c r="AC87">
        <v>2</v>
      </c>
      <c r="AD87">
        <v>0</v>
      </c>
      <c r="AE87">
        <v>0</v>
      </c>
      <c r="AF87">
        <v>1</v>
      </c>
      <c r="AG87">
        <v>1</v>
      </c>
      <c r="AH87" t="s">
        <v>66</v>
      </c>
      <c r="AI87" t="s">
        <v>57</v>
      </c>
      <c r="AJ87" t="s">
        <v>47</v>
      </c>
      <c r="AK87" t="s">
        <v>77</v>
      </c>
      <c r="AL87" t="s">
        <v>49</v>
      </c>
      <c r="AM87">
        <v>2.75</v>
      </c>
      <c r="AN87" t="s">
        <v>94</v>
      </c>
      <c r="AO87" t="str" cm="1">
        <f t="array" ref="AO87">_xlfn.IFS(
  attrition_data[[#This Row],[YearsSinceLastPromotion]]="","",
  attrition_data[[#This Row],[YearsSinceLastPromotion]]=0,"0",
  attrition_data[[#This Row],[YearsSinceLastPromotion]]&lt;=2,"1–2",
  attrition_data[[#This Row],[YearsSinceLastPromotion]]&lt;=5,"3–5",
  TRUE,"6+"
)</f>
        <v>0</v>
      </c>
      <c r="AP87">
        <f>attrition_data[[#This Row],[MonthlyIncome]] * 12 * ReplacementFactor</f>
        <v>26136</v>
      </c>
      <c r="AQ87">
        <f>IFERROR(attrition_data[[#This Row],[AttritionFlag]] * attrition_data[[#This Row],[ReplacementCost]], 0)</f>
        <v>0</v>
      </c>
      <c r="AR8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7" t="str" cm="1">
        <f t="array" ref="AS87">_xlfn.IFS(
  attrition_data[[#This Row],[RiskScore]] &lt;= $AU$3, "Q1 (Lowest)",
  attrition_data[[#This Row],[RiskScore]] &lt;= $AV$3, "Q2",
  attrition_data[[#This Row],[RiskScore]] &lt;= $AW$3, "Q3",
  TRUE, "Q4 (Highest)"
)</f>
        <v>Q1 (Lowest)</v>
      </c>
    </row>
    <row r="88" spans="1:45">
      <c r="A88">
        <v>23</v>
      </c>
      <c r="B88" t="s">
        <v>50</v>
      </c>
      <c r="C88" t="s">
        <v>39</v>
      </c>
      <c r="D88" t="s">
        <v>40</v>
      </c>
      <c r="E88">
        <v>2</v>
      </c>
      <c r="F88">
        <v>1</v>
      </c>
      <c r="G88" t="s">
        <v>83</v>
      </c>
      <c r="H88">
        <v>113</v>
      </c>
      <c r="I88">
        <v>3</v>
      </c>
      <c r="J88" t="s">
        <v>53</v>
      </c>
      <c r="K88">
        <v>3</v>
      </c>
      <c r="L88">
        <v>1</v>
      </c>
      <c r="M88" t="s">
        <v>79</v>
      </c>
      <c r="N88">
        <v>1</v>
      </c>
      <c r="O88" t="s">
        <v>67</v>
      </c>
      <c r="P88">
        <v>2322</v>
      </c>
      <c r="Q88">
        <v>3</v>
      </c>
      <c r="R88" t="s">
        <v>50</v>
      </c>
      <c r="S88">
        <v>13</v>
      </c>
      <c r="T88">
        <v>3</v>
      </c>
      <c r="U88">
        <v>3</v>
      </c>
      <c r="V88">
        <v>1</v>
      </c>
      <c r="W88">
        <v>3</v>
      </c>
      <c r="X88">
        <v>3</v>
      </c>
      <c r="Y88">
        <v>3</v>
      </c>
      <c r="Z88">
        <v>0</v>
      </c>
      <c r="AA88">
        <v>0</v>
      </c>
      <c r="AB88">
        <v>0</v>
      </c>
      <c r="AC88">
        <v>0</v>
      </c>
      <c r="AD88">
        <v>0</v>
      </c>
      <c r="AE88">
        <v>0</v>
      </c>
      <c r="AF88">
        <v>1</v>
      </c>
      <c r="AG88">
        <v>0</v>
      </c>
      <c r="AH88" t="s">
        <v>153</v>
      </c>
      <c r="AI88" t="s">
        <v>46</v>
      </c>
      <c r="AJ88" t="s">
        <v>61</v>
      </c>
      <c r="AK88" t="s">
        <v>65</v>
      </c>
      <c r="AL88" t="s">
        <v>62</v>
      </c>
      <c r="AM88">
        <v>2.5</v>
      </c>
      <c r="AN88" t="s">
        <v>96</v>
      </c>
      <c r="AO88" t="str" cm="1">
        <f t="array" ref="AO88">_xlfn.IFS(
  attrition_data[[#This Row],[YearsSinceLastPromotion]]="","",
  attrition_data[[#This Row],[YearsSinceLastPromotion]]=0,"0",
  attrition_data[[#This Row],[YearsSinceLastPromotion]]&lt;=2,"1–2",
  attrition_data[[#This Row],[YearsSinceLastPromotion]]&lt;=5,"3–5",
  TRUE,"6+"
)</f>
        <v>0</v>
      </c>
      <c r="AP88">
        <f>attrition_data[[#This Row],[MonthlyIncome]] * 12 * ReplacementFactor</f>
        <v>8359.1999999999989</v>
      </c>
      <c r="AQ88">
        <f>IFERROR(attrition_data[[#This Row],[AttritionFlag]] * attrition_data[[#This Row],[ReplacementCost]], 0)</f>
        <v>0</v>
      </c>
      <c r="AR8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8" t="str" cm="1">
        <f t="array" ref="AS88">_xlfn.IFS(
  attrition_data[[#This Row],[RiskScore]] &lt;= $AU$3, "Q1 (Lowest)",
  attrition_data[[#This Row],[RiskScore]] &lt;= $AV$3, "Q2",
  attrition_data[[#This Row],[RiskScore]] &lt;= $AW$3, "Q3",
  TRUE, "Q4 (Highest)"
)</f>
        <v>Q2</v>
      </c>
    </row>
    <row r="89" spans="1:45">
      <c r="A89">
        <v>51</v>
      </c>
      <c r="B89" t="s">
        <v>50</v>
      </c>
      <c r="C89" t="s">
        <v>39</v>
      </c>
      <c r="D89" t="s">
        <v>52</v>
      </c>
      <c r="E89">
        <v>9</v>
      </c>
      <c r="F89">
        <v>4</v>
      </c>
      <c r="G89" t="s">
        <v>41</v>
      </c>
      <c r="H89">
        <v>116</v>
      </c>
      <c r="I89">
        <v>4</v>
      </c>
      <c r="J89" t="s">
        <v>53</v>
      </c>
      <c r="K89">
        <v>3</v>
      </c>
      <c r="L89">
        <v>1</v>
      </c>
      <c r="M89" t="s">
        <v>60</v>
      </c>
      <c r="N89">
        <v>4</v>
      </c>
      <c r="O89" t="s">
        <v>55</v>
      </c>
      <c r="P89">
        <v>2075</v>
      </c>
      <c r="Q89">
        <v>3</v>
      </c>
      <c r="R89" t="s">
        <v>50</v>
      </c>
      <c r="S89">
        <v>23</v>
      </c>
      <c r="T89">
        <v>4</v>
      </c>
      <c r="U89">
        <v>2</v>
      </c>
      <c r="V89">
        <v>2</v>
      </c>
      <c r="W89">
        <v>10</v>
      </c>
      <c r="X89">
        <v>4</v>
      </c>
      <c r="Y89">
        <v>3</v>
      </c>
      <c r="Z89">
        <v>4</v>
      </c>
      <c r="AA89">
        <v>2</v>
      </c>
      <c r="AB89">
        <v>0</v>
      </c>
      <c r="AC89">
        <v>3</v>
      </c>
      <c r="AD89">
        <v>0</v>
      </c>
      <c r="AE89">
        <v>0</v>
      </c>
      <c r="AF89">
        <v>1</v>
      </c>
      <c r="AG89">
        <v>1</v>
      </c>
      <c r="AH89" t="s">
        <v>56</v>
      </c>
      <c r="AI89" t="s">
        <v>57</v>
      </c>
      <c r="AJ89" t="s">
        <v>61</v>
      </c>
      <c r="AK89" t="s">
        <v>58</v>
      </c>
      <c r="AL89" t="s">
        <v>65</v>
      </c>
      <c r="AM89">
        <v>3.25</v>
      </c>
      <c r="AN89" t="s">
        <v>95</v>
      </c>
      <c r="AO89" t="str" cm="1">
        <f t="array" ref="AO89">_xlfn.IFS(
  attrition_data[[#This Row],[YearsSinceLastPromotion]]="","",
  attrition_data[[#This Row],[YearsSinceLastPromotion]]=0,"0",
  attrition_data[[#This Row],[YearsSinceLastPromotion]]&lt;=2,"1–2",
  attrition_data[[#This Row],[YearsSinceLastPromotion]]&lt;=5,"3–5",
  TRUE,"6+"
)</f>
        <v>0</v>
      </c>
      <c r="AP89">
        <f>attrition_data[[#This Row],[MonthlyIncome]] * 12 * ReplacementFactor</f>
        <v>7470</v>
      </c>
      <c r="AQ89">
        <f>IFERROR(attrition_data[[#This Row],[AttritionFlag]] * attrition_data[[#This Row],[ReplacementCost]], 0)</f>
        <v>0</v>
      </c>
      <c r="AR8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9" t="str" cm="1">
        <f t="array" ref="AS89">_xlfn.IFS(
  attrition_data[[#This Row],[RiskScore]] &lt;= $AU$3, "Q1 (Lowest)",
  attrition_data[[#This Row],[RiskScore]] &lt;= $AV$3, "Q2",
  attrition_data[[#This Row],[RiskScore]] &lt;= $AW$3, "Q3",
  TRUE, "Q4 (Highest)"
)</f>
        <v>Q1 (Lowest)</v>
      </c>
    </row>
    <row r="90" spans="1:45">
      <c r="A90">
        <v>30</v>
      </c>
      <c r="B90" t="s">
        <v>50</v>
      </c>
      <c r="C90" t="s">
        <v>39</v>
      </c>
      <c r="D90" t="s">
        <v>52</v>
      </c>
      <c r="E90">
        <v>2</v>
      </c>
      <c r="F90">
        <v>3</v>
      </c>
      <c r="G90" t="s">
        <v>41</v>
      </c>
      <c r="H90">
        <v>117</v>
      </c>
      <c r="I90">
        <v>3</v>
      </c>
      <c r="J90" t="s">
        <v>53</v>
      </c>
      <c r="K90">
        <v>2</v>
      </c>
      <c r="L90">
        <v>2</v>
      </c>
      <c r="M90" t="s">
        <v>70</v>
      </c>
      <c r="N90">
        <v>4</v>
      </c>
      <c r="O90" t="s">
        <v>55</v>
      </c>
      <c r="P90">
        <v>4152</v>
      </c>
      <c r="Q90">
        <v>1</v>
      </c>
      <c r="R90" t="s">
        <v>50</v>
      </c>
      <c r="S90">
        <v>19</v>
      </c>
      <c r="T90">
        <v>3</v>
      </c>
      <c r="U90">
        <v>1</v>
      </c>
      <c r="V90">
        <v>3</v>
      </c>
      <c r="W90">
        <v>11</v>
      </c>
      <c r="X90">
        <v>3</v>
      </c>
      <c r="Y90">
        <v>3</v>
      </c>
      <c r="Z90">
        <v>11</v>
      </c>
      <c r="AA90">
        <v>10</v>
      </c>
      <c r="AB90">
        <v>10</v>
      </c>
      <c r="AC90">
        <v>8</v>
      </c>
      <c r="AD90">
        <v>0</v>
      </c>
      <c r="AE90">
        <v>0</v>
      </c>
      <c r="AF90">
        <v>0</v>
      </c>
      <c r="AG90">
        <v>1</v>
      </c>
      <c r="AH90" t="s">
        <v>63</v>
      </c>
      <c r="AI90" t="s">
        <v>46</v>
      </c>
      <c r="AJ90" t="s">
        <v>61</v>
      </c>
      <c r="AK90" t="s">
        <v>58</v>
      </c>
      <c r="AL90" t="s">
        <v>71</v>
      </c>
      <c r="AM90">
        <v>2.75</v>
      </c>
      <c r="AN90" t="s">
        <v>94</v>
      </c>
      <c r="AO90" t="str" cm="1">
        <f t="array" ref="AO90">_xlfn.IFS(
  attrition_data[[#This Row],[YearsSinceLastPromotion]]="","",
  attrition_data[[#This Row],[YearsSinceLastPromotion]]=0,"0",
  attrition_data[[#This Row],[YearsSinceLastPromotion]]&lt;=2,"1–2",
  attrition_data[[#This Row],[YearsSinceLastPromotion]]&lt;=5,"3–5",
  TRUE,"6+"
)</f>
        <v>6+</v>
      </c>
      <c r="AP90">
        <f>attrition_data[[#This Row],[MonthlyIncome]] * 12 * ReplacementFactor</f>
        <v>14947.199999999999</v>
      </c>
      <c r="AQ90">
        <f>IFERROR(attrition_data[[#This Row],[AttritionFlag]] * attrition_data[[#This Row],[ReplacementCost]], 0)</f>
        <v>0</v>
      </c>
      <c r="AR9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0" t="str" cm="1">
        <f t="array" ref="AS90">_xlfn.IFS(
  attrition_data[[#This Row],[RiskScore]] &lt;= $AU$3, "Q1 (Lowest)",
  attrition_data[[#This Row],[RiskScore]] &lt;= $AV$3, "Q2",
  attrition_data[[#This Row],[RiskScore]] &lt;= $AW$3, "Q3",
  TRUE, "Q4 (Highest)"
)</f>
        <v>Q2</v>
      </c>
    </row>
    <row r="91" spans="1:45">
      <c r="A91">
        <v>46</v>
      </c>
      <c r="B91" t="s">
        <v>38</v>
      </c>
      <c r="C91" t="s">
        <v>39</v>
      </c>
      <c r="D91" t="s">
        <v>40</v>
      </c>
      <c r="E91">
        <v>9</v>
      </c>
      <c r="F91">
        <v>2</v>
      </c>
      <c r="G91" t="s">
        <v>64</v>
      </c>
      <c r="H91">
        <v>118</v>
      </c>
      <c r="I91">
        <v>3</v>
      </c>
      <c r="J91" t="s">
        <v>53</v>
      </c>
      <c r="K91">
        <v>2</v>
      </c>
      <c r="L91">
        <v>3</v>
      </c>
      <c r="M91" t="s">
        <v>43</v>
      </c>
      <c r="N91">
        <v>4</v>
      </c>
      <c r="O91" t="s">
        <v>44</v>
      </c>
      <c r="P91">
        <v>9619</v>
      </c>
      <c r="Q91">
        <v>1</v>
      </c>
      <c r="R91" t="s">
        <v>50</v>
      </c>
      <c r="S91">
        <v>16</v>
      </c>
      <c r="T91">
        <v>3</v>
      </c>
      <c r="U91">
        <v>4</v>
      </c>
      <c r="V91">
        <v>0</v>
      </c>
      <c r="W91">
        <v>9</v>
      </c>
      <c r="X91">
        <v>3</v>
      </c>
      <c r="Y91">
        <v>3</v>
      </c>
      <c r="Z91">
        <v>9</v>
      </c>
      <c r="AA91">
        <v>8</v>
      </c>
      <c r="AB91">
        <v>4</v>
      </c>
      <c r="AC91">
        <v>7</v>
      </c>
      <c r="AD91">
        <v>1</v>
      </c>
      <c r="AE91">
        <v>0</v>
      </c>
      <c r="AF91">
        <v>0</v>
      </c>
      <c r="AG91">
        <v>1</v>
      </c>
      <c r="AH91" t="s">
        <v>56</v>
      </c>
      <c r="AI91" t="s">
        <v>57</v>
      </c>
      <c r="AJ91" t="s">
        <v>47</v>
      </c>
      <c r="AK91" t="s">
        <v>58</v>
      </c>
      <c r="AL91" t="s">
        <v>49</v>
      </c>
      <c r="AM91">
        <v>3.5</v>
      </c>
      <c r="AN91" t="s">
        <v>95</v>
      </c>
      <c r="AO91" t="str" cm="1">
        <f t="array" ref="AO91">_xlfn.IFS(
  attrition_data[[#This Row],[YearsSinceLastPromotion]]="","",
  attrition_data[[#This Row],[YearsSinceLastPromotion]]=0,"0",
  attrition_data[[#This Row],[YearsSinceLastPromotion]]&lt;=2,"1–2",
  attrition_data[[#This Row],[YearsSinceLastPromotion]]&lt;=5,"3–5",
  TRUE,"6+"
)</f>
        <v>3–5</v>
      </c>
      <c r="AP91">
        <f>attrition_data[[#This Row],[MonthlyIncome]] * 12 * ReplacementFactor</f>
        <v>34628.400000000001</v>
      </c>
      <c r="AQ91">
        <f>IFERROR(attrition_data[[#This Row],[AttritionFlag]] * attrition_data[[#This Row],[ReplacementCost]], 0)</f>
        <v>34628.400000000001</v>
      </c>
      <c r="AR9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1" t="str" cm="1">
        <f t="array" ref="AS91">_xlfn.IFS(
  attrition_data[[#This Row],[RiskScore]] &lt;= $AU$3, "Q1 (Lowest)",
  attrition_data[[#This Row],[RiskScore]] &lt;= $AV$3, "Q2",
  attrition_data[[#This Row],[RiskScore]] &lt;= $AW$3, "Q3",
  TRUE, "Q4 (Highest)"
)</f>
        <v>Q2</v>
      </c>
    </row>
    <row r="92" spans="1:45">
      <c r="A92">
        <v>40</v>
      </c>
      <c r="B92" t="s">
        <v>50</v>
      </c>
      <c r="C92" t="s">
        <v>51</v>
      </c>
      <c r="D92" t="s">
        <v>52</v>
      </c>
      <c r="E92">
        <v>1</v>
      </c>
      <c r="F92">
        <v>4</v>
      </c>
      <c r="G92" t="s">
        <v>41</v>
      </c>
      <c r="H92">
        <v>119</v>
      </c>
      <c r="I92">
        <v>3</v>
      </c>
      <c r="J92" t="s">
        <v>53</v>
      </c>
      <c r="K92">
        <v>2</v>
      </c>
      <c r="L92">
        <v>4</v>
      </c>
      <c r="M92" t="s">
        <v>70</v>
      </c>
      <c r="N92">
        <v>2</v>
      </c>
      <c r="O92" t="s">
        <v>55</v>
      </c>
      <c r="P92">
        <v>13503</v>
      </c>
      <c r="Q92">
        <v>1</v>
      </c>
      <c r="R92" t="s">
        <v>50</v>
      </c>
      <c r="S92">
        <v>22</v>
      </c>
      <c r="T92">
        <v>4</v>
      </c>
      <c r="U92">
        <v>4</v>
      </c>
      <c r="V92">
        <v>1</v>
      </c>
      <c r="W92">
        <v>22</v>
      </c>
      <c r="X92">
        <v>3</v>
      </c>
      <c r="Y92">
        <v>2</v>
      </c>
      <c r="Z92">
        <v>22</v>
      </c>
      <c r="AA92">
        <v>3</v>
      </c>
      <c r="AB92">
        <v>11</v>
      </c>
      <c r="AC92">
        <v>11</v>
      </c>
      <c r="AD92">
        <v>0</v>
      </c>
      <c r="AE92">
        <v>0</v>
      </c>
      <c r="AF92">
        <v>0</v>
      </c>
      <c r="AG92">
        <v>1</v>
      </c>
      <c r="AH92" t="s">
        <v>45</v>
      </c>
      <c r="AI92" t="s">
        <v>46</v>
      </c>
      <c r="AJ92" t="s">
        <v>81</v>
      </c>
      <c r="AK92" t="s">
        <v>71</v>
      </c>
      <c r="AL92" t="s">
        <v>78</v>
      </c>
      <c r="AM92">
        <v>2.75</v>
      </c>
      <c r="AN92" t="s">
        <v>94</v>
      </c>
      <c r="AO92" t="str" cm="1">
        <f t="array" ref="AO92">_xlfn.IFS(
  attrition_data[[#This Row],[YearsSinceLastPromotion]]="","",
  attrition_data[[#This Row],[YearsSinceLastPromotion]]=0,"0",
  attrition_data[[#This Row],[YearsSinceLastPromotion]]&lt;=2,"1–2",
  attrition_data[[#This Row],[YearsSinceLastPromotion]]&lt;=5,"3–5",
  TRUE,"6+"
)</f>
        <v>6+</v>
      </c>
      <c r="AP92">
        <f>attrition_data[[#This Row],[MonthlyIncome]] * 12 * ReplacementFactor</f>
        <v>48610.799999999996</v>
      </c>
      <c r="AQ92">
        <f>IFERROR(attrition_data[[#This Row],[AttritionFlag]] * attrition_data[[#This Row],[ReplacementCost]], 0)</f>
        <v>0</v>
      </c>
      <c r="AR9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2" t="str" cm="1">
        <f t="array" ref="AS92">_xlfn.IFS(
  attrition_data[[#This Row],[RiskScore]] &lt;= $AU$3, "Q1 (Lowest)",
  attrition_data[[#This Row],[RiskScore]] &lt;= $AV$3, "Q2",
  attrition_data[[#This Row],[RiskScore]] &lt;= $AW$3, "Q3",
  TRUE, "Q4 (Highest)"
)</f>
        <v>Q2</v>
      </c>
    </row>
    <row r="93" spans="1:45">
      <c r="A93">
        <v>51</v>
      </c>
      <c r="B93" t="s">
        <v>50</v>
      </c>
      <c r="C93" t="s">
        <v>39</v>
      </c>
      <c r="D93" t="s">
        <v>40</v>
      </c>
      <c r="E93">
        <v>21</v>
      </c>
      <c r="F93">
        <v>4</v>
      </c>
      <c r="G93" t="s">
        <v>82</v>
      </c>
      <c r="H93">
        <v>120</v>
      </c>
      <c r="I93">
        <v>3</v>
      </c>
      <c r="J93" t="s">
        <v>53</v>
      </c>
      <c r="K93">
        <v>3</v>
      </c>
      <c r="L93">
        <v>2</v>
      </c>
      <c r="M93" t="s">
        <v>43</v>
      </c>
      <c r="N93">
        <v>4</v>
      </c>
      <c r="O93" t="s">
        <v>44</v>
      </c>
      <c r="P93">
        <v>5441</v>
      </c>
      <c r="Q93">
        <v>0</v>
      </c>
      <c r="R93" t="s">
        <v>38</v>
      </c>
      <c r="S93">
        <v>22</v>
      </c>
      <c r="T93">
        <v>4</v>
      </c>
      <c r="U93">
        <v>4</v>
      </c>
      <c r="V93">
        <v>0</v>
      </c>
      <c r="W93">
        <v>11</v>
      </c>
      <c r="X93">
        <v>2</v>
      </c>
      <c r="Y93">
        <v>1</v>
      </c>
      <c r="Z93">
        <v>10</v>
      </c>
      <c r="AA93">
        <v>7</v>
      </c>
      <c r="AB93">
        <v>1</v>
      </c>
      <c r="AC93">
        <v>0</v>
      </c>
      <c r="AD93">
        <v>0</v>
      </c>
      <c r="AE93">
        <v>1</v>
      </c>
      <c r="AF93">
        <v>1</v>
      </c>
      <c r="AG93">
        <v>0</v>
      </c>
      <c r="AH93" t="s">
        <v>56</v>
      </c>
      <c r="AI93" t="s">
        <v>68</v>
      </c>
      <c r="AJ93" t="s">
        <v>47</v>
      </c>
      <c r="AK93" t="s">
        <v>58</v>
      </c>
      <c r="AL93" t="s">
        <v>49</v>
      </c>
      <c r="AM93">
        <v>3</v>
      </c>
      <c r="AN93" t="s">
        <v>94</v>
      </c>
      <c r="AO93" t="str" cm="1">
        <f t="array" ref="AO93">_xlfn.IFS(
  attrition_data[[#This Row],[YearsSinceLastPromotion]]="","",
  attrition_data[[#This Row],[YearsSinceLastPromotion]]=0,"0",
  attrition_data[[#This Row],[YearsSinceLastPromotion]]&lt;=2,"1–2",
  attrition_data[[#This Row],[YearsSinceLastPromotion]]&lt;=5,"3–5",
  TRUE,"6+"
)</f>
        <v>1–2</v>
      </c>
      <c r="AP93">
        <f>attrition_data[[#This Row],[MonthlyIncome]] * 12 * ReplacementFactor</f>
        <v>19587.599999999999</v>
      </c>
      <c r="AQ93">
        <f>IFERROR(attrition_data[[#This Row],[AttritionFlag]] * attrition_data[[#This Row],[ReplacementCost]], 0)</f>
        <v>0</v>
      </c>
      <c r="AR9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3" t="str" cm="1">
        <f t="array" ref="AS93">_xlfn.IFS(
  attrition_data[[#This Row],[RiskScore]] &lt;= $AU$3, "Q1 (Lowest)",
  attrition_data[[#This Row],[RiskScore]] &lt;= $AV$3, "Q2",
  attrition_data[[#This Row],[RiskScore]] &lt;= $AW$3, "Q3",
  TRUE, "Q4 (Highest)"
)</f>
        <v>Q3</v>
      </c>
    </row>
    <row r="94" spans="1:45">
      <c r="A94">
        <v>30</v>
      </c>
      <c r="B94" t="s">
        <v>50</v>
      </c>
      <c r="C94" t="s">
        <v>39</v>
      </c>
      <c r="D94" t="s">
        <v>40</v>
      </c>
      <c r="E94">
        <v>4</v>
      </c>
      <c r="F94">
        <v>2</v>
      </c>
      <c r="G94" t="s">
        <v>64</v>
      </c>
      <c r="H94">
        <v>121</v>
      </c>
      <c r="I94">
        <v>3</v>
      </c>
      <c r="J94" t="s">
        <v>42</v>
      </c>
      <c r="K94">
        <v>2</v>
      </c>
      <c r="L94">
        <v>2</v>
      </c>
      <c r="M94" t="s">
        <v>43</v>
      </c>
      <c r="N94">
        <v>2</v>
      </c>
      <c r="O94" t="s">
        <v>67</v>
      </c>
      <c r="P94">
        <v>5209</v>
      </c>
      <c r="Q94">
        <v>1</v>
      </c>
      <c r="R94" t="s">
        <v>38</v>
      </c>
      <c r="S94">
        <v>12</v>
      </c>
      <c r="T94">
        <v>3</v>
      </c>
      <c r="U94">
        <v>2</v>
      </c>
      <c r="V94">
        <v>3</v>
      </c>
      <c r="W94">
        <v>11</v>
      </c>
      <c r="X94">
        <v>4</v>
      </c>
      <c r="Y94">
        <v>2</v>
      </c>
      <c r="Z94">
        <v>11</v>
      </c>
      <c r="AA94">
        <v>8</v>
      </c>
      <c r="AB94">
        <v>2</v>
      </c>
      <c r="AC94">
        <v>7</v>
      </c>
      <c r="AD94">
        <v>0</v>
      </c>
      <c r="AE94">
        <v>1</v>
      </c>
      <c r="AF94">
        <v>0</v>
      </c>
      <c r="AG94">
        <v>1</v>
      </c>
      <c r="AH94" t="s">
        <v>63</v>
      </c>
      <c r="AI94" t="s">
        <v>46</v>
      </c>
      <c r="AJ94" t="s">
        <v>47</v>
      </c>
      <c r="AK94" t="s">
        <v>58</v>
      </c>
      <c r="AL94" t="s">
        <v>71</v>
      </c>
      <c r="AM94">
        <v>2.25</v>
      </c>
      <c r="AN94" t="s">
        <v>96</v>
      </c>
      <c r="AO94" t="str" cm="1">
        <f t="array" ref="AO94">_xlfn.IFS(
  attrition_data[[#This Row],[YearsSinceLastPromotion]]="","",
  attrition_data[[#This Row],[YearsSinceLastPromotion]]=0,"0",
  attrition_data[[#This Row],[YearsSinceLastPromotion]]&lt;=2,"1–2",
  attrition_data[[#This Row],[YearsSinceLastPromotion]]&lt;=5,"3–5",
  TRUE,"6+"
)</f>
        <v>1–2</v>
      </c>
      <c r="AP94">
        <f>attrition_data[[#This Row],[MonthlyIncome]] * 12 * ReplacementFactor</f>
        <v>18752.399999999998</v>
      </c>
      <c r="AQ94">
        <f>IFERROR(attrition_data[[#This Row],[AttritionFlag]] * attrition_data[[#This Row],[ReplacementCost]], 0)</f>
        <v>0</v>
      </c>
      <c r="AR9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4" t="str" cm="1">
        <f t="array" ref="AS94">_xlfn.IFS(
  attrition_data[[#This Row],[RiskScore]] &lt;= $AU$3, "Q1 (Lowest)",
  attrition_data[[#This Row],[RiskScore]] &lt;= $AV$3, "Q2",
  attrition_data[[#This Row],[RiskScore]] &lt;= $AW$3, "Q3",
  TRUE, "Q4 (Highest)"
)</f>
        <v>Q2</v>
      </c>
    </row>
    <row r="95" spans="1:45">
      <c r="A95">
        <v>46</v>
      </c>
      <c r="B95" t="s">
        <v>50</v>
      </c>
      <c r="C95" t="s">
        <v>51</v>
      </c>
      <c r="D95" t="s">
        <v>52</v>
      </c>
      <c r="E95">
        <v>1</v>
      </c>
      <c r="F95">
        <v>3</v>
      </c>
      <c r="G95" t="s">
        <v>64</v>
      </c>
      <c r="H95">
        <v>124</v>
      </c>
      <c r="I95">
        <v>3</v>
      </c>
      <c r="J95" t="s">
        <v>53</v>
      </c>
      <c r="K95">
        <v>2</v>
      </c>
      <c r="L95">
        <v>3</v>
      </c>
      <c r="M95" t="s">
        <v>70</v>
      </c>
      <c r="N95">
        <v>1</v>
      </c>
      <c r="O95" t="s">
        <v>55</v>
      </c>
      <c r="P95">
        <v>10673</v>
      </c>
      <c r="Q95">
        <v>2</v>
      </c>
      <c r="R95" t="s">
        <v>38</v>
      </c>
      <c r="S95">
        <v>13</v>
      </c>
      <c r="T95">
        <v>3</v>
      </c>
      <c r="U95">
        <v>3</v>
      </c>
      <c r="V95">
        <v>1</v>
      </c>
      <c r="W95">
        <v>21</v>
      </c>
      <c r="X95">
        <v>5</v>
      </c>
      <c r="Y95">
        <v>2</v>
      </c>
      <c r="Z95">
        <v>10</v>
      </c>
      <c r="AA95">
        <v>9</v>
      </c>
      <c r="AB95">
        <v>9</v>
      </c>
      <c r="AC95">
        <v>5</v>
      </c>
      <c r="AD95">
        <v>0</v>
      </c>
      <c r="AE95">
        <v>1</v>
      </c>
      <c r="AF95">
        <v>0</v>
      </c>
      <c r="AG95">
        <v>1</v>
      </c>
      <c r="AH95" t="s">
        <v>56</v>
      </c>
      <c r="AI95" t="s">
        <v>46</v>
      </c>
      <c r="AJ95" t="s">
        <v>81</v>
      </c>
      <c r="AK95" t="s">
        <v>71</v>
      </c>
      <c r="AL95" t="s">
        <v>49</v>
      </c>
      <c r="AM95">
        <v>2.25</v>
      </c>
      <c r="AN95" t="s">
        <v>96</v>
      </c>
      <c r="AO95" t="str" cm="1">
        <f t="array" ref="AO95">_xlfn.IFS(
  attrition_data[[#This Row],[YearsSinceLastPromotion]]="","",
  attrition_data[[#This Row],[YearsSinceLastPromotion]]=0,"0",
  attrition_data[[#This Row],[YearsSinceLastPromotion]]&lt;=2,"1–2",
  attrition_data[[#This Row],[YearsSinceLastPromotion]]&lt;=5,"3–5",
  TRUE,"6+"
)</f>
        <v>6+</v>
      </c>
      <c r="AP95">
        <f>attrition_data[[#This Row],[MonthlyIncome]] * 12 * ReplacementFactor</f>
        <v>38422.799999999996</v>
      </c>
      <c r="AQ95">
        <f>IFERROR(attrition_data[[#This Row],[AttritionFlag]] * attrition_data[[#This Row],[ReplacementCost]], 0)</f>
        <v>0</v>
      </c>
      <c r="AR9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5" t="str" cm="1">
        <f t="array" ref="AS95">_xlfn.IFS(
  attrition_data[[#This Row],[RiskScore]] &lt;= $AU$3, "Q1 (Lowest)",
  attrition_data[[#This Row],[RiskScore]] &lt;= $AV$3, "Q2",
  attrition_data[[#This Row],[RiskScore]] &lt;= $AW$3, "Q3",
  TRUE, "Q4 (Highest)"
)</f>
        <v>Q3</v>
      </c>
    </row>
    <row r="96" spans="1:45">
      <c r="A96">
        <v>32</v>
      </c>
      <c r="B96" t="s">
        <v>50</v>
      </c>
      <c r="C96" t="s">
        <v>39</v>
      </c>
      <c r="D96" t="s">
        <v>40</v>
      </c>
      <c r="E96">
        <v>6</v>
      </c>
      <c r="F96">
        <v>4</v>
      </c>
      <c r="G96" t="s">
        <v>64</v>
      </c>
      <c r="H96">
        <v>125</v>
      </c>
      <c r="I96">
        <v>2</v>
      </c>
      <c r="J96" t="s">
        <v>53</v>
      </c>
      <c r="K96">
        <v>3</v>
      </c>
      <c r="L96">
        <v>2</v>
      </c>
      <c r="M96" t="s">
        <v>43</v>
      </c>
      <c r="N96">
        <v>3</v>
      </c>
      <c r="O96" t="s">
        <v>44</v>
      </c>
      <c r="P96">
        <v>5010</v>
      </c>
      <c r="Q96">
        <v>1</v>
      </c>
      <c r="R96" t="s">
        <v>50</v>
      </c>
      <c r="S96">
        <v>16</v>
      </c>
      <c r="T96">
        <v>3</v>
      </c>
      <c r="U96">
        <v>1</v>
      </c>
      <c r="V96">
        <v>0</v>
      </c>
      <c r="W96">
        <v>12</v>
      </c>
      <c r="X96">
        <v>0</v>
      </c>
      <c r="Y96">
        <v>3</v>
      </c>
      <c r="Z96">
        <v>11</v>
      </c>
      <c r="AA96">
        <v>8</v>
      </c>
      <c r="AB96">
        <v>5</v>
      </c>
      <c r="AC96">
        <v>7</v>
      </c>
      <c r="AD96">
        <v>0</v>
      </c>
      <c r="AE96">
        <v>0</v>
      </c>
      <c r="AF96">
        <v>0</v>
      </c>
      <c r="AG96">
        <v>1</v>
      </c>
      <c r="AH96" t="s">
        <v>63</v>
      </c>
      <c r="AI96" t="s">
        <v>57</v>
      </c>
      <c r="AJ96" t="s">
        <v>47</v>
      </c>
      <c r="AK96" t="s">
        <v>58</v>
      </c>
      <c r="AL96" t="s">
        <v>71</v>
      </c>
      <c r="AM96">
        <v>2.25</v>
      </c>
      <c r="AN96" t="s">
        <v>96</v>
      </c>
      <c r="AO96" t="str" cm="1">
        <f t="array" ref="AO96">_xlfn.IFS(
  attrition_data[[#This Row],[YearsSinceLastPromotion]]="","",
  attrition_data[[#This Row],[YearsSinceLastPromotion]]=0,"0",
  attrition_data[[#This Row],[YearsSinceLastPromotion]]&lt;=2,"1–2",
  attrition_data[[#This Row],[YearsSinceLastPromotion]]&lt;=5,"3–5",
  TRUE,"6+"
)</f>
        <v>3–5</v>
      </c>
      <c r="AP96">
        <f>attrition_data[[#This Row],[MonthlyIncome]] * 12 * ReplacementFactor</f>
        <v>18036</v>
      </c>
      <c r="AQ96">
        <f>IFERROR(attrition_data[[#This Row],[AttritionFlag]] * attrition_data[[#This Row],[ReplacementCost]], 0)</f>
        <v>0</v>
      </c>
      <c r="AR9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6" t="str" cm="1">
        <f t="array" ref="AS96">_xlfn.IFS(
  attrition_data[[#This Row],[RiskScore]] &lt;= $AU$3, "Q1 (Lowest)",
  attrition_data[[#This Row],[RiskScore]] &lt;= $AV$3, "Q2",
  attrition_data[[#This Row],[RiskScore]] &lt;= $AW$3, "Q3",
  TRUE, "Q4 (Highest)"
)</f>
        <v>Q2</v>
      </c>
    </row>
    <row r="97" spans="1:45">
      <c r="A97">
        <v>54</v>
      </c>
      <c r="B97" t="s">
        <v>50</v>
      </c>
      <c r="C97" t="s">
        <v>39</v>
      </c>
      <c r="D97" t="s">
        <v>52</v>
      </c>
      <c r="E97">
        <v>2</v>
      </c>
      <c r="F97">
        <v>4</v>
      </c>
      <c r="G97" t="s">
        <v>83</v>
      </c>
      <c r="H97">
        <v>126</v>
      </c>
      <c r="I97">
        <v>1</v>
      </c>
      <c r="J97" t="s">
        <v>42</v>
      </c>
      <c r="K97">
        <v>3</v>
      </c>
      <c r="L97">
        <v>3</v>
      </c>
      <c r="M97" t="s">
        <v>80</v>
      </c>
      <c r="N97">
        <v>3</v>
      </c>
      <c r="O97" t="s">
        <v>55</v>
      </c>
      <c r="P97">
        <v>13549</v>
      </c>
      <c r="Q97">
        <v>9</v>
      </c>
      <c r="R97" t="s">
        <v>50</v>
      </c>
      <c r="S97">
        <v>12</v>
      </c>
      <c r="T97">
        <v>3</v>
      </c>
      <c r="U97">
        <v>1</v>
      </c>
      <c r="V97">
        <v>1</v>
      </c>
      <c r="W97">
        <v>16</v>
      </c>
      <c r="X97">
        <v>5</v>
      </c>
      <c r="Y97">
        <v>1</v>
      </c>
      <c r="Z97">
        <v>4</v>
      </c>
      <c r="AA97">
        <v>3</v>
      </c>
      <c r="AB97">
        <v>0</v>
      </c>
      <c r="AC97">
        <v>3</v>
      </c>
      <c r="AD97">
        <v>0</v>
      </c>
      <c r="AE97">
        <v>0</v>
      </c>
      <c r="AF97">
        <v>1</v>
      </c>
      <c r="AG97">
        <v>1</v>
      </c>
      <c r="AH97" t="s">
        <v>56</v>
      </c>
      <c r="AI97" t="s">
        <v>46</v>
      </c>
      <c r="AJ97" t="s">
        <v>81</v>
      </c>
      <c r="AK97" t="s">
        <v>71</v>
      </c>
      <c r="AL97" t="s">
        <v>65</v>
      </c>
      <c r="AM97">
        <v>1.5</v>
      </c>
      <c r="AN97" t="s">
        <v>97</v>
      </c>
      <c r="AO97" t="str" cm="1">
        <f t="array" ref="AO97">_xlfn.IFS(
  attrition_data[[#This Row],[YearsSinceLastPromotion]]="","",
  attrition_data[[#This Row],[YearsSinceLastPromotion]]=0,"0",
  attrition_data[[#This Row],[YearsSinceLastPromotion]]&lt;=2,"1–2",
  attrition_data[[#This Row],[YearsSinceLastPromotion]]&lt;=5,"3–5",
  TRUE,"6+"
)</f>
        <v>0</v>
      </c>
      <c r="AP97">
        <f>attrition_data[[#This Row],[MonthlyIncome]] * 12 * ReplacementFactor</f>
        <v>48776.4</v>
      </c>
      <c r="AQ97">
        <f>IFERROR(attrition_data[[#This Row],[AttritionFlag]] * attrition_data[[#This Row],[ReplacementCost]], 0)</f>
        <v>0</v>
      </c>
      <c r="AR9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7" t="str" cm="1">
        <f t="array" ref="AS97">_xlfn.IFS(
  attrition_data[[#This Row],[RiskScore]] &lt;= $AU$3, "Q1 (Lowest)",
  attrition_data[[#This Row],[RiskScore]] &lt;= $AV$3, "Q2",
  attrition_data[[#This Row],[RiskScore]] &lt;= $AW$3, "Q3",
  TRUE, "Q4 (Highest)"
)</f>
        <v>Q2</v>
      </c>
    </row>
    <row r="98" spans="1:45">
      <c r="A98">
        <v>24</v>
      </c>
      <c r="B98" t="s">
        <v>50</v>
      </c>
      <c r="C98" t="s">
        <v>39</v>
      </c>
      <c r="D98" t="s">
        <v>40</v>
      </c>
      <c r="E98">
        <v>3</v>
      </c>
      <c r="F98">
        <v>2</v>
      </c>
      <c r="G98" t="s">
        <v>59</v>
      </c>
      <c r="H98">
        <v>128</v>
      </c>
      <c r="I98">
        <v>1</v>
      </c>
      <c r="J98" t="s">
        <v>42</v>
      </c>
      <c r="K98">
        <v>3</v>
      </c>
      <c r="L98">
        <v>2</v>
      </c>
      <c r="M98" t="s">
        <v>43</v>
      </c>
      <c r="N98">
        <v>3</v>
      </c>
      <c r="O98" t="s">
        <v>55</v>
      </c>
      <c r="P98">
        <v>4999</v>
      </c>
      <c r="Q98">
        <v>0</v>
      </c>
      <c r="R98" t="s">
        <v>50</v>
      </c>
      <c r="S98">
        <v>21</v>
      </c>
      <c r="T98">
        <v>4</v>
      </c>
      <c r="U98">
        <v>1</v>
      </c>
      <c r="V98">
        <v>1</v>
      </c>
      <c r="W98">
        <v>4</v>
      </c>
      <c r="X98">
        <v>2</v>
      </c>
      <c r="Y98">
        <v>2</v>
      </c>
      <c r="Z98">
        <v>3</v>
      </c>
      <c r="AA98">
        <v>2</v>
      </c>
      <c r="AB98">
        <v>0</v>
      </c>
      <c r="AC98">
        <v>2</v>
      </c>
      <c r="AD98">
        <v>0</v>
      </c>
      <c r="AE98">
        <v>0</v>
      </c>
      <c r="AF98">
        <v>1</v>
      </c>
      <c r="AG98">
        <v>1</v>
      </c>
      <c r="AH98" t="s">
        <v>153</v>
      </c>
      <c r="AI98" t="s">
        <v>46</v>
      </c>
      <c r="AJ98" t="s">
        <v>61</v>
      </c>
      <c r="AK98" t="s">
        <v>48</v>
      </c>
      <c r="AL98" t="s">
        <v>65</v>
      </c>
      <c r="AM98">
        <v>1.75</v>
      </c>
      <c r="AN98" t="s">
        <v>93</v>
      </c>
      <c r="AO98" t="str" cm="1">
        <f t="array" ref="AO98">_xlfn.IFS(
  attrition_data[[#This Row],[YearsSinceLastPromotion]]="","",
  attrition_data[[#This Row],[YearsSinceLastPromotion]]=0,"0",
  attrition_data[[#This Row],[YearsSinceLastPromotion]]&lt;=2,"1–2",
  attrition_data[[#This Row],[YearsSinceLastPromotion]]&lt;=5,"3–5",
  TRUE,"6+"
)</f>
        <v>0</v>
      </c>
      <c r="AP98">
        <f>attrition_data[[#This Row],[MonthlyIncome]] * 12 * ReplacementFactor</f>
        <v>17996.399999999998</v>
      </c>
      <c r="AQ98">
        <f>IFERROR(attrition_data[[#This Row],[AttritionFlag]] * attrition_data[[#This Row],[ReplacementCost]], 0)</f>
        <v>0</v>
      </c>
      <c r="AR9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8" t="str" cm="1">
        <f t="array" ref="AS98">_xlfn.IFS(
  attrition_data[[#This Row],[RiskScore]] &lt;= $AU$3, "Q1 (Lowest)",
  attrition_data[[#This Row],[RiskScore]] &lt;= $AV$3, "Q2",
  attrition_data[[#This Row],[RiskScore]] &lt;= $AW$3, "Q3",
  TRUE, "Q4 (Highest)"
)</f>
        <v>Q2</v>
      </c>
    </row>
    <row r="99" spans="1:45">
      <c r="A99">
        <v>28</v>
      </c>
      <c r="B99" t="s">
        <v>50</v>
      </c>
      <c r="C99" t="s">
        <v>74</v>
      </c>
      <c r="D99" t="s">
        <v>40</v>
      </c>
      <c r="E99">
        <v>4</v>
      </c>
      <c r="F99">
        <v>3</v>
      </c>
      <c r="G99" t="s">
        <v>64</v>
      </c>
      <c r="H99">
        <v>129</v>
      </c>
      <c r="I99">
        <v>2</v>
      </c>
      <c r="J99" t="s">
        <v>53</v>
      </c>
      <c r="K99">
        <v>3</v>
      </c>
      <c r="L99">
        <v>2</v>
      </c>
      <c r="M99" t="s">
        <v>43</v>
      </c>
      <c r="N99">
        <v>3</v>
      </c>
      <c r="O99" t="s">
        <v>55</v>
      </c>
      <c r="P99">
        <v>4221</v>
      </c>
      <c r="Q99">
        <v>1</v>
      </c>
      <c r="R99" t="s">
        <v>50</v>
      </c>
      <c r="S99">
        <v>15</v>
      </c>
      <c r="T99">
        <v>3</v>
      </c>
      <c r="U99">
        <v>2</v>
      </c>
      <c r="V99">
        <v>0</v>
      </c>
      <c r="W99">
        <v>5</v>
      </c>
      <c r="X99">
        <v>3</v>
      </c>
      <c r="Y99">
        <v>4</v>
      </c>
      <c r="Z99">
        <v>5</v>
      </c>
      <c r="AA99">
        <v>4</v>
      </c>
      <c r="AB99">
        <v>0</v>
      </c>
      <c r="AC99">
        <v>4</v>
      </c>
      <c r="AD99">
        <v>0</v>
      </c>
      <c r="AE99">
        <v>0</v>
      </c>
      <c r="AF99">
        <v>1</v>
      </c>
      <c r="AG99">
        <v>1</v>
      </c>
      <c r="AH99" t="s">
        <v>63</v>
      </c>
      <c r="AI99" t="s">
        <v>46</v>
      </c>
      <c r="AJ99" t="s">
        <v>61</v>
      </c>
      <c r="AK99" t="s">
        <v>48</v>
      </c>
      <c r="AL99" t="s">
        <v>65</v>
      </c>
      <c r="AM99">
        <v>2.75</v>
      </c>
      <c r="AN99" t="s">
        <v>94</v>
      </c>
      <c r="AO99" t="str" cm="1">
        <f t="array" ref="AO99">_xlfn.IFS(
  attrition_data[[#This Row],[YearsSinceLastPromotion]]="","",
  attrition_data[[#This Row],[YearsSinceLastPromotion]]=0,"0",
  attrition_data[[#This Row],[YearsSinceLastPromotion]]&lt;=2,"1–2",
  attrition_data[[#This Row],[YearsSinceLastPromotion]]&lt;=5,"3–5",
  TRUE,"6+"
)</f>
        <v>0</v>
      </c>
      <c r="AP99">
        <f>attrition_data[[#This Row],[MonthlyIncome]] * 12 * ReplacementFactor</f>
        <v>15195.599999999999</v>
      </c>
      <c r="AQ99">
        <f>IFERROR(attrition_data[[#This Row],[AttritionFlag]] * attrition_data[[#This Row],[ReplacementCost]], 0)</f>
        <v>0</v>
      </c>
      <c r="AR9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99" t="str" cm="1">
        <f t="array" ref="AS99">_xlfn.IFS(
  attrition_data[[#This Row],[RiskScore]] &lt;= $AU$3, "Q1 (Lowest)",
  attrition_data[[#This Row],[RiskScore]] &lt;= $AV$3, "Q2",
  attrition_data[[#This Row],[RiskScore]] &lt;= $AW$3, "Q3",
  TRUE, "Q4 (Highest)"
)</f>
        <v>Q1 (Lowest)</v>
      </c>
    </row>
    <row r="100" spans="1:45">
      <c r="A100">
        <v>58</v>
      </c>
      <c r="B100" t="s">
        <v>50</v>
      </c>
      <c r="C100" t="s">
        <v>39</v>
      </c>
      <c r="D100" t="s">
        <v>40</v>
      </c>
      <c r="E100">
        <v>10</v>
      </c>
      <c r="F100">
        <v>4</v>
      </c>
      <c r="G100" t="s">
        <v>64</v>
      </c>
      <c r="H100">
        <v>131</v>
      </c>
      <c r="I100">
        <v>4</v>
      </c>
      <c r="J100" t="s">
        <v>53</v>
      </c>
      <c r="K100">
        <v>3</v>
      </c>
      <c r="L100">
        <v>4</v>
      </c>
      <c r="M100" t="s">
        <v>43</v>
      </c>
      <c r="N100">
        <v>3</v>
      </c>
      <c r="O100" t="s">
        <v>44</v>
      </c>
      <c r="P100">
        <v>13872</v>
      </c>
      <c r="Q100">
        <v>0</v>
      </c>
      <c r="R100" t="s">
        <v>50</v>
      </c>
      <c r="S100">
        <v>13</v>
      </c>
      <c r="T100">
        <v>3</v>
      </c>
      <c r="U100">
        <v>3</v>
      </c>
      <c r="V100">
        <v>0</v>
      </c>
      <c r="W100">
        <v>38</v>
      </c>
      <c r="X100">
        <v>1</v>
      </c>
      <c r="Y100">
        <v>2</v>
      </c>
      <c r="Z100">
        <v>37</v>
      </c>
      <c r="AA100">
        <v>10</v>
      </c>
      <c r="AB100">
        <v>1</v>
      </c>
      <c r="AC100">
        <v>8</v>
      </c>
      <c r="AD100">
        <v>0</v>
      </c>
      <c r="AE100">
        <v>0</v>
      </c>
      <c r="AF100">
        <v>1</v>
      </c>
      <c r="AG100">
        <v>1</v>
      </c>
      <c r="AH100" t="s">
        <v>66</v>
      </c>
      <c r="AI100" t="s">
        <v>57</v>
      </c>
      <c r="AJ100" t="s">
        <v>81</v>
      </c>
      <c r="AK100" t="s">
        <v>77</v>
      </c>
      <c r="AL100" t="s">
        <v>78</v>
      </c>
      <c r="AM100">
        <v>3</v>
      </c>
      <c r="AN100" t="s">
        <v>94</v>
      </c>
      <c r="AO100" t="str" cm="1">
        <f t="array" ref="AO100">_xlfn.IFS(
  attrition_data[[#This Row],[YearsSinceLastPromotion]]="","",
  attrition_data[[#This Row],[YearsSinceLastPromotion]]=0,"0",
  attrition_data[[#This Row],[YearsSinceLastPromotion]]&lt;=2,"1–2",
  attrition_data[[#This Row],[YearsSinceLastPromotion]]&lt;=5,"3–5",
  TRUE,"6+"
)</f>
        <v>1–2</v>
      </c>
      <c r="AP100">
        <f>attrition_data[[#This Row],[MonthlyIncome]] * 12 * ReplacementFactor</f>
        <v>49939.199999999997</v>
      </c>
      <c r="AQ100">
        <f>IFERROR(attrition_data[[#This Row],[AttritionFlag]] * attrition_data[[#This Row],[ReplacementCost]], 0)</f>
        <v>0</v>
      </c>
      <c r="AR10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0" t="str" cm="1">
        <f t="array" ref="AS100">_xlfn.IFS(
  attrition_data[[#This Row],[RiskScore]] &lt;= $AU$3, "Q1 (Lowest)",
  attrition_data[[#This Row],[RiskScore]] &lt;= $AV$3, "Q2",
  attrition_data[[#This Row],[RiskScore]] &lt;= $AW$3, "Q3",
  TRUE, "Q4 (Highest)"
)</f>
        <v>Q1 (Lowest)</v>
      </c>
    </row>
    <row r="101" spans="1:45">
      <c r="A101">
        <v>44</v>
      </c>
      <c r="B101" t="s">
        <v>50</v>
      </c>
      <c r="C101" t="s">
        <v>74</v>
      </c>
      <c r="D101" t="s">
        <v>52</v>
      </c>
      <c r="E101">
        <v>23</v>
      </c>
      <c r="F101">
        <v>3</v>
      </c>
      <c r="G101" t="s">
        <v>64</v>
      </c>
      <c r="H101">
        <v>132</v>
      </c>
      <c r="I101">
        <v>2</v>
      </c>
      <c r="J101" t="s">
        <v>53</v>
      </c>
      <c r="K101">
        <v>3</v>
      </c>
      <c r="L101">
        <v>2</v>
      </c>
      <c r="M101" t="s">
        <v>60</v>
      </c>
      <c r="N101">
        <v>2</v>
      </c>
      <c r="O101" t="s">
        <v>55</v>
      </c>
      <c r="P101">
        <v>2042</v>
      </c>
      <c r="Q101">
        <v>4</v>
      </c>
      <c r="R101" t="s">
        <v>50</v>
      </c>
      <c r="S101">
        <v>12</v>
      </c>
      <c r="T101">
        <v>3</v>
      </c>
      <c r="U101">
        <v>3</v>
      </c>
      <c r="V101">
        <v>1</v>
      </c>
      <c r="W101">
        <v>17</v>
      </c>
      <c r="X101">
        <v>3</v>
      </c>
      <c r="Y101">
        <v>4</v>
      </c>
      <c r="Z101">
        <v>3</v>
      </c>
      <c r="AA101">
        <v>2</v>
      </c>
      <c r="AB101">
        <v>1</v>
      </c>
      <c r="AC101">
        <v>2</v>
      </c>
      <c r="AD101">
        <v>0</v>
      </c>
      <c r="AE101">
        <v>0</v>
      </c>
      <c r="AF101">
        <v>1</v>
      </c>
      <c r="AG101">
        <v>1</v>
      </c>
      <c r="AH101" t="s">
        <v>45</v>
      </c>
      <c r="AI101" t="s">
        <v>68</v>
      </c>
      <c r="AJ101" t="s">
        <v>61</v>
      </c>
      <c r="AK101" t="s">
        <v>71</v>
      </c>
      <c r="AL101" t="s">
        <v>65</v>
      </c>
      <c r="AM101">
        <v>2.75</v>
      </c>
      <c r="AN101" t="s">
        <v>94</v>
      </c>
      <c r="AO101" t="str" cm="1">
        <f t="array" ref="AO101">_xlfn.IFS(
  attrition_data[[#This Row],[YearsSinceLastPromotion]]="","",
  attrition_data[[#This Row],[YearsSinceLastPromotion]]=0,"0",
  attrition_data[[#This Row],[YearsSinceLastPromotion]]&lt;=2,"1–2",
  attrition_data[[#This Row],[YearsSinceLastPromotion]]&lt;=5,"3–5",
  TRUE,"6+"
)</f>
        <v>1–2</v>
      </c>
      <c r="AP101">
        <f>attrition_data[[#This Row],[MonthlyIncome]] * 12 * ReplacementFactor</f>
        <v>7351.2</v>
      </c>
      <c r="AQ101">
        <f>IFERROR(attrition_data[[#This Row],[AttritionFlag]] * attrition_data[[#This Row],[ReplacementCost]], 0)</f>
        <v>0</v>
      </c>
      <c r="AR10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1" t="str" cm="1">
        <f t="array" ref="AS101">_xlfn.IFS(
  attrition_data[[#This Row],[RiskScore]] &lt;= $AU$3, "Q1 (Lowest)",
  attrition_data[[#This Row],[RiskScore]] &lt;= $AV$3, "Q2",
  attrition_data[[#This Row],[RiskScore]] &lt;= $AW$3, "Q3",
  TRUE, "Q4 (Highest)"
)</f>
        <v>Q2</v>
      </c>
    </row>
    <row r="102" spans="1:45">
      <c r="A102">
        <v>37</v>
      </c>
      <c r="B102" t="s">
        <v>38</v>
      </c>
      <c r="C102" t="s">
        <v>39</v>
      </c>
      <c r="D102" t="s">
        <v>84</v>
      </c>
      <c r="E102">
        <v>6</v>
      </c>
      <c r="F102">
        <v>4</v>
      </c>
      <c r="G102" t="s">
        <v>84</v>
      </c>
      <c r="H102">
        <v>133</v>
      </c>
      <c r="I102">
        <v>3</v>
      </c>
      <c r="J102" t="s">
        <v>53</v>
      </c>
      <c r="K102">
        <v>3</v>
      </c>
      <c r="L102">
        <v>1</v>
      </c>
      <c r="M102" t="s">
        <v>84</v>
      </c>
      <c r="N102">
        <v>1</v>
      </c>
      <c r="O102" t="s">
        <v>67</v>
      </c>
      <c r="P102">
        <v>2073</v>
      </c>
      <c r="Q102">
        <v>4</v>
      </c>
      <c r="R102" t="s">
        <v>38</v>
      </c>
      <c r="S102">
        <v>22</v>
      </c>
      <c r="T102">
        <v>4</v>
      </c>
      <c r="U102">
        <v>4</v>
      </c>
      <c r="V102">
        <v>0</v>
      </c>
      <c r="W102">
        <v>7</v>
      </c>
      <c r="X102">
        <v>3</v>
      </c>
      <c r="Y102">
        <v>3</v>
      </c>
      <c r="Z102">
        <v>3</v>
      </c>
      <c r="AA102">
        <v>2</v>
      </c>
      <c r="AB102">
        <v>0</v>
      </c>
      <c r="AC102">
        <v>2</v>
      </c>
      <c r="AD102">
        <v>1</v>
      </c>
      <c r="AE102">
        <v>1</v>
      </c>
      <c r="AF102">
        <v>1</v>
      </c>
      <c r="AG102">
        <v>1</v>
      </c>
      <c r="AH102" t="s">
        <v>45</v>
      </c>
      <c r="AI102" t="s">
        <v>57</v>
      </c>
      <c r="AJ102" t="s">
        <v>61</v>
      </c>
      <c r="AK102" t="s">
        <v>48</v>
      </c>
      <c r="AL102" t="s">
        <v>65</v>
      </c>
      <c r="AM102">
        <v>2.75</v>
      </c>
      <c r="AN102" t="s">
        <v>94</v>
      </c>
      <c r="AO102" t="str" cm="1">
        <f t="array" ref="AO102">_xlfn.IFS(
  attrition_data[[#This Row],[YearsSinceLastPromotion]]="","",
  attrition_data[[#This Row],[YearsSinceLastPromotion]]=0,"0",
  attrition_data[[#This Row],[YearsSinceLastPromotion]]&lt;=2,"1–2",
  attrition_data[[#This Row],[YearsSinceLastPromotion]]&lt;=5,"3–5",
  TRUE,"6+"
)</f>
        <v>0</v>
      </c>
      <c r="AP102">
        <f>attrition_data[[#This Row],[MonthlyIncome]] * 12 * ReplacementFactor</f>
        <v>7462.7999999999993</v>
      </c>
      <c r="AQ102">
        <f>IFERROR(attrition_data[[#This Row],[AttritionFlag]] * attrition_data[[#This Row],[ReplacementCost]], 0)</f>
        <v>7462.7999999999993</v>
      </c>
      <c r="AR10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2" t="str" cm="1">
        <f t="array" ref="AS102">_xlfn.IFS(
  attrition_data[[#This Row],[RiskScore]] &lt;= $AU$3, "Q1 (Lowest)",
  attrition_data[[#This Row],[RiskScore]] &lt;= $AV$3, "Q2",
  attrition_data[[#This Row],[RiskScore]] &lt;= $AW$3, "Q3",
  TRUE, "Q4 (Highest)"
)</f>
        <v>Q2</v>
      </c>
    </row>
    <row r="103" spans="1:45">
      <c r="A103">
        <v>32</v>
      </c>
      <c r="B103" t="s">
        <v>50</v>
      </c>
      <c r="C103" t="s">
        <v>39</v>
      </c>
      <c r="D103" t="s">
        <v>52</v>
      </c>
      <c r="E103">
        <v>1</v>
      </c>
      <c r="F103">
        <v>1</v>
      </c>
      <c r="G103" t="s">
        <v>41</v>
      </c>
      <c r="H103">
        <v>134</v>
      </c>
      <c r="I103">
        <v>4</v>
      </c>
      <c r="J103" t="s">
        <v>53</v>
      </c>
      <c r="K103">
        <v>3</v>
      </c>
      <c r="L103">
        <v>1</v>
      </c>
      <c r="M103" t="s">
        <v>54</v>
      </c>
      <c r="N103">
        <v>1</v>
      </c>
      <c r="O103" t="s">
        <v>44</v>
      </c>
      <c r="P103">
        <v>2956</v>
      </c>
      <c r="Q103">
        <v>1</v>
      </c>
      <c r="R103" t="s">
        <v>50</v>
      </c>
      <c r="S103">
        <v>13</v>
      </c>
      <c r="T103">
        <v>3</v>
      </c>
      <c r="U103">
        <v>4</v>
      </c>
      <c r="V103">
        <v>0</v>
      </c>
      <c r="W103">
        <v>1</v>
      </c>
      <c r="X103">
        <v>2</v>
      </c>
      <c r="Y103">
        <v>3</v>
      </c>
      <c r="Z103">
        <v>1</v>
      </c>
      <c r="AA103">
        <v>0</v>
      </c>
      <c r="AB103">
        <v>0</v>
      </c>
      <c r="AC103">
        <v>0</v>
      </c>
      <c r="AD103">
        <v>0</v>
      </c>
      <c r="AE103">
        <v>0</v>
      </c>
      <c r="AF103">
        <v>1</v>
      </c>
      <c r="AG103">
        <v>0</v>
      </c>
      <c r="AH103" t="s">
        <v>63</v>
      </c>
      <c r="AI103" t="s">
        <v>46</v>
      </c>
      <c r="AJ103" t="s">
        <v>61</v>
      </c>
      <c r="AK103" t="s">
        <v>65</v>
      </c>
      <c r="AL103" t="s">
        <v>62</v>
      </c>
      <c r="AM103">
        <v>3</v>
      </c>
      <c r="AN103" t="s">
        <v>94</v>
      </c>
      <c r="AO103" t="str" cm="1">
        <f t="array" ref="AO103">_xlfn.IFS(
  attrition_data[[#This Row],[YearsSinceLastPromotion]]="","",
  attrition_data[[#This Row],[YearsSinceLastPromotion]]=0,"0",
  attrition_data[[#This Row],[YearsSinceLastPromotion]]&lt;=2,"1–2",
  attrition_data[[#This Row],[YearsSinceLastPromotion]]&lt;=5,"3–5",
  TRUE,"6+"
)</f>
        <v>0</v>
      </c>
      <c r="AP103">
        <f>attrition_data[[#This Row],[MonthlyIncome]] * 12 * ReplacementFactor</f>
        <v>10641.6</v>
      </c>
      <c r="AQ103">
        <f>IFERROR(attrition_data[[#This Row],[AttritionFlag]] * attrition_data[[#This Row],[ReplacementCost]], 0)</f>
        <v>0</v>
      </c>
      <c r="AR10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3" t="str" cm="1">
        <f t="array" ref="AS103">_xlfn.IFS(
  attrition_data[[#This Row],[RiskScore]] &lt;= $AU$3, "Q1 (Lowest)",
  attrition_data[[#This Row],[RiskScore]] &lt;= $AV$3, "Q2",
  attrition_data[[#This Row],[RiskScore]] &lt;= $AW$3, "Q3",
  TRUE, "Q4 (Highest)"
)</f>
        <v>Q2</v>
      </c>
    </row>
    <row r="104" spans="1:45">
      <c r="A104">
        <v>20</v>
      </c>
      <c r="B104" t="s">
        <v>38</v>
      </c>
      <c r="C104" t="s">
        <v>51</v>
      </c>
      <c r="D104" t="s">
        <v>52</v>
      </c>
      <c r="E104">
        <v>6</v>
      </c>
      <c r="F104">
        <v>3</v>
      </c>
      <c r="G104" t="s">
        <v>41</v>
      </c>
      <c r="H104">
        <v>137</v>
      </c>
      <c r="I104">
        <v>4</v>
      </c>
      <c r="J104" t="s">
        <v>42</v>
      </c>
      <c r="K104">
        <v>2</v>
      </c>
      <c r="L104">
        <v>1</v>
      </c>
      <c r="M104" t="s">
        <v>60</v>
      </c>
      <c r="N104">
        <v>4</v>
      </c>
      <c r="O104" t="s">
        <v>44</v>
      </c>
      <c r="P104">
        <v>2926</v>
      </c>
      <c r="Q104">
        <v>1</v>
      </c>
      <c r="R104" t="s">
        <v>38</v>
      </c>
      <c r="S104">
        <v>18</v>
      </c>
      <c r="T104">
        <v>3</v>
      </c>
      <c r="U104">
        <v>2</v>
      </c>
      <c r="V104">
        <v>0</v>
      </c>
      <c r="W104">
        <v>1</v>
      </c>
      <c r="X104">
        <v>5</v>
      </c>
      <c r="Y104">
        <v>3</v>
      </c>
      <c r="Z104">
        <v>1</v>
      </c>
      <c r="AA104">
        <v>0</v>
      </c>
      <c r="AB104">
        <v>1</v>
      </c>
      <c r="AC104">
        <v>0</v>
      </c>
      <c r="AD104">
        <v>1</v>
      </c>
      <c r="AE104">
        <v>1</v>
      </c>
      <c r="AF104">
        <v>1</v>
      </c>
      <c r="AG104">
        <v>0</v>
      </c>
      <c r="AH104" t="s">
        <v>153</v>
      </c>
      <c r="AI104" t="s">
        <v>57</v>
      </c>
      <c r="AJ104" t="s">
        <v>61</v>
      </c>
      <c r="AK104" t="s">
        <v>65</v>
      </c>
      <c r="AL104" t="s">
        <v>62</v>
      </c>
      <c r="AM104">
        <v>3.25</v>
      </c>
      <c r="AN104" t="s">
        <v>95</v>
      </c>
      <c r="AO104" t="str" cm="1">
        <f t="array" ref="AO104">_xlfn.IFS(
  attrition_data[[#This Row],[YearsSinceLastPromotion]]="","",
  attrition_data[[#This Row],[YearsSinceLastPromotion]]=0,"0",
  attrition_data[[#This Row],[YearsSinceLastPromotion]]&lt;=2,"1–2",
  attrition_data[[#This Row],[YearsSinceLastPromotion]]&lt;=5,"3–5",
  TRUE,"6+"
)</f>
        <v>1–2</v>
      </c>
      <c r="AP104">
        <f>attrition_data[[#This Row],[MonthlyIncome]] * 12 * ReplacementFactor</f>
        <v>10533.6</v>
      </c>
      <c r="AQ104">
        <f>IFERROR(attrition_data[[#This Row],[AttritionFlag]] * attrition_data[[#This Row],[ReplacementCost]], 0)</f>
        <v>10533.6</v>
      </c>
      <c r="AR10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04" t="str" cm="1">
        <f t="array" ref="AS104">_xlfn.IFS(
  attrition_data[[#This Row],[RiskScore]] &lt;= $AU$3, "Q1 (Lowest)",
  attrition_data[[#This Row],[RiskScore]] &lt;= $AV$3, "Q2",
  attrition_data[[#This Row],[RiskScore]] &lt;= $AW$3, "Q3",
  TRUE, "Q4 (Highest)"
)</f>
        <v>Q3</v>
      </c>
    </row>
    <row r="105" spans="1:45">
      <c r="A105">
        <v>34</v>
      </c>
      <c r="B105" t="s">
        <v>50</v>
      </c>
      <c r="C105" t="s">
        <v>39</v>
      </c>
      <c r="D105" t="s">
        <v>52</v>
      </c>
      <c r="E105">
        <v>6</v>
      </c>
      <c r="F105">
        <v>4</v>
      </c>
      <c r="G105" t="s">
        <v>59</v>
      </c>
      <c r="H105">
        <v>138</v>
      </c>
      <c r="I105">
        <v>1</v>
      </c>
      <c r="J105" t="s">
        <v>42</v>
      </c>
      <c r="K105">
        <v>3</v>
      </c>
      <c r="L105">
        <v>2</v>
      </c>
      <c r="M105" t="s">
        <v>54</v>
      </c>
      <c r="N105">
        <v>3</v>
      </c>
      <c r="O105" t="s">
        <v>44</v>
      </c>
      <c r="P105">
        <v>4809</v>
      </c>
      <c r="Q105">
        <v>1</v>
      </c>
      <c r="R105" t="s">
        <v>50</v>
      </c>
      <c r="S105">
        <v>14</v>
      </c>
      <c r="T105">
        <v>3</v>
      </c>
      <c r="U105">
        <v>3</v>
      </c>
      <c r="V105">
        <v>0</v>
      </c>
      <c r="W105">
        <v>16</v>
      </c>
      <c r="X105">
        <v>3</v>
      </c>
      <c r="Y105">
        <v>3</v>
      </c>
      <c r="Z105">
        <v>16</v>
      </c>
      <c r="AA105">
        <v>13</v>
      </c>
      <c r="AB105">
        <v>2</v>
      </c>
      <c r="AC105">
        <v>10</v>
      </c>
      <c r="AD105">
        <v>0</v>
      </c>
      <c r="AE105">
        <v>0</v>
      </c>
      <c r="AF105">
        <v>0</v>
      </c>
      <c r="AG105">
        <v>1</v>
      </c>
      <c r="AH105" t="s">
        <v>63</v>
      </c>
      <c r="AI105" t="s">
        <v>57</v>
      </c>
      <c r="AJ105" t="s">
        <v>61</v>
      </c>
      <c r="AK105" t="s">
        <v>71</v>
      </c>
      <c r="AL105" t="s">
        <v>71</v>
      </c>
      <c r="AM105">
        <v>2.5</v>
      </c>
      <c r="AN105" t="s">
        <v>96</v>
      </c>
      <c r="AO105" t="str" cm="1">
        <f t="array" ref="AO105">_xlfn.IFS(
  attrition_data[[#This Row],[YearsSinceLastPromotion]]="","",
  attrition_data[[#This Row],[YearsSinceLastPromotion]]=0,"0",
  attrition_data[[#This Row],[YearsSinceLastPromotion]]&lt;=2,"1–2",
  attrition_data[[#This Row],[YearsSinceLastPromotion]]&lt;=5,"3–5",
  TRUE,"6+"
)</f>
        <v>1–2</v>
      </c>
      <c r="AP105">
        <f>attrition_data[[#This Row],[MonthlyIncome]] * 12 * ReplacementFactor</f>
        <v>17312.399999999998</v>
      </c>
      <c r="AQ105">
        <f>IFERROR(attrition_data[[#This Row],[AttritionFlag]] * attrition_data[[#This Row],[ReplacementCost]], 0)</f>
        <v>0</v>
      </c>
      <c r="AR10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5" t="str" cm="1">
        <f t="array" ref="AS105">_xlfn.IFS(
  attrition_data[[#This Row],[RiskScore]] &lt;= $AU$3, "Q1 (Lowest)",
  attrition_data[[#This Row],[RiskScore]] &lt;= $AV$3, "Q2",
  attrition_data[[#This Row],[RiskScore]] &lt;= $AW$3, "Q3",
  TRUE, "Q4 (Highest)"
)</f>
        <v>Q1 (Lowest)</v>
      </c>
    </row>
    <row r="106" spans="1:45">
      <c r="A106">
        <v>37</v>
      </c>
      <c r="B106" t="s">
        <v>50</v>
      </c>
      <c r="C106" t="s">
        <v>74</v>
      </c>
      <c r="D106" t="s">
        <v>52</v>
      </c>
      <c r="E106">
        <v>2</v>
      </c>
      <c r="F106">
        <v>2</v>
      </c>
      <c r="G106" t="s">
        <v>41</v>
      </c>
      <c r="H106">
        <v>139</v>
      </c>
      <c r="I106">
        <v>3</v>
      </c>
      <c r="J106" t="s">
        <v>53</v>
      </c>
      <c r="K106">
        <v>2</v>
      </c>
      <c r="L106">
        <v>2</v>
      </c>
      <c r="M106" t="s">
        <v>70</v>
      </c>
      <c r="N106">
        <v>4</v>
      </c>
      <c r="O106" t="s">
        <v>67</v>
      </c>
      <c r="P106">
        <v>5163</v>
      </c>
      <c r="Q106">
        <v>5</v>
      </c>
      <c r="R106" t="s">
        <v>50</v>
      </c>
      <c r="S106">
        <v>14</v>
      </c>
      <c r="T106">
        <v>3</v>
      </c>
      <c r="U106">
        <v>4</v>
      </c>
      <c r="V106">
        <v>1</v>
      </c>
      <c r="W106">
        <v>17</v>
      </c>
      <c r="X106">
        <v>2</v>
      </c>
      <c r="Y106">
        <v>4</v>
      </c>
      <c r="Z106">
        <v>1</v>
      </c>
      <c r="AA106">
        <v>0</v>
      </c>
      <c r="AB106">
        <v>0</v>
      </c>
      <c r="AC106">
        <v>0</v>
      </c>
      <c r="AD106">
        <v>0</v>
      </c>
      <c r="AE106">
        <v>0</v>
      </c>
      <c r="AF106">
        <v>1</v>
      </c>
      <c r="AG106">
        <v>0</v>
      </c>
      <c r="AH106" t="s">
        <v>45</v>
      </c>
      <c r="AI106" t="s">
        <v>46</v>
      </c>
      <c r="AJ106" t="s">
        <v>47</v>
      </c>
      <c r="AK106" t="s">
        <v>71</v>
      </c>
      <c r="AL106" t="s">
        <v>62</v>
      </c>
      <c r="AM106">
        <v>3.75</v>
      </c>
      <c r="AN106" t="s">
        <v>95</v>
      </c>
      <c r="AO106" t="str" cm="1">
        <f t="array" ref="AO106">_xlfn.IFS(
  attrition_data[[#This Row],[YearsSinceLastPromotion]]="","",
  attrition_data[[#This Row],[YearsSinceLastPromotion]]=0,"0",
  attrition_data[[#This Row],[YearsSinceLastPromotion]]&lt;=2,"1–2",
  attrition_data[[#This Row],[YearsSinceLastPromotion]]&lt;=5,"3–5",
  TRUE,"6+"
)</f>
        <v>0</v>
      </c>
      <c r="AP106">
        <f>attrition_data[[#This Row],[MonthlyIncome]] * 12 * ReplacementFactor</f>
        <v>18586.8</v>
      </c>
      <c r="AQ106">
        <f>IFERROR(attrition_data[[#This Row],[AttritionFlag]] * attrition_data[[#This Row],[ReplacementCost]], 0)</f>
        <v>0</v>
      </c>
      <c r="AR10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6" t="str" cm="1">
        <f t="array" ref="AS106">_xlfn.IFS(
  attrition_data[[#This Row],[RiskScore]] &lt;= $AU$3, "Q1 (Lowest)",
  attrition_data[[#This Row],[RiskScore]] &lt;= $AV$3, "Q2",
  attrition_data[[#This Row],[RiskScore]] &lt;= $AW$3, "Q3",
  TRUE, "Q4 (Highest)"
)</f>
        <v>Q2</v>
      </c>
    </row>
    <row r="107" spans="1:45">
      <c r="A107">
        <v>59</v>
      </c>
      <c r="B107" t="s">
        <v>50</v>
      </c>
      <c r="C107" t="s">
        <v>74</v>
      </c>
      <c r="D107" t="s">
        <v>84</v>
      </c>
      <c r="E107">
        <v>2</v>
      </c>
      <c r="F107">
        <v>4</v>
      </c>
      <c r="G107" t="s">
        <v>84</v>
      </c>
      <c r="H107">
        <v>140</v>
      </c>
      <c r="I107">
        <v>3</v>
      </c>
      <c r="J107" t="s">
        <v>42</v>
      </c>
      <c r="K107">
        <v>2</v>
      </c>
      <c r="L107">
        <v>5</v>
      </c>
      <c r="M107" t="s">
        <v>75</v>
      </c>
      <c r="N107">
        <v>4</v>
      </c>
      <c r="O107" t="s">
        <v>55</v>
      </c>
      <c r="P107">
        <v>18844</v>
      </c>
      <c r="Q107">
        <v>9</v>
      </c>
      <c r="R107" t="s">
        <v>50</v>
      </c>
      <c r="S107">
        <v>21</v>
      </c>
      <c r="T107">
        <v>4</v>
      </c>
      <c r="U107">
        <v>4</v>
      </c>
      <c r="V107">
        <v>1</v>
      </c>
      <c r="W107">
        <v>30</v>
      </c>
      <c r="X107">
        <v>3</v>
      </c>
      <c r="Y107">
        <v>3</v>
      </c>
      <c r="Z107">
        <v>3</v>
      </c>
      <c r="AA107">
        <v>2</v>
      </c>
      <c r="AB107">
        <v>2</v>
      </c>
      <c r="AC107">
        <v>2</v>
      </c>
      <c r="AD107">
        <v>0</v>
      </c>
      <c r="AE107">
        <v>0</v>
      </c>
      <c r="AF107">
        <v>0</v>
      </c>
      <c r="AG107">
        <v>1</v>
      </c>
      <c r="AH107" t="s">
        <v>66</v>
      </c>
      <c r="AI107" t="s">
        <v>46</v>
      </c>
      <c r="AJ107" t="s">
        <v>76</v>
      </c>
      <c r="AK107" t="s">
        <v>77</v>
      </c>
      <c r="AL107" t="s">
        <v>65</v>
      </c>
      <c r="AM107">
        <v>3.5</v>
      </c>
      <c r="AN107" t="s">
        <v>95</v>
      </c>
      <c r="AO107" t="str" cm="1">
        <f t="array" ref="AO107">_xlfn.IFS(
  attrition_data[[#This Row],[YearsSinceLastPromotion]]="","",
  attrition_data[[#This Row],[YearsSinceLastPromotion]]=0,"0",
  attrition_data[[#This Row],[YearsSinceLastPromotion]]&lt;=2,"1–2",
  attrition_data[[#This Row],[YearsSinceLastPromotion]]&lt;=5,"3–5",
  TRUE,"6+"
)</f>
        <v>1–2</v>
      </c>
      <c r="AP107">
        <f>attrition_data[[#This Row],[MonthlyIncome]] * 12 * ReplacementFactor</f>
        <v>67838.399999999994</v>
      </c>
      <c r="AQ107">
        <f>IFERROR(attrition_data[[#This Row],[AttritionFlag]] * attrition_data[[#This Row],[ReplacementCost]], 0)</f>
        <v>0</v>
      </c>
      <c r="AR10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7" t="str" cm="1">
        <f t="array" ref="AS107">_xlfn.IFS(
  attrition_data[[#This Row],[RiskScore]] &lt;= $AU$3, "Q1 (Lowest)",
  attrition_data[[#This Row],[RiskScore]] &lt;= $AV$3, "Q2",
  attrition_data[[#This Row],[RiskScore]] &lt;= $AW$3, "Q3",
  TRUE, "Q4 (Highest)"
)</f>
        <v>Q1 (Lowest)</v>
      </c>
    </row>
    <row r="108" spans="1:45">
      <c r="A108">
        <v>50</v>
      </c>
      <c r="B108" t="s">
        <v>50</v>
      </c>
      <c r="C108" t="s">
        <v>51</v>
      </c>
      <c r="D108" t="s">
        <v>52</v>
      </c>
      <c r="E108">
        <v>1</v>
      </c>
      <c r="F108">
        <v>3</v>
      </c>
      <c r="G108" t="s">
        <v>41</v>
      </c>
      <c r="H108">
        <v>141</v>
      </c>
      <c r="I108">
        <v>1</v>
      </c>
      <c r="J108" t="s">
        <v>42</v>
      </c>
      <c r="K108">
        <v>3</v>
      </c>
      <c r="L108">
        <v>5</v>
      </c>
      <c r="M108" t="s">
        <v>80</v>
      </c>
      <c r="N108">
        <v>2</v>
      </c>
      <c r="O108" t="s">
        <v>55</v>
      </c>
      <c r="P108">
        <v>18172</v>
      </c>
      <c r="Q108">
        <v>3</v>
      </c>
      <c r="R108" t="s">
        <v>38</v>
      </c>
      <c r="S108">
        <v>19</v>
      </c>
      <c r="T108">
        <v>3</v>
      </c>
      <c r="U108">
        <v>1</v>
      </c>
      <c r="V108">
        <v>0</v>
      </c>
      <c r="W108">
        <v>28</v>
      </c>
      <c r="X108">
        <v>1</v>
      </c>
      <c r="Y108">
        <v>2</v>
      </c>
      <c r="Z108">
        <v>8</v>
      </c>
      <c r="AA108">
        <v>3</v>
      </c>
      <c r="AB108">
        <v>0</v>
      </c>
      <c r="AC108">
        <v>7</v>
      </c>
      <c r="AD108">
        <v>0</v>
      </c>
      <c r="AE108">
        <v>1</v>
      </c>
      <c r="AF108">
        <v>1</v>
      </c>
      <c r="AG108">
        <v>1</v>
      </c>
      <c r="AH108" t="s">
        <v>56</v>
      </c>
      <c r="AI108" t="s">
        <v>46</v>
      </c>
      <c r="AJ108" t="s">
        <v>76</v>
      </c>
      <c r="AK108" t="s">
        <v>77</v>
      </c>
      <c r="AL108" t="s">
        <v>49</v>
      </c>
      <c r="AM108">
        <v>1.5</v>
      </c>
      <c r="AN108" t="s">
        <v>97</v>
      </c>
      <c r="AO108" t="str" cm="1">
        <f t="array" ref="AO108">_xlfn.IFS(
  attrition_data[[#This Row],[YearsSinceLastPromotion]]="","",
  attrition_data[[#This Row],[YearsSinceLastPromotion]]=0,"0",
  attrition_data[[#This Row],[YearsSinceLastPromotion]]&lt;=2,"1–2",
  attrition_data[[#This Row],[YearsSinceLastPromotion]]&lt;=5,"3–5",
  TRUE,"6+"
)</f>
        <v>0</v>
      </c>
      <c r="AP108">
        <f>attrition_data[[#This Row],[MonthlyIncome]] * 12 * ReplacementFactor</f>
        <v>65419.199999999997</v>
      </c>
      <c r="AQ108">
        <f>IFERROR(attrition_data[[#This Row],[AttritionFlag]] * attrition_data[[#This Row],[ReplacementCost]], 0)</f>
        <v>0</v>
      </c>
      <c r="AR10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08" t="str" cm="1">
        <f t="array" ref="AS108">_xlfn.IFS(
  attrition_data[[#This Row],[RiskScore]] &lt;= $AU$3, "Q1 (Lowest)",
  attrition_data[[#This Row],[RiskScore]] &lt;= $AV$3, "Q2",
  attrition_data[[#This Row],[RiskScore]] &lt;= $AW$3, "Q3",
  TRUE, "Q4 (Highest)"
)</f>
        <v>Q3</v>
      </c>
    </row>
    <row r="109" spans="1:45">
      <c r="A109">
        <v>25</v>
      </c>
      <c r="B109" t="s">
        <v>38</v>
      </c>
      <c r="C109" t="s">
        <v>39</v>
      </c>
      <c r="D109" t="s">
        <v>40</v>
      </c>
      <c r="E109">
        <v>5</v>
      </c>
      <c r="F109">
        <v>3</v>
      </c>
      <c r="G109" t="s">
        <v>82</v>
      </c>
      <c r="H109">
        <v>142</v>
      </c>
      <c r="I109">
        <v>3</v>
      </c>
      <c r="J109" t="s">
        <v>53</v>
      </c>
      <c r="K109">
        <v>2</v>
      </c>
      <c r="L109">
        <v>2</v>
      </c>
      <c r="M109" t="s">
        <v>43</v>
      </c>
      <c r="N109">
        <v>3</v>
      </c>
      <c r="O109" t="s">
        <v>44</v>
      </c>
      <c r="P109">
        <v>5744</v>
      </c>
      <c r="Q109">
        <v>1</v>
      </c>
      <c r="R109" t="s">
        <v>38</v>
      </c>
      <c r="S109">
        <v>11</v>
      </c>
      <c r="T109">
        <v>3</v>
      </c>
      <c r="U109">
        <v>4</v>
      </c>
      <c r="V109">
        <v>0</v>
      </c>
      <c r="W109">
        <v>6</v>
      </c>
      <c r="X109">
        <v>1</v>
      </c>
      <c r="Y109">
        <v>3</v>
      </c>
      <c r="Z109">
        <v>6</v>
      </c>
      <c r="AA109">
        <v>4</v>
      </c>
      <c r="AB109">
        <v>0</v>
      </c>
      <c r="AC109">
        <v>3</v>
      </c>
      <c r="AD109">
        <v>1</v>
      </c>
      <c r="AE109">
        <v>1</v>
      </c>
      <c r="AF109">
        <v>1</v>
      </c>
      <c r="AG109">
        <v>1</v>
      </c>
      <c r="AH109" t="s">
        <v>63</v>
      </c>
      <c r="AI109" t="s">
        <v>46</v>
      </c>
      <c r="AJ109" t="s">
        <v>47</v>
      </c>
      <c r="AK109" t="s">
        <v>48</v>
      </c>
      <c r="AL109" t="s">
        <v>49</v>
      </c>
      <c r="AM109">
        <v>3.25</v>
      </c>
      <c r="AN109" t="s">
        <v>95</v>
      </c>
      <c r="AO109" t="str" cm="1">
        <f t="array" ref="AO109">_xlfn.IFS(
  attrition_data[[#This Row],[YearsSinceLastPromotion]]="","",
  attrition_data[[#This Row],[YearsSinceLastPromotion]]=0,"0",
  attrition_data[[#This Row],[YearsSinceLastPromotion]]&lt;=2,"1–2",
  attrition_data[[#This Row],[YearsSinceLastPromotion]]&lt;=5,"3–5",
  TRUE,"6+"
)</f>
        <v>0</v>
      </c>
      <c r="AP109">
        <f>attrition_data[[#This Row],[MonthlyIncome]] * 12 * ReplacementFactor</f>
        <v>20678.399999999998</v>
      </c>
      <c r="AQ109">
        <f>IFERROR(attrition_data[[#This Row],[AttritionFlag]] * attrition_data[[#This Row],[ReplacementCost]], 0)</f>
        <v>20678.399999999998</v>
      </c>
      <c r="AR10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9" t="str" cm="1">
        <f t="array" ref="AS109">_xlfn.IFS(
  attrition_data[[#This Row],[RiskScore]] &lt;= $AU$3, "Q1 (Lowest)",
  attrition_data[[#This Row],[RiskScore]] &lt;= $AV$3, "Q2",
  attrition_data[[#This Row],[RiskScore]] &lt;= $AW$3, "Q3",
  TRUE, "Q4 (Highest)"
)</f>
        <v>Q2</v>
      </c>
    </row>
    <row r="110" spans="1:45">
      <c r="A110">
        <v>25</v>
      </c>
      <c r="B110" t="s">
        <v>50</v>
      </c>
      <c r="C110" t="s">
        <v>39</v>
      </c>
      <c r="D110" t="s">
        <v>52</v>
      </c>
      <c r="E110">
        <v>7</v>
      </c>
      <c r="F110">
        <v>1</v>
      </c>
      <c r="G110" t="s">
        <v>64</v>
      </c>
      <c r="H110">
        <v>143</v>
      </c>
      <c r="I110">
        <v>4</v>
      </c>
      <c r="J110" t="s">
        <v>53</v>
      </c>
      <c r="K110">
        <v>2</v>
      </c>
      <c r="L110">
        <v>1</v>
      </c>
      <c r="M110" t="s">
        <v>54</v>
      </c>
      <c r="N110">
        <v>4</v>
      </c>
      <c r="O110" t="s">
        <v>55</v>
      </c>
      <c r="P110">
        <v>2889</v>
      </c>
      <c r="Q110">
        <v>1</v>
      </c>
      <c r="R110" t="s">
        <v>50</v>
      </c>
      <c r="S110">
        <v>11</v>
      </c>
      <c r="T110">
        <v>3</v>
      </c>
      <c r="U110">
        <v>3</v>
      </c>
      <c r="V110">
        <v>2</v>
      </c>
      <c r="W110">
        <v>2</v>
      </c>
      <c r="X110">
        <v>2</v>
      </c>
      <c r="Y110">
        <v>3</v>
      </c>
      <c r="Z110">
        <v>2</v>
      </c>
      <c r="AA110">
        <v>2</v>
      </c>
      <c r="AB110">
        <v>2</v>
      </c>
      <c r="AC110">
        <v>1</v>
      </c>
      <c r="AD110">
        <v>0</v>
      </c>
      <c r="AE110">
        <v>0</v>
      </c>
      <c r="AF110">
        <v>0</v>
      </c>
      <c r="AG110">
        <v>1</v>
      </c>
      <c r="AH110" t="s">
        <v>63</v>
      </c>
      <c r="AI110" t="s">
        <v>57</v>
      </c>
      <c r="AJ110" t="s">
        <v>61</v>
      </c>
      <c r="AK110" t="s">
        <v>65</v>
      </c>
      <c r="AL110" t="s">
        <v>65</v>
      </c>
      <c r="AM110">
        <v>3.5</v>
      </c>
      <c r="AN110" t="s">
        <v>95</v>
      </c>
      <c r="AO110" t="str" cm="1">
        <f t="array" ref="AO110">_xlfn.IFS(
  attrition_data[[#This Row],[YearsSinceLastPromotion]]="","",
  attrition_data[[#This Row],[YearsSinceLastPromotion]]=0,"0",
  attrition_data[[#This Row],[YearsSinceLastPromotion]]&lt;=2,"1–2",
  attrition_data[[#This Row],[YearsSinceLastPromotion]]&lt;=5,"3–5",
  TRUE,"6+"
)</f>
        <v>1–2</v>
      </c>
      <c r="AP110">
        <f>attrition_data[[#This Row],[MonthlyIncome]] * 12 * ReplacementFactor</f>
        <v>10400.4</v>
      </c>
      <c r="AQ110">
        <f>IFERROR(attrition_data[[#This Row],[AttritionFlag]] * attrition_data[[#This Row],[ReplacementCost]], 0)</f>
        <v>0</v>
      </c>
      <c r="AR11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0" t="str" cm="1">
        <f t="array" ref="AS110">_xlfn.IFS(
  attrition_data[[#This Row],[RiskScore]] &lt;= $AU$3, "Q1 (Lowest)",
  attrition_data[[#This Row],[RiskScore]] &lt;= $AV$3, "Q2",
  attrition_data[[#This Row],[RiskScore]] &lt;= $AW$3, "Q3",
  TRUE, "Q4 (Highest)"
)</f>
        <v>Q2</v>
      </c>
    </row>
    <row r="111" spans="1:45">
      <c r="A111">
        <v>22</v>
      </c>
      <c r="B111" t="s">
        <v>50</v>
      </c>
      <c r="C111" t="s">
        <v>39</v>
      </c>
      <c r="D111" t="s">
        <v>52</v>
      </c>
      <c r="E111">
        <v>15</v>
      </c>
      <c r="F111">
        <v>3</v>
      </c>
      <c r="G111" t="s">
        <v>64</v>
      </c>
      <c r="H111">
        <v>144</v>
      </c>
      <c r="I111">
        <v>2</v>
      </c>
      <c r="J111" t="s">
        <v>42</v>
      </c>
      <c r="K111">
        <v>3</v>
      </c>
      <c r="L111">
        <v>1</v>
      </c>
      <c r="M111" t="s">
        <v>60</v>
      </c>
      <c r="N111">
        <v>4</v>
      </c>
      <c r="O111" t="s">
        <v>44</v>
      </c>
      <c r="P111">
        <v>2871</v>
      </c>
      <c r="Q111">
        <v>1</v>
      </c>
      <c r="R111" t="s">
        <v>50</v>
      </c>
      <c r="S111">
        <v>15</v>
      </c>
      <c r="T111">
        <v>3</v>
      </c>
      <c r="U111">
        <v>3</v>
      </c>
      <c r="V111">
        <v>0</v>
      </c>
      <c r="W111">
        <v>1</v>
      </c>
      <c r="X111">
        <v>5</v>
      </c>
      <c r="Y111">
        <v>3</v>
      </c>
      <c r="Z111">
        <v>0</v>
      </c>
      <c r="AA111">
        <v>0</v>
      </c>
      <c r="AB111">
        <v>0</v>
      </c>
      <c r="AC111">
        <v>0</v>
      </c>
      <c r="AD111">
        <v>0</v>
      </c>
      <c r="AE111">
        <v>0</v>
      </c>
      <c r="AF111">
        <v>1</v>
      </c>
      <c r="AG111">
        <v>0</v>
      </c>
      <c r="AH111" t="s">
        <v>153</v>
      </c>
      <c r="AI111" t="s">
        <v>73</v>
      </c>
      <c r="AJ111" t="s">
        <v>61</v>
      </c>
      <c r="AK111" t="s">
        <v>65</v>
      </c>
      <c r="AL111" t="s">
        <v>62</v>
      </c>
      <c r="AM111">
        <v>3</v>
      </c>
      <c r="AN111" t="s">
        <v>94</v>
      </c>
      <c r="AO111" t="str" cm="1">
        <f t="array" ref="AO111">_xlfn.IFS(
  attrition_data[[#This Row],[YearsSinceLastPromotion]]="","",
  attrition_data[[#This Row],[YearsSinceLastPromotion]]=0,"0",
  attrition_data[[#This Row],[YearsSinceLastPromotion]]&lt;=2,"1–2",
  attrition_data[[#This Row],[YearsSinceLastPromotion]]&lt;=5,"3–5",
  TRUE,"6+"
)</f>
        <v>0</v>
      </c>
      <c r="AP111">
        <f>attrition_data[[#This Row],[MonthlyIncome]] * 12 * ReplacementFactor</f>
        <v>10335.6</v>
      </c>
      <c r="AQ111">
        <f>IFERROR(attrition_data[[#This Row],[AttritionFlag]] * attrition_data[[#This Row],[ReplacementCost]], 0)</f>
        <v>0</v>
      </c>
      <c r="AR11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1" t="str" cm="1">
        <f t="array" ref="AS111">_xlfn.IFS(
  attrition_data[[#This Row],[RiskScore]] &lt;= $AU$3, "Q1 (Lowest)",
  attrition_data[[#This Row],[RiskScore]] &lt;= $AV$3, "Q2",
  attrition_data[[#This Row],[RiskScore]] &lt;= $AW$3, "Q3",
  TRUE, "Q4 (Highest)"
)</f>
        <v>Q2</v>
      </c>
    </row>
    <row r="112" spans="1:45">
      <c r="A112">
        <v>51</v>
      </c>
      <c r="B112" t="s">
        <v>50</v>
      </c>
      <c r="C112" t="s">
        <v>51</v>
      </c>
      <c r="D112" t="s">
        <v>52</v>
      </c>
      <c r="E112">
        <v>1</v>
      </c>
      <c r="F112">
        <v>4</v>
      </c>
      <c r="G112" t="s">
        <v>64</v>
      </c>
      <c r="H112">
        <v>145</v>
      </c>
      <c r="I112">
        <v>1</v>
      </c>
      <c r="J112" t="s">
        <v>42</v>
      </c>
      <c r="K112">
        <v>2</v>
      </c>
      <c r="L112">
        <v>3</v>
      </c>
      <c r="M112" t="s">
        <v>70</v>
      </c>
      <c r="N112">
        <v>1</v>
      </c>
      <c r="O112" t="s">
        <v>44</v>
      </c>
      <c r="P112">
        <v>7484</v>
      </c>
      <c r="Q112">
        <v>3</v>
      </c>
      <c r="R112" t="s">
        <v>50</v>
      </c>
      <c r="S112">
        <v>20</v>
      </c>
      <c r="T112">
        <v>4</v>
      </c>
      <c r="U112">
        <v>3</v>
      </c>
      <c r="V112">
        <v>0</v>
      </c>
      <c r="W112">
        <v>23</v>
      </c>
      <c r="X112">
        <v>1</v>
      </c>
      <c r="Y112">
        <v>2</v>
      </c>
      <c r="Z112">
        <v>13</v>
      </c>
      <c r="AA112">
        <v>12</v>
      </c>
      <c r="AB112">
        <v>12</v>
      </c>
      <c r="AC112">
        <v>8</v>
      </c>
      <c r="AD112">
        <v>0</v>
      </c>
      <c r="AE112">
        <v>0</v>
      </c>
      <c r="AF112">
        <v>0</v>
      </c>
      <c r="AG112">
        <v>1</v>
      </c>
      <c r="AH112" t="s">
        <v>56</v>
      </c>
      <c r="AI112" t="s">
        <v>46</v>
      </c>
      <c r="AJ112" t="s">
        <v>47</v>
      </c>
      <c r="AK112" t="s">
        <v>71</v>
      </c>
      <c r="AL112" t="s">
        <v>71</v>
      </c>
      <c r="AM112">
        <v>1.75</v>
      </c>
      <c r="AN112" t="s">
        <v>93</v>
      </c>
      <c r="AO112" t="str" cm="1">
        <f t="array" ref="AO112">_xlfn.IFS(
  attrition_data[[#This Row],[YearsSinceLastPromotion]]="","",
  attrition_data[[#This Row],[YearsSinceLastPromotion]]=0,"0",
  attrition_data[[#This Row],[YearsSinceLastPromotion]]&lt;=2,"1–2",
  attrition_data[[#This Row],[YearsSinceLastPromotion]]&lt;=5,"3–5",
  TRUE,"6+"
)</f>
        <v>6+</v>
      </c>
      <c r="AP112">
        <f>attrition_data[[#This Row],[MonthlyIncome]] * 12 * ReplacementFactor</f>
        <v>26942.399999999998</v>
      </c>
      <c r="AQ112">
        <f>IFERROR(attrition_data[[#This Row],[AttritionFlag]] * attrition_data[[#This Row],[ReplacementCost]], 0)</f>
        <v>0</v>
      </c>
      <c r="AR11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12" t="str" cm="1">
        <f t="array" ref="AS112">_xlfn.IFS(
  attrition_data[[#This Row],[RiskScore]] &lt;= $AU$3, "Q1 (Lowest)",
  attrition_data[[#This Row],[RiskScore]] &lt;= $AV$3, "Q2",
  attrition_data[[#This Row],[RiskScore]] &lt;= $AW$3, "Q3",
  TRUE, "Q4 (Highest)"
)</f>
        <v>Q3</v>
      </c>
    </row>
    <row r="113" spans="1:45">
      <c r="A113">
        <v>34</v>
      </c>
      <c r="B113" t="s">
        <v>38</v>
      </c>
      <c r="C113" t="s">
        <v>51</v>
      </c>
      <c r="D113" t="s">
        <v>52</v>
      </c>
      <c r="E113">
        <v>7</v>
      </c>
      <c r="F113">
        <v>3</v>
      </c>
      <c r="G113" t="s">
        <v>41</v>
      </c>
      <c r="H113">
        <v>147</v>
      </c>
      <c r="I113">
        <v>1</v>
      </c>
      <c r="J113" t="s">
        <v>53</v>
      </c>
      <c r="K113">
        <v>1</v>
      </c>
      <c r="L113">
        <v>2</v>
      </c>
      <c r="M113" t="s">
        <v>60</v>
      </c>
      <c r="N113">
        <v>3</v>
      </c>
      <c r="O113" t="s">
        <v>44</v>
      </c>
      <c r="P113">
        <v>6074</v>
      </c>
      <c r="Q113">
        <v>1</v>
      </c>
      <c r="R113" t="s">
        <v>38</v>
      </c>
      <c r="S113">
        <v>24</v>
      </c>
      <c r="T113">
        <v>4</v>
      </c>
      <c r="U113">
        <v>4</v>
      </c>
      <c r="V113">
        <v>0</v>
      </c>
      <c r="W113">
        <v>9</v>
      </c>
      <c r="X113">
        <v>3</v>
      </c>
      <c r="Y113">
        <v>3</v>
      </c>
      <c r="Z113">
        <v>9</v>
      </c>
      <c r="AA113">
        <v>7</v>
      </c>
      <c r="AB113">
        <v>0</v>
      </c>
      <c r="AC113">
        <v>6</v>
      </c>
      <c r="AD113">
        <v>1</v>
      </c>
      <c r="AE113">
        <v>1</v>
      </c>
      <c r="AF113">
        <v>1</v>
      </c>
      <c r="AG113">
        <v>1</v>
      </c>
      <c r="AH113" t="s">
        <v>63</v>
      </c>
      <c r="AI113" t="s">
        <v>57</v>
      </c>
      <c r="AJ113" t="s">
        <v>47</v>
      </c>
      <c r="AK113" t="s">
        <v>58</v>
      </c>
      <c r="AL113" t="s">
        <v>49</v>
      </c>
      <c r="AM113">
        <v>2.75</v>
      </c>
      <c r="AN113" t="s">
        <v>94</v>
      </c>
      <c r="AO113" t="str" cm="1">
        <f t="array" ref="AO113">_xlfn.IFS(
  attrition_data[[#This Row],[YearsSinceLastPromotion]]="","",
  attrition_data[[#This Row],[YearsSinceLastPromotion]]=0,"0",
  attrition_data[[#This Row],[YearsSinceLastPromotion]]&lt;=2,"1–2",
  attrition_data[[#This Row],[YearsSinceLastPromotion]]&lt;=5,"3–5",
  TRUE,"6+"
)</f>
        <v>0</v>
      </c>
      <c r="AP113">
        <f>attrition_data[[#This Row],[MonthlyIncome]] * 12 * ReplacementFactor</f>
        <v>21866.399999999998</v>
      </c>
      <c r="AQ113">
        <f>IFERROR(attrition_data[[#This Row],[AttritionFlag]] * attrition_data[[#This Row],[ReplacementCost]], 0)</f>
        <v>21866.399999999998</v>
      </c>
      <c r="AR11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3" t="str" cm="1">
        <f t="array" ref="AS113">_xlfn.IFS(
  attrition_data[[#This Row],[RiskScore]] &lt;= $AU$3, "Q1 (Lowest)",
  attrition_data[[#This Row],[RiskScore]] &lt;= $AV$3, "Q2",
  attrition_data[[#This Row],[RiskScore]] &lt;= $AW$3, "Q3",
  TRUE, "Q4 (Highest)"
)</f>
        <v>Q2</v>
      </c>
    </row>
    <row r="114" spans="1:45">
      <c r="A114">
        <v>54</v>
      </c>
      <c r="B114" t="s">
        <v>50</v>
      </c>
      <c r="C114" t="s">
        <v>74</v>
      </c>
      <c r="D114" t="s">
        <v>84</v>
      </c>
      <c r="E114">
        <v>26</v>
      </c>
      <c r="F114">
        <v>3</v>
      </c>
      <c r="G114" t="s">
        <v>84</v>
      </c>
      <c r="H114">
        <v>148</v>
      </c>
      <c r="I114">
        <v>4</v>
      </c>
      <c r="J114" t="s">
        <v>42</v>
      </c>
      <c r="K114">
        <v>4</v>
      </c>
      <c r="L114">
        <v>4</v>
      </c>
      <c r="M114" t="s">
        <v>75</v>
      </c>
      <c r="N114">
        <v>4</v>
      </c>
      <c r="O114" t="s">
        <v>44</v>
      </c>
      <c r="P114">
        <v>17328</v>
      </c>
      <c r="Q114">
        <v>2</v>
      </c>
      <c r="R114" t="s">
        <v>38</v>
      </c>
      <c r="S114">
        <v>12</v>
      </c>
      <c r="T114">
        <v>3</v>
      </c>
      <c r="U114">
        <v>3</v>
      </c>
      <c r="V114">
        <v>0</v>
      </c>
      <c r="W114">
        <v>23</v>
      </c>
      <c r="X114">
        <v>3</v>
      </c>
      <c r="Y114">
        <v>3</v>
      </c>
      <c r="Z114">
        <v>5</v>
      </c>
      <c r="AA114">
        <v>3</v>
      </c>
      <c r="AB114">
        <v>4</v>
      </c>
      <c r="AC114">
        <v>4</v>
      </c>
      <c r="AD114">
        <v>0</v>
      </c>
      <c r="AE114">
        <v>1</v>
      </c>
      <c r="AF114">
        <v>0</v>
      </c>
      <c r="AG114">
        <v>1</v>
      </c>
      <c r="AH114" t="s">
        <v>56</v>
      </c>
      <c r="AI114" t="s">
        <v>68</v>
      </c>
      <c r="AJ114" t="s">
        <v>76</v>
      </c>
      <c r="AK114" t="s">
        <v>71</v>
      </c>
      <c r="AL114" t="s">
        <v>65</v>
      </c>
      <c r="AM114">
        <v>3.5</v>
      </c>
      <c r="AN114" t="s">
        <v>95</v>
      </c>
      <c r="AO114" t="str" cm="1">
        <f t="array" ref="AO114">_xlfn.IFS(
  attrition_data[[#This Row],[YearsSinceLastPromotion]]="","",
  attrition_data[[#This Row],[YearsSinceLastPromotion]]=0,"0",
  attrition_data[[#This Row],[YearsSinceLastPromotion]]&lt;=2,"1–2",
  attrition_data[[#This Row],[YearsSinceLastPromotion]]&lt;=5,"3–5",
  TRUE,"6+"
)</f>
        <v>3–5</v>
      </c>
      <c r="AP114">
        <f>attrition_data[[#This Row],[MonthlyIncome]] * 12 * ReplacementFactor</f>
        <v>62380.799999999996</v>
      </c>
      <c r="AQ114">
        <f>IFERROR(attrition_data[[#This Row],[AttritionFlag]] * attrition_data[[#This Row],[ReplacementCost]], 0)</f>
        <v>0</v>
      </c>
      <c r="AR11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14" t="str" cm="1">
        <f t="array" ref="AS114">_xlfn.IFS(
  attrition_data[[#This Row],[RiskScore]] &lt;= $AU$3, "Q1 (Lowest)",
  attrition_data[[#This Row],[RiskScore]] &lt;= $AV$3, "Q2",
  attrition_data[[#This Row],[RiskScore]] &lt;= $AW$3, "Q3",
  TRUE, "Q4 (Highest)"
)</f>
        <v>Q4 (Highest)</v>
      </c>
    </row>
    <row r="115" spans="1:45">
      <c r="A115">
        <v>24</v>
      </c>
      <c r="B115" t="s">
        <v>50</v>
      </c>
      <c r="C115" t="s">
        <v>39</v>
      </c>
      <c r="D115" t="s">
        <v>52</v>
      </c>
      <c r="E115">
        <v>18</v>
      </c>
      <c r="F115">
        <v>1</v>
      </c>
      <c r="G115" t="s">
        <v>41</v>
      </c>
      <c r="H115">
        <v>150</v>
      </c>
      <c r="I115">
        <v>2</v>
      </c>
      <c r="J115" t="s">
        <v>53</v>
      </c>
      <c r="K115">
        <v>3</v>
      </c>
      <c r="L115">
        <v>1</v>
      </c>
      <c r="M115" t="s">
        <v>60</v>
      </c>
      <c r="N115">
        <v>3</v>
      </c>
      <c r="O115" t="s">
        <v>55</v>
      </c>
      <c r="P115">
        <v>2774</v>
      </c>
      <c r="Q115">
        <v>0</v>
      </c>
      <c r="R115" t="s">
        <v>50</v>
      </c>
      <c r="S115">
        <v>12</v>
      </c>
      <c r="T115">
        <v>3</v>
      </c>
      <c r="U115">
        <v>3</v>
      </c>
      <c r="V115">
        <v>1</v>
      </c>
      <c r="W115">
        <v>6</v>
      </c>
      <c r="X115">
        <v>2</v>
      </c>
      <c r="Y115">
        <v>3</v>
      </c>
      <c r="Z115">
        <v>5</v>
      </c>
      <c r="AA115">
        <v>3</v>
      </c>
      <c r="AB115">
        <v>1</v>
      </c>
      <c r="AC115">
        <v>2</v>
      </c>
      <c r="AD115">
        <v>0</v>
      </c>
      <c r="AE115">
        <v>0</v>
      </c>
      <c r="AF115">
        <v>1</v>
      </c>
      <c r="AG115">
        <v>1</v>
      </c>
      <c r="AH115" t="s">
        <v>153</v>
      </c>
      <c r="AI115" t="s">
        <v>72</v>
      </c>
      <c r="AJ115" t="s">
        <v>61</v>
      </c>
      <c r="AK115" t="s">
        <v>48</v>
      </c>
      <c r="AL115" t="s">
        <v>65</v>
      </c>
      <c r="AM115">
        <v>2.75</v>
      </c>
      <c r="AN115" t="s">
        <v>94</v>
      </c>
      <c r="AO115" t="str" cm="1">
        <f t="array" ref="AO115">_xlfn.IFS(
  attrition_data[[#This Row],[YearsSinceLastPromotion]]="","",
  attrition_data[[#This Row],[YearsSinceLastPromotion]]=0,"0",
  attrition_data[[#This Row],[YearsSinceLastPromotion]]&lt;=2,"1–2",
  attrition_data[[#This Row],[YearsSinceLastPromotion]]&lt;=5,"3–5",
  TRUE,"6+"
)</f>
        <v>1–2</v>
      </c>
      <c r="AP115">
        <f>attrition_data[[#This Row],[MonthlyIncome]] * 12 * ReplacementFactor</f>
        <v>9986.4</v>
      </c>
      <c r="AQ115">
        <f>IFERROR(attrition_data[[#This Row],[AttritionFlag]] * attrition_data[[#This Row],[ReplacementCost]], 0)</f>
        <v>0</v>
      </c>
      <c r="AR11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5" t="str" cm="1">
        <f t="array" ref="AS115">_xlfn.IFS(
  attrition_data[[#This Row],[RiskScore]] &lt;= $AU$3, "Q1 (Lowest)",
  attrition_data[[#This Row],[RiskScore]] &lt;= $AV$3, "Q2",
  attrition_data[[#This Row],[RiskScore]] &lt;= $AW$3, "Q3",
  TRUE, "Q4 (Highest)"
)</f>
        <v>Q1 (Lowest)</v>
      </c>
    </row>
    <row r="116" spans="1:45">
      <c r="A116">
        <v>34</v>
      </c>
      <c r="B116" t="s">
        <v>50</v>
      </c>
      <c r="C116" t="s">
        <v>39</v>
      </c>
      <c r="D116" t="s">
        <v>52</v>
      </c>
      <c r="E116">
        <v>6</v>
      </c>
      <c r="F116">
        <v>4</v>
      </c>
      <c r="G116" t="s">
        <v>41</v>
      </c>
      <c r="H116">
        <v>151</v>
      </c>
      <c r="I116">
        <v>3</v>
      </c>
      <c r="J116" t="s">
        <v>42</v>
      </c>
      <c r="K116">
        <v>2</v>
      </c>
      <c r="L116">
        <v>2</v>
      </c>
      <c r="M116" t="s">
        <v>54</v>
      </c>
      <c r="N116">
        <v>2</v>
      </c>
      <c r="O116" t="s">
        <v>67</v>
      </c>
      <c r="P116">
        <v>4505</v>
      </c>
      <c r="Q116">
        <v>6</v>
      </c>
      <c r="R116" t="s">
        <v>50</v>
      </c>
      <c r="S116">
        <v>15</v>
      </c>
      <c r="T116">
        <v>3</v>
      </c>
      <c r="U116">
        <v>3</v>
      </c>
      <c r="V116">
        <v>1</v>
      </c>
      <c r="W116">
        <v>12</v>
      </c>
      <c r="X116">
        <v>3</v>
      </c>
      <c r="Y116">
        <v>3</v>
      </c>
      <c r="Z116">
        <v>1</v>
      </c>
      <c r="AA116">
        <v>0</v>
      </c>
      <c r="AB116">
        <v>0</v>
      </c>
      <c r="AC116">
        <v>0</v>
      </c>
      <c r="AD116">
        <v>0</v>
      </c>
      <c r="AE116">
        <v>0</v>
      </c>
      <c r="AF116">
        <v>1</v>
      </c>
      <c r="AG116">
        <v>0</v>
      </c>
      <c r="AH116" t="s">
        <v>63</v>
      </c>
      <c r="AI116" t="s">
        <v>57</v>
      </c>
      <c r="AJ116" t="s">
        <v>61</v>
      </c>
      <c r="AK116" t="s">
        <v>58</v>
      </c>
      <c r="AL116" t="s">
        <v>62</v>
      </c>
      <c r="AM116">
        <v>2.75</v>
      </c>
      <c r="AN116" t="s">
        <v>94</v>
      </c>
      <c r="AO116" t="str" cm="1">
        <f t="array" ref="AO116">_xlfn.IFS(
  attrition_data[[#This Row],[YearsSinceLastPromotion]]="","",
  attrition_data[[#This Row],[YearsSinceLastPromotion]]=0,"0",
  attrition_data[[#This Row],[YearsSinceLastPromotion]]&lt;=2,"1–2",
  attrition_data[[#This Row],[YearsSinceLastPromotion]]&lt;=5,"3–5",
  TRUE,"6+"
)</f>
        <v>0</v>
      </c>
      <c r="AP116">
        <f>attrition_data[[#This Row],[MonthlyIncome]] * 12 * ReplacementFactor</f>
        <v>16218</v>
      </c>
      <c r="AQ116">
        <f>IFERROR(attrition_data[[#This Row],[AttritionFlag]] * attrition_data[[#This Row],[ReplacementCost]], 0)</f>
        <v>0</v>
      </c>
      <c r="AR11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6" t="str" cm="1">
        <f t="array" ref="AS116">_xlfn.IFS(
  attrition_data[[#This Row],[RiskScore]] &lt;= $AU$3, "Q1 (Lowest)",
  attrition_data[[#This Row],[RiskScore]] &lt;= $AV$3, "Q2",
  attrition_data[[#This Row],[RiskScore]] &lt;= $AW$3, "Q3",
  TRUE, "Q4 (Highest)"
)</f>
        <v>Q2</v>
      </c>
    </row>
    <row r="117" spans="1:45">
      <c r="A117">
        <v>37</v>
      </c>
      <c r="B117" t="s">
        <v>50</v>
      </c>
      <c r="C117" t="s">
        <v>39</v>
      </c>
      <c r="D117" t="s">
        <v>40</v>
      </c>
      <c r="E117">
        <v>3</v>
      </c>
      <c r="F117">
        <v>3</v>
      </c>
      <c r="G117" t="s">
        <v>41</v>
      </c>
      <c r="H117">
        <v>152</v>
      </c>
      <c r="I117">
        <v>3</v>
      </c>
      <c r="J117" t="s">
        <v>53</v>
      </c>
      <c r="K117">
        <v>3</v>
      </c>
      <c r="L117">
        <v>3</v>
      </c>
      <c r="M117" t="s">
        <v>43</v>
      </c>
      <c r="N117">
        <v>4</v>
      </c>
      <c r="O117" t="s">
        <v>44</v>
      </c>
      <c r="P117">
        <v>7428</v>
      </c>
      <c r="Q117">
        <v>2</v>
      </c>
      <c r="R117" t="s">
        <v>50</v>
      </c>
      <c r="S117">
        <v>12</v>
      </c>
      <c r="T117">
        <v>3</v>
      </c>
      <c r="U117">
        <v>1</v>
      </c>
      <c r="V117">
        <v>0</v>
      </c>
      <c r="W117">
        <v>12</v>
      </c>
      <c r="X117">
        <v>3</v>
      </c>
      <c r="Y117">
        <v>3</v>
      </c>
      <c r="Z117">
        <v>5</v>
      </c>
      <c r="AA117">
        <v>3</v>
      </c>
      <c r="AB117">
        <v>1</v>
      </c>
      <c r="AC117">
        <v>3</v>
      </c>
      <c r="AD117">
        <v>0</v>
      </c>
      <c r="AE117">
        <v>0</v>
      </c>
      <c r="AF117">
        <v>1</v>
      </c>
      <c r="AG117">
        <v>1</v>
      </c>
      <c r="AH117" t="s">
        <v>45</v>
      </c>
      <c r="AI117" t="s">
        <v>46</v>
      </c>
      <c r="AJ117" t="s">
        <v>47</v>
      </c>
      <c r="AK117" t="s">
        <v>58</v>
      </c>
      <c r="AL117" t="s">
        <v>65</v>
      </c>
      <c r="AM117">
        <v>2.75</v>
      </c>
      <c r="AN117" t="s">
        <v>94</v>
      </c>
      <c r="AO117" t="str" cm="1">
        <f t="array" ref="AO117">_xlfn.IFS(
  attrition_data[[#This Row],[YearsSinceLastPromotion]]="","",
  attrition_data[[#This Row],[YearsSinceLastPromotion]]=0,"0",
  attrition_data[[#This Row],[YearsSinceLastPromotion]]&lt;=2,"1–2",
  attrition_data[[#This Row],[YearsSinceLastPromotion]]&lt;=5,"3–5",
  TRUE,"6+"
)</f>
        <v>1–2</v>
      </c>
      <c r="AP117">
        <f>attrition_data[[#This Row],[MonthlyIncome]] * 12 * ReplacementFactor</f>
        <v>26740.799999999999</v>
      </c>
      <c r="AQ117">
        <f>IFERROR(attrition_data[[#This Row],[AttritionFlag]] * attrition_data[[#This Row],[ReplacementCost]], 0)</f>
        <v>0</v>
      </c>
      <c r="AR11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7" t="str" cm="1">
        <f t="array" ref="AS117">_xlfn.IFS(
  attrition_data[[#This Row],[RiskScore]] &lt;= $AU$3, "Q1 (Lowest)",
  attrition_data[[#This Row],[RiskScore]] &lt;= $AV$3, "Q2",
  attrition_data[[#This Row],[RiskScore]] &lt;= $AW$3, "Q3",
  TRUE, "Q4 (Highest)"
)</f>
        <v>Q1 (Lowest)</v>
      </c>
    </row>
    <row r="118" spans="1:45">
      <c r="A118">
        <v>34</v>
      </c>
      <c r="B118" t="s">
        <v>50</v>
      </c>
      <c r="C118" t="s">
        <v>39</v>
      </c>
      <c r="D118" t="s">
        <v>52</v>
      </c>
      <c r="E118">
        <v>5</v>
      </c>
      <c r="F118">
        <v>3</v>
      </c>
      <c r="G118" t="s">
        <v>64</v>
      </c>
      <c r="H118">
        <v>153</v>
      </c>
      <c r="I118">
        <v>3</v>
      </c>
      <c r="J118" t="s">
        <v>42</v>
      </c>
      <c r="K118">
        <v>2</v>
      </c>
      <c r="L118">
        <v>3</v>
      </c>
      <c r="M118" t="s">
        <v>75</v>
      </c>
      <c r="N118">
        <v>1</v>
      </c>
      <c r="O118" t="s">
        <v>44</v>
      </c>
      <c r="P118">
        <v>11631</v>
      </c>
      <c r="Q118">
        <v>2</v>
      </c>
      <c r="R118" t="s">
        <v>50</v>
      </c>
      <c r="S118">
        <v>12</v>
      </c>
      <c r="T118">
        <v>3</v>
      </c>
      <c r="U118">
        <v>4</v>
      </c>
      <c r="V118">
        <v>0</v>
      </c>
      <c r="W118">
        <v>14</v>
      </c>
      <c r="X118">
        <v>6</v>
      </c>
      <c r="Y118">
        <v>3</v>
      </c>
      <c r="Z118">
        <v>11</v>
      </c>
      <c r="AA118">
        <v>10</v>
      </c>
      <c r="AB118">
        <v>5</v>
      </c>
      <c r="AC118">
        <v>8</v>
      </c>
      <c r="AD118">
        <v>0</v>
      </c>
      <c r="AE118">
        <v>0</v>
      </c>
      <c r="AF118">
        <v>0</v>
      </c>
      <c r="AG118">
        <v>1</v>
      </c>
      <c r="AH118" t="s">
        <v>63</v>
      </c>
      <c r="AI118" t="s">
        <v>46</v>
      </c>
      <c r="AJ118" t="s">
        <v>81</v>
      </c>
      <c r="AK118" t="s">
        <v>58</v>
      </c>
      <c r="AL118" t="s">
        <v>71</v>
      </c>
      <c r="AM118">
        <v>2.75</v>
      </c>
      <c r="AN118" t="s">
        <v>94</v>
      </c>
      <c r="AO118" t="str" cm="1">
        <f t="array" ref="AO118">_xlfn.IFS(
  attrition_data[[#This Row],[YearsSinceLastPromotion]]="","",
  attrition_data[[#This Row],[YearsSinceLastPromotion]]=0,"0",
  attrition_data[[#This Row],[YearsSinceLastPromotion]]&lt;=2,"1–2",
  attrition_data[[#This Row],[YearsSinceLastPromotion]]&lt;=5,"3–5",
  TRUE,"6+"
)</f>
        <v>3–5</v>
      </c>
      <c r="AP118">
        <f>attrition_data[[#This Row],[MonthlyIncome]] * 12 * ReplacementFactor</f>
        <v>41871.599999999999</v>
      </c>
      <c r="AQ118">
        <f>IFERROR(attrition_data[[#This Row],[AttritionFlag]] * attrition_data[[#This Row],[ReplacementCost]], 0)</f>
        <v>0</v>
      </c>
      <c r="AR11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8" t="str" cm="1">
        <f t="array" ref="AS118">_xlfn.IFS(
  attrition_data[[#This Row],[RiskScore]] &lt;= $AU$3, "Q1 (Lowest)",
  attrition_data[[#This Row],[RiskScore]] &lt;= $AV$3, "Q2",
  attrition_data[[#This Row],[RiskScore]] &lt;= $AW$3, "Q3",
  TRUE, "Q4 (Highest)"
)</f>
        <v>Q2</v>
      </c>
    </row>
    <row r="119" spans="1:45">
      <c r="A119">
        <v>36</v>
      </c>
      <c r="B119" t="s">
        <v>50</v>
      </c>
      <c r="C119" t="s">
        <v>51</v>
      </c>
      <c r="D119" t="s">
        <v>40</v>
      </c>
      <c r="E119">
        <v>11</v>
      </c>
      <c r="F119">
        <v>2</v>
      </c>
      <c r="G119" t="s">
        <v>83</v>
      </c>
      <c r="H119">
        <v>154</v>
      </c>
      <c r="I119">
        <v>2</v>
      </c>
      <c r="J119" t="s">
        <v>42</v>
      </c>
      <c r="K119">
        <v>3</v>
      </c>
      <c r="L119">
        <v>3</v>
      </c>
      <c r="M119" t="s">
        <v>43</v>
      </c>
      <c r="N119">
        <v>4</v>
      </c>
      <c r="O119" t="s">
        <v>55</v>
      </c>
      <c r="P119">
        <v>9738</v>
      </c>
      <c r="Q119">
        <v>0</v>
      </c>
      <c r="R119" t="s">
        <v>50</v>
      </c>
      <c r="S119">
        <v>14</v>
      </c>
      <c r="T119">
        <v>3</v>
      </c>
      <c r="U119">
        <v>3</v>
      </c>
      <c r="V119">
        <v>1</v>
      </c>
      <c r="W119">
        <v>10</v>
      </c>
      <c r="X119">
        <v>6</v>
      </c>
      <c r="Y119">
        <v>3</v>
      </c>
      <c r="Z119">
        <v>9</v>
      </c>
      <c r="AA119">
        <v>7</v>
      </c>
      <c r="AB119">
        <v>2</v>
      </c>
      <c r="AC119">
        <v>8</v>
      </c>
      <c r="AD119">
        <v>0</v>
      </c>
      <c r="AE119">
        <v>0</v>
      </c>
      <c r="AF119">
        <v>0</v>
      </c>
      <c r="AG119">
        <v>1</v>
      </c>
      <c r="AH119" t="s">
        <v>45</v>
      </c>
      <c r="AI119" t="s">
        <v>73</v>
      </c>
      <c r="AJ119" t="s">
        <v>47</v>
      </c>
      <c r="AK119" t="s">
        <v>58</v>
      </c>
      <c r="AL119" t="s">
        <v>49</v>
      </c>
      <c r="AM119">
        <v>3</v>
      </c>
      <c r="AN119" t="s">
        <v>94</v>
      </c>
      <c r="AO119" t="str" cm="1">
        <f t="array" ref="AO119">_xlfn.IFS(
  attrition_data[[#This Row],[YearsSinceLastPromotion]]="","",
  attrition_data[[#This Row],[YearsSinceLastPromotion]]=0,"0",
  attrition_data[[#This Row],[YearsSinceLastPromotion]]&lt;=2,"1–2",
  attrition_data[[#This Row],[YearsSinceLastPromotion]]&lt;=5,"3–5",
  TRUE,"6+"
)</f>
        <v>1–2</v>
      </c>
      <c r="AP119">
        <f>attrition_data[[#This Row],[MonthlyIncome]] * 12 * ReplacementFactor</f>
        <v>35056.799999999996</v>
      </c>
      <c r="AQ119">
        <f>IFERROR(attrition_data[[#This Row],[AttritionFlag]] * attrition_data[[#This Row],[ReplacementCost]], 0)</f>
        <v>0</v>
      </c>
      <c r="AR11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9" t="str" cm="1">
        <f t="array" ref="AS119">_xlfn.IFS(
  attrition_data[[#This Row],[RiskScore]] &lt;= $AU$3, "Q1 (Lowest)",
  attrition_data[[#This Row],[RiskScore]] &lt;= $AV$3, "Q2",
  attrition_data[[#This Row],[RiskScore]] &lt;= $AW$3, "Q3",
  TRUE, "Q4 (Highest)"
)</f>
        <v>Q1 (Lowest)</v>
      </c>
    </row>
    <row r="120" spans="1:45">
      <c r="A120">
        <v>36</v>
      </c>
      <c r="B120" t="s">
        <v>50</v>
      </c>
      <c r="C120" t="s">
        <v>39</v>
      </c>
      <c r="D120" t="s">
        <v>52</v>
      </c>
      <c r="E120">
        <v>3</v>
      </c>
      <c r="F120">
        <v>2</v>
      </c>
      <c r="G120" t="s">
        <v>41</v>
      </c>
      <c r="H120">
        <v>155</v>
      </c>
      <c r="I120">
        <v>1</v>
      </c>
      <c r="J120" t="s">
        <v>42</v>
      </c>
      <c r="K120">
        <v>3</v>
      </c>
      <c r="L120">
        <v>1</v>
      </c>
      <c r="M120" t="s">
        <v>60</v>
      </c>
      <c r="N120">
        <v>4</v>
      </c>
      <c r="O120" t="s">
        <v>67</v>
      </c>
      <c r="P120">
        <v>2835</v>
      </c>
      <c r="Q120">
        <v>5</v>
      </c>
      <c r="R120" t="s">
        <v>50</v>
      </c>
      <c r="S120">
        <v>22</v>
      </c>
      <c r="T120">
        <v>4</v>
      </c>
      <c r="U120">
        <v>1</v>
      </c>
      <c r="V120">
        <v>1</v>
      </c>
      <c r="W120">
        <v>7</v>
      </c>
      <c r="X120">
        <v>2</v>
      </c>
      <c r="Y120">
        <v>3</v>
      </c>
      <c r="Z120">
        <v>1</v>
      </c>
      <c r="AA120">
        <v>0</v>
      </c>
      <c r="AB120">
        <v>0</v>
      </c>
      <c r="AC120">
        <v>0</v>
      </c>
      <c r="AD120">
        <v>0</v>
      </c>
      <c r="AE120">
        <v>0</v>
      </c>
      <c r="AF120">
        <v>1</v>
      </c>
      <c r="AG120">
        <v>0</v>
      </c>
      <c r="AH120" t="s">
        <v>45</v>
      </c>
      <c r="AI120" t="s">
        <v>46</v>
      </c>
      <c r="AJ120" t="s">
        <v>61</v>
      </c>
      <c r="AK120" t="s">
        <v>48</v>
      </c>
      <c r="AL120" t="s">
        <v>62</v>
      </c>
      <c r="AM120">
        <v>2.25</v>
      </c>
      <c r="AN120" t="s">
        <v>96</v>
      </c>
      <c r="AO120" t="str" cm="1">
        <f t="array" ref="AO120">_xlfn.IFS(
  attrition_data[[#This Row],[YearsSinceLastPromotion]]="","",
  attrition_data[[#This Row],[YearsSinceLastPromotion]]=0,"0",
  attrition_data[[#This Row],[YearsSinceLastPromotion]]&lt;=2,"1–2",
  attrition_data[[#This Row],[YearsSinceLastPromotion]]&lt;=5,"3–5",
  TRUE,"6+"
)</f>
        <v>0</v>
      </c>
      <c r="AP120">
        <f>attrition_data[[#This Row],[MonthlyIncome]] * 12 * ReplacementFactor</f>
        <v>10206</v>
      </c>
      <c r="AQ120">
        <f>IFERROR(attrition_data[[#This Row],[AttritionFlag]] * attrition_data[[#This Row],[ReplacementCost]], 0)</f>
        <v>0</v>
      </c>
      <c r="AR12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0" t="str" cm="1">
        <f t="array" ref="AS120">_xlfn.IFS(
  attrition_data[[#This Row],[RiskScore]] &lt;= $AU$3, "Q1 (Lowest)",
  attrition_data[[#This Row],[RiskScore]] &lt;= $AV$3, "Q2",
  attrition_data[[#This Row],[RiskScore]] &lt;= $AW$3, "Q3",
  TRUE, "Q4 (Highest)"
)</f>
        <v>Q2</v>
      </c>
    </row>
    <row r="121" spans="1:45">
      <c r="A121">
        <v>43</v>
      </c>
      <c r="B121" t="s">
        <v>50</v>
      </c>
      <c r="C121" t="s">
        <v>51</v>
      </c>
      <c r="D121" t="s">
        <v>40</v>
      </c>
      <c r="E121">
        <v>26</v>
      </c>
      <c r="F121">
        <v>2</v>
      </c>
      <c r="G121" t="s">
        <v>41</v>
      </c>
      <c r="H121">
        <v>158</v>
      </c>
      <c r="I121">
        <v>3</v>
      </c>
      <c r="J121" t="s">
        <v>53</v>
      </c>
      <c r="K121">
        <v>3</v>
      </c>
      <c r="L121">
        <v>4</v>
      </c>
      <c r="M121" t="s">
        <v>75</v>
      </c>
      <c r="N121">
        <v>4</v>
      </c>
      <c r="O121" t="s">
        <v>55</v>
      </c>
      <c r="P121">
        <v>16959</v>
      </c>
      <c r="Q121">
        <v>1</v>
      </c>
      <c r="R121" t="s">
        <v>38</v>
      </c>
      <c r="S121">
        <v>12</v>
      </c>
      <c r="T121">
        <v>3</v>
      </c>
      <c r="U121">
        <v>4</v>
      </c>
      <c r="V121">
        <v>2</v>
      </c>
      <c r="W121">
        <v>25</v>
      </c>
      <c r="X121">
        <v>3</v>
      </c>
      <c r="Y121">
        <v>4</v>
      </c>
      <c r="Z121">
        <v>25</v>
      </c>
      <c r="AA121">
        <v>12</v>
      </c>
      <c r="AB121">
        <v>4</v>
      </c>
      <c r="AC121">
        <v>12</v>
      </c>
      <c r="AD121">
        <v>0</v>
      </c>
      <c r="AE121">
        <v>1</v>
      </c>
      <c r="AF121">
        <v>0</v>
      </c>
      <c r="AG121">
        <v>1</v>
      </c>
      <c r="AH121" t="s">
        <v>45</v>
      </c>
      <c r="AI121" t="s">
        <v>68</v>
      </c>
      <c r="AJ121" t="s">
        <v>76</v>
      </c>
      <c r="AK121" t="s">
        <v>71</v>
      </c>
      <c r="AL121" t="s">
        <v>78</v>
      </c>
      <c r="AM121">
        <v>3.75</v>
      </c>
      <c r="AN121" t="s">
        <v>95</v>
      </c>
      <c r="AO121" t="str" cm="1">
        <f t="array" ref="AO121">_xlfn.IFS(
  attrition_data[[#This Row],[YearsSinceLastPromotion]]="","",
  attrition_data[[#This Row],[YearsSinceLastPromotion]]=0,"0",
  attrition_data[[#This Row],[YearsSinceLastPromotion]]&lt;=2,"1–2",
  attrition_data[[#This Row],[YearsSinceLastPromotion]]&lt;=5,"3–5",
  TRUE,"6+"
)</f>
        <v>3–5</v>
      </c>
      <c r="AP121">
        <f>attrition_data[[#This Row],[MonthlyIncome]] * 12 * ReplacementFactor</f>
        <v>61052.399999999994</v>
      </c>
      <c r="AQ121">
        <f>IFERROR(attrition_data[[#This Row],[AttritionFlag]] * attrition_data[[#This Row],[ReplacementCost]], 0)</f>
        <v>0</v>
      </c>
      <c r="AR12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21" t="str" cm="1">
        <f t="array" ref="AS121">_xlfn.IFS(
  attrition_data[[#This Row],[RiskScore]] &lt;= $AU$3, "Q1 (Lowest)",
  attrition_data[[#This Row],[RiskScore]] &lt;= $AV$3, "Q2",
  attrition_data[[#This Row],[RiskScore]] &lt;= $AW$3, "Q3",
  TRUE, "Q4 (Highest)"
)</f>
        <v>Q4 (Highest)</v>
      </c>
    </row>
    <row r="122" spans="1:45">
      <c r="A122">
        <v>30</v>
      </c>
      <c r="B122" t="s">
        <v>50</v>
      </c>
      <c r="C122" t="s">
        <v>51</v>
      </c>
      <c r="D122" t="s">
        <v>52</v>
      </c>
      <c r="E122">
        <v>23</v>
      </c>
      <c r="F122">
        <v>3</v>
      </c>
      <c r="G122" t="s">
        <v>41</v>
      </c>
      <c r="H122">
        <v>159</v>
      </c>
      <c r="I122">
        <v>1</v>
      </c>
      <c r="J122" t="s">
        <v>53</v>
      </c>
      <c r="K122">
        <v>1</v>
      </c>
      <c r="L122">
        <v>1</v>
      </c>
      <c r="M122" t="s">
        <v>54</v>
      </c>
      <c r="N122">
        <v>3</v>
      </c>
      <c r="O122" t="s">
        <v>67</v>
      </c>
      <c r="P122">
        <v>2613</v>
      </c>
      <c r="Q122">
        <v>1</v>
      </c>
      <c r="R122" t="s">
        <v>50</v>
      </c>
      <c r="S122">
        <v>25</v>
      </c>
      <c r="T122">
        <v>4</v>
      </c>
      <c r="U122">
        <v>3</v>
      </c>
      <c r="V122">
        <v>3</v>
      </c>
      <c r="W122">
        <v>10</v>
      </c>
      <c r="X122">
        <v>2</v>
      </c>
      <c r="Y122">
        <v>2</v>
      </c>
      <c r="Z122">
        <v>10</v>
      </c>
      <c r="AA122">
        <v>7</v>
      </c>
      <c r="AB122">
        <v>0</v>
      </c>
      <c r="AC122">
        <v>9</v>
      </c>
      <c r="AD122">
        <v>0</v>
      </c>
      <c r="AE122">
        <v>0</v>
      </c>
      <c r="AF122">
        <v>1</v>
      </c>
      <c r="AG122">
        <v>1</v>
      </c>
      <c r="AH122" t="s">
        <v>63</v>
      </c>
      <c r="AI122" t="s">
        <v>68</v>
      </c>
      <c r="AJ122" t="s">
        <v>61</v>
      </c>
      <c r="AK122" t="s">
        <v>58</v>
      </c>
      <c r="AL122" t="s">
        <v>49</v>
      </c>
      <c r="AM122">
        <v>2.25</v>
      </c>
      <c r="AN122" t="s">
        <v>96</v>
      </c>
      <c r="AO122" t="str" cm="1">
        <f t="array" ref="AO122">_xlfn.IFS(
  attrition_data[[#This Row],[YearsSinceLastPromotion]]="","",
  attrition_data[[#This Row],[YearsSinceLastPromotion]]=0,"0",
  attrition_data[[#This Row],[YearsSinceLastPromotion]]&lt;=2,"1–2",
  attrition_data[[#This Row],[YearsSinceLastPromotion]]&lt;=5,"3–5",
  TRUE,"6+"
)</f>
        <v>0</v>
      </c>
      <c r="AP122">
        <f>attrition_data[[#This Row],[MonthlyIncome]] * 12 * ReplacementFactor</f>
        <v>9406.7999999999993</v>
      </c>
      <c r="AQ122">
        <f>IFERROR(attrition_data[[#This Row],[AttritionFlag]] * attrition_data[[#This Row],[ReplacementCost]], 0)</f>
        <v>0</v>
      </c>
      <c r="AR12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2" t="str" cm="1">
        <f t="array" ref="AS122">_xlfn.IFS(
  attrition_data[[#This Row],[RiskScore]] &lt;= $AU$3, "Q1 (Lowest)",
  attrition_data[[#This Row],[RiskScore]] &lt;= $AV$3, "Q2",
  attrition_data[[#This Row],[RiskScore]] &lt;= $AW$3, "Q3",
  TRUE, "Q4 (Highest)"
)</f>
        <v>Q2</v>
      </c>
    </row>
    <row r="123" spans="1:45">
      <c r="A123">
        <v>33</v>
      </c>
      <c r="B123" t="s">
        <v>50</v>
      </c>
      <c r="C123" t="s">
        <v>74</v>
      </c>
      <c r="D123" t="s">
        <v>40</v>
      </c>
      <c r="E123">
        <v>22</v>
      </c>
      <c r="F123">
        <v>2</v>
      </c>
      <c r="G123" t="s">
        <v>82</v>
      </c>
      <c r="H123">
        <v>160</v>
      </c>
      <c r="I123">
        <v>3</v>
      </c>
      <c r="J123" t="s">
        <v>53</v>
      </c>
      <c r="K123">
        <v>3</v>
      </c>
      <c r="L123">
        <v>2</v>
      </c>
      <c r="M123" t="s">
        <v>43</v>
      </c>
      <c r="N123">
        <v>2</v>
      </c>
      <c r="O123" t="s">
        <v>55</v>
      </c>
      <c r="P123">
        <v>6146</v>
      </c>
      <c r="Q123">
        <v>0</v>
      </c>
      <c r="R123" t="s">
        <v>50</v>
      </c>
      <c r="S123">
        <v>13</v>
      </c>
      <c r="T123">
        <v>3</v>
      </c>
      <c r="U123">
        <v>1</v>
      </c>
      <c r="V123">
        <v>1</v>
      </c>
      <c r="W123">
        <v>8</v>
      </c>
      <c r="X123">
        <v>2</v>
      </c>
      <c r="Y123">
        <v>4</v>
      </c>
      <c r="Z123">
        <v>7</v>
      </c>
      <c r="AA123">
        <v>7</v>
      </c>
      <c r="AB123">
        <v>0</v>
      </c>
      <c r="AC123">
        <v>7</v>
      </c>
      <c r="AD123">
        <v>0</v>
      </c>
      <c r="AE123">
        <v>0</v>
      </c>
      <c r="AF123">
        <v>1</v>
      </c>
      <c r="AG123">
        <v>1</v>
      </c>
      <c r="AH123" t="s">
        <v>63</v>
      </c>
      <c r="AI123" t="s">
        <v>68</v>
      </c>
      <c r="AJ123" t="s">
        <v>47</v>
      </c>
      <c r="AK123" t="s">
        <v>48</v>
      </c>
      <c r="AL123" t="s">
        <v>49</v>
      </c>
      <c r="AM123">
        <v>2.5</v>
      </c>
      <c r="AN123" t="s">
        <v>96</v>
      </c>
      <c r="AO123" t="str" cm="1">
        <f t="array" ref="AO123">_xlfn.IFS(
  attrition_data[[#This Row],[YearsSinceLastPromotion]]="","",
  attrition_data[[#This Row],[YearsSinceLastPromotion]]=0,"0",
  attrition_data[[#This Row],[YearsSinceLastPromotion]]&lt;=2,"1–2",
  attrition_data[[#This Row],[YearsSinceLastPromotion]]&lt;=5,"3–5",
  TRUE,"6+"
)</f>
        <v>0</v>
      </c>
      <c r="AP123">
        <f>attrition_data[[#This Row],[MonthlyIncome]] * 12 * ReplacementFactor</f>
        <v>22125.599999999999</v>
      </c>
      <c r="AQ123">
        <f>IFERROR(attrition_data[[#This Row],[AttritionFlag]] * attrition_data[[#This Row],[ReplacementCost]], 0)</f>
        <v>0</v>
      </c>
      <c r="AR12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3" t="str" cm="1">
        <f t="array" ref="AS123">_xlfn.IFS(
  attrition_data[[#This Row],[RiskScore]] &lt;= $AU$3, "Q1 (Lowest)",
  attrition_data[[#This Row],[RiskScore]] &lt;= $AV$3, "Q2",
  attrition_data[[#This Row],[RiskScore]] &lt;= $AW$3, "Q3",
  TRUE, "Q4 (Highest)"
)</f>
        <v>Q2</v>
      </c>
    </row>
    <row r="124" spans="1:45">
      <c r="A124">
        <v>56</v>
      </c>
      <c r="B124" t="s">
        <v>38</v>
      </c>
      <c r="C124" t="s">
        <v>39</v>
      </c>
      <c r="D124" t="s">
        <v>52</v>
      </c>
      <c r="E124">
        <v>14</v>
      </c>
      <c r="F124">
        <v>4</v>
      </c>
      <c r="G124" t="s">
        <v>41</v>
      </c>
      <c r="H124">
        <v>161</v>
      </c>
      <c r="I124">
        <v>2</v>
      </c>
      <c r="J124" t="s">
        <v>42</v>
      </c>
      <c r="K124">
        <v>3</v>
      </c>
      <c r="L124">
        <v>1</v>
      </c>
      <c r="M124" t="s">
        <v>54</v>
      </c>
      <c r="N124">
        <v>2</v>
      </c>
      <c r="O124" t="s">
        <v>55</v>
      </c>
      <c r="P124">
        <v>4963</v>
      </c>
      <c r="Q124">
        <v>9</v>
      </c>
      <c r="R124" t="s">
        <v>38</v>
      </c>
      <c r="S124">
        <v>18</v>
      </c>
      <c r="T124">
        <v>3</v>
      </c>
      <c r="U124">
        <v>1</v>
      </c>
      <c r="V124">
        <v>3</v>
      </c>
      <c r="W124">
        <v>7</v>
      </c>
      <c r="X124">
        <v>2</v>
      </c>
      <c r="Y124">
        <v>3</v>
      </c>
      <c r="Z124">
        <v>5</v>
      </c>
      <c r="AA124">
        <v>4</v>
      </c>
      <c r="AB124">
        <v>4</v>
      </c>
      <c r="AC124">
        <v>3</v>
      </c>
      <c r="AD124">
        <v>1</v>
      </c>
      <c r="AE124">
        <v>1</v>
      </c>
      <c r="AF124">
        <v>0</v>
      </c>
      <c r="AG124">
        <v>1</v>
      </c>
      <c r="AH124" t="s">
        <v>66</v>
      </c>
      <c r="AI124" t="s">
        <v>73</v>
      </c>
      <c r="AJ124" t="s">
        <v>61</v>
      </c>
      <c r="AK124" t="s">
        <v>48</v>
      </c>
      <c r="AL124" t="s">
        <v>65</v>
      </c>
      <c r="AM124">
        <v>2</v>
      </c>
      <c r="AN124" t="s">
        <v>93</v>
      </c>
      <c r="AO124" t="str" cm="1">
        <f t="array" ref="AO124">_xlfn.IFS(
  attrition_data[[#This Row],[YearsSinceLastPromotion]]="","",
  attrition_data[[#This Row],[YearsSinceLastPromotion]]=0,"0",
  attrition_data[[#This Row],[YearsSinceLastPromotion]]&lt;=2,"1–2",
  attrition_data[[#This Row],[YearsSinceLastPromotion]]&lt;=5,"3–5",
  TRUE,"6+"
)</f>
        <v>3–5</v>
      </c>
      <c r="AP124">
        <f>attrition_data[[#This Row],[MonthlyIncome]] * 12 * ReplacementFactor</f>
        <v>17866.8</v>
      </c>
      <c r="AQ124">
        <f>IFERROR(attrition_data[[#This Row],[AttritionFlag]] * attrition_data[[#This Row],[ReplacementCost]], 0)</f>
        <v>17866.8</v>
      </c>
      <c r="AR12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24" t="str" cm="1">
        <f t="array" ref="AS124">_xlfn.IFS(
  attrition_data[[#This Row],[RiskScore]] &lt;= $AU$3, "Q1 (Lowest)",
  attrition_data[[#This Row],[RiskScore]] &lt;= $AV$3, "Q2",
  attrition_data[[#This Row],[RiskScore]] &lt;= $AW$3, "Q3",
  TRUE, "Q4 (Highest)"
)</f>
        <v>Q4 (Highest)</v>
      </c>
    </row>
    <row r="125" spans="1:45">
      <c r="A125">
        <v>51</v>
      </c>
      <c r="B125" t="s">
        <v>50</v>
      </c>
      <c r="C125" t="s">
        <v>39</v>
      </c>
      <c r="D125" t="s">
        <v>52</v>
      </c>
      <c r="E125">
        <v>6</v>
      </c>
      <c r="F125">
        <v>3</v>
      </c>
      <c r="G125" t="s">
        <v>41</v>
      </c>
      <c r="H125">
        <v>162</v>
      </c>
      <c r="I125">
        <v>1</v>
      </c>
      <c r="J125" t="s">
        <v>53</v>
      </c>
      <c r="K125">
        <v>3</v>
      </c>
      <c r="L125">
        <v>5</v>
      </c>
      <c r="M125" t="s">
        <v>80</v>
      </c>
      <c r="N125">
        <v>3</v>
      </c>
      <c r="O125" t="s">
        <v>44</v>
      </c>
      <c r="P125">
        <v>19537</v>
      </c>
      <c r="Q125">
        <v>7</v>
      </c>
      <c r="R125" t="s">
        <v>50</v>
      </c>
      <c r="S125">
        <v>13</v>
      </c>
      <c r="T125">
        <v>3</v>
      </c>
      <c r="U125">
        <v>3</v>
      </c>
      <c r="V125">
        <v>0</v>
      </c>
      <c r="W125">
        <v>23</v>
      </c>
      <c r="X125">
        <v>5</v>
      </c>
      <c r="Y125">
        <v>3</v>
      </c>
      <c r="Z125">
        <v>20</v>
      </c>
      <c r="AA125">
        <v>18</v>
      </c>
      <c r="AB125">
        <v>15</v>
      </c>
      <c r="AC125">
        <v>15</v>
      </c>
      <c r="AD125">
        <v>0</v>
      </c>
      <c r="AE125">
        <v>0</v>
      </c>
      <c r="AF125">
        <v>0</v>
      </c>
      <c r="AG125">
        <v>1</v>
      </c>
      <c r="AH125" t="s">
        <v>56</v>
      </c>
      <c r="AI125" t="s">
        <v>57</v>
      </c>
      <c r="AJ125" t="s">
        <v>76</v>
      </c>
      <c r="AK125" t="s">
        <v>71</v>
      </c>
      <c r="AL125" t="s">
        <v>71</v>
      </c>
      <c r="AM125">
        <v>2.5</v>
      </c>
      <c r="AN125" t="s">
        <v>96</v>
      </c>
      <c r="AO125" t="str" cm="1">
        <f t="array" ref="AO125">_xlfn.IFS(
  attrition_data[[#This Row],[YearsSinceLastPromotion]]="","",
  attrition_data[[#This Row],[YearsSinceLastPromotion]]=0,"0",
  attrition_data[[#This Row],[YearsSinceLastPromotion]]&lt;=2,"1–2",
  attrition_data[[#This Row],[YearsSinceLastPromotion]]&lt;=5,"3–5",
  TRUE,"6+"
)</f>
        <v>6+</v>
      </c>
      <c r="AP125">
        <f>attrition_data[[#This Row],[MonthlyIncome]] * 12 * ReplacementFactor</f>
        <v>70333.2</v>
      </c>
      <c r="AQ125">
        <f>IFERROR(attrition_data[[#This Row],[AttritionFlag]] * attrition_data[[#This Row],[ReplacementCost]], 0)</f>
        <v>0</v>
      </c>
      <c r="AR12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5" t="str" cm="1">
        <f t="array" ref="AS125">_xlfn.IFS(
  attrition_data[[#This Row],[RiskScore]] &lt;= $AU$3, "Q1 (Lowest)",
  attrition_data[[#This Row],[RiskScore]] &lt;= $AV$3, "Q2",
  attrition_data[[#This Row],[RiskScore]] &lt;= $AW$3, "Q3",
  TRUE, "Q4 (Highest)"
)</f>
        <v>Q2</v>
      </c>
    </row>
    <row r="126" spans="1:45">
      <c r="A126">
        <v>31</v>
      </c>
      <c r="B126" t="s">
        <v>38</v>
      </c>
      <c r="C126" t="s">
        <v>39</v>
      </c>
      <c r="D126" t="s">
        <v>40</v>
      </c>
      <c r="E126">
        <v>6</v>
      </c>
      <c r="F126">
        <v>4</v>
      </c>
      <c r="G126" t="s">
        <v>41</v>
      </c>
      <c r="H126">
        <v>163</v>
      </c>
      <c r="I126">
        <v>2</v>
      </c>
      <c r="J126" t="s">
        <v>53</v>
      </c>
      <c r="K126">
        <v>1</v>
      </c>
      <c r="L126">
        <v>2</v>
      </c>
      <c r="M126" t="s">
        <v>43</v>
      </c>
      <c r="N126">
        <v>3</v>
      </c>
      <c r="O126" t="s">
        <v>55</v>
      </c>
      <c r="P126">
        <v>6172</v>
      </c>
      <c r="Q126">
        <v>4</v>
      </c>
      <c r="R126" t="s">
        <v>38</v>
      </c>
      <c r="S126">
        <v>18</v>
      </c>
      <c r="T126">
        <v>3</v>
      </c>
      <c r="U126">
        <v>2</v>
      </c>
      <c r="V126">
        <v>0</v>
      </c>
      <c r="W126">
        <v>12</v>
      </c>
      <c r="X126">
        <v>3</v>
      </c>
      <c r="Y126">
        <v>2</v>
      </c>
      <c r="Z126">
        <v>7</v>
      </c>
      <c r="AA126">
        <v>7</v>
      </c>
      <c r="AB126">
        <v>7</v>
      </c>
      <c r="AC126">
        <v>7</v>
      </c>
      <c r="AD126">
        <v>1</v>
      </c>
      <c r="AE126">
        <v>1</v>
      </c>
      <c r="AF126">
        <v>0</v>
      </c>
      <c r="AG126">
        <v>1</v>
      </c>
      <c r="AH126" t="s">
        <v>63</v>
      </c>
      <c r="AI126" t="s">
        <v>57</v>
      </c>
      <c r="AJ126" t="s">
        <v>47</v>
      </c>
      <c r="AK126" t="s">
        <v>58</v>
      </c>
      <c r="AL126" t="s">
        <v>49</v>
      </c>
      <c r="AM126">
        <v>2.25</v>
      </c>
      <c r="AN126" t="s">
        <v>96</v>
      </c>
      <c r="AO126" t="str" cm="1">
        <f t="array" ref="AO126">_xlfn.IFS(
  attrition_data[[#This Row],[YearsSinceLastPromotion]]="","",
  attrition_data[[#This Row],[YearsSinceLastPromotion]]=0,"0",
  attrition_data[[#This Row],[YearsSinceLastPromotion]]&lt;=2,"1–2",
  attrition_data[[#This Row],[YearsSinceLastPromotion]]&lt;=5,"3–5",
  TRUE,"6+"
)</f>
        <v>6+</v>
      </c>
      <c r="AP126">
        <f>attrition_data[[#This Row],[MonthlyIncome]] * 12 * ReplacementFactor</f>
        <v>22219.200000000001</v>
      </c>
      <c r="AQ126">
        <f>IFERROR(attrition_data[[#This Row],[AttritionFlag]] * attrition_data[[#This Row],[ReplacementCost]], 0)</f>
        <v>22219.200000000001</v>
      </c>
      <c r="AR12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26" t="str" cm="1">
        <f t="array" ref="AS126">_xlfn.IFS(
  attrition_data[[#This Row],[RiskScore]] &lt;= $AU$3, "Q1 (Lowest)",
  attrition_data[[#This Row],[RiskScore]] &lt;= $AV$3, "Q2",
  attrition_data[[#This Row],[RiskScore]] &lt;= $AW$3, "Q3",
  TRUE, "Q4 (Highest)"
)</f>
        <v>Q3</v>
      </c>
    </row>
    <row r="127" spans="1:45">
      <c r="A127">
        <v>26</v>
      </c>
      <c r="B127" t="s">
        <v>50</v>
      </c>
      <c r="C127" t="s">
        <v>39</v>
      </c>
      <c r="D127" t="s">
        <v>52</v>
      </c>
      <c r="E127">
        <v>6</v>
      </c>
      <c r="F127">
        <v>3</v>
      </c>
      <c r="G127" t="s">
        <v>59</v>
      </c>
      <c r="H127">
        <v>164</v>
      </c>
      <c r="I127">
        <v>3</v>
      </c>
      <c r="J127" t="s">
        <v>42</v>
      </c>
      <c r="K127">
        <v>2</v>
      </c>
      <c r="L127">
        <v>1</v>
      </c>
      <c r="M127" t="s">
        <v>54</v>
      </c>
      <c r="N127">
        <v>2</v>
      </c>
      <c r="O127" t="s">
        <v>55</v>
      </c>
      <c r="P127">
        <v>2368</v>
      </c>
      <c r="Q127">
        <v>1</v>
      </c>
      <c r="R127" t="s">
        <v>50</v>
      </c>
      <c r="S127">
        <v>19</v>
      </c>
      <c r="T127">
        <v>3</v>
      </c>
      <c r="U127">
        <v>3</v>
      </c>
      <c r="V127">
        <v>0</v>
      </c>
      <c r="W127">
        <v>5</v>
      </c>
      <c r="X127">
        <v>3</v>
      </c>
      <c r="Y127">
        <v>2</v>
      </c>
      <c r="Z127">
        <v>5</v>
      </c>
      <c r="AA127">
        <v>4</v>
      </c>
      <c r="AB127">
        <v>4</v>
      </c>
      <c r="AC127">
        <v>3</v>
      </c>
      <c r="AD127">
        <v>0</v>
      </c>
      <c r="AE127">
        <v>0</v>
      </c>
      <c r="AF127">
        <v>0</v>
      </c>
      <c r="AG127">
        <v>1</v>
      </c>
      <c r="AH127" t="s">
        <v>63</v>
      </c>
      <c r="AI127" t="s">
        <v>57</v>
      </c>
      <c r="AJ127" t="s">
        <v>61</v>
      </c>
      <c r="AK127" t="s">
        <v>48</v>
      </c>
      <c r="AL127" t="s">
        <v>65</v>
      </c>
      <c r="AM127">
        <v>2.5</v>
      </c>
      <c r="AN127" t="s">
        <v>96</v>
      </c>
      <c r="AO127" t="str" cm="1">
        <f t="array" ref="AO127">_xlfn.IFS(
  attrition_data[[#This Row],[YearsSinceLastPromotion]]="","",
  attrition_data[[#This Row],[YearsSinceLastPromotion]]=0,"0",
  attrition_data[[#This Row],[YearsSinceLastPromotion]]&lt;=2,"1–2",
  attrition_data[[#This Row],[YearsSinceLastPromotion]]&lt;=5,"3–5",
  TRUE,"6+"
)</f>
        <v>3–5</v>
      </c>
      <c r="AP127">
        <f>attrition_data[[#This Row],[MonthlyIncome]] * 12 * ReplacementFactor</f>
        <v>8524.7999999999993</v>
      </c>
      <c r="AQ127">
        <f>IFERROR(attrition_data[[#This Row],[AttritionFlag]] * attrition_data[[#This Row],[ReplacementCost]], 0)</f>
        <v>0</v>
      </c>
      <c r="AR12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7" t="str" cm="1">
        <f t="array" ref="AS127">_xlfn.IFS(
  attrition_data[[#This Row],[RiskScore]] &lt;= $AU$3, "Q1 (Lowest)",
  attrition_data[[#This Row],[RiskScore]] &lt;= $AV$3, "Q2",
  attrition_data[[#This Row],[RiskScore]] &lt;= $AW$3, "Q3",
  TRUE, "Q4 (Highest)"
)</f>
        <v>Q2</v>
      </c>
    </row>
    <row r="128" spans="1:45">
      <c r="A128">
        <v>58</v>
      </c>
      <c r="B128" t="s">
        <v>38</v>
      </c>
      <c r="C128" t="s">
        <v>39</v>
      </c>
      <c r="D128" t="s">
        <v>52</v>
      </c>
      <c r="E128">
        <v>23</v>
      </c>
      <c r="F128">
        <v>4</v>
      </c>
      <c r="G128" t="s">
        <v>64</v>
      </c>
      <c r="H128">
        <v>165</v>
      </c>
      <c r="I128">
        <v>4</v>
      </c>
      <c r="J128" t="s">
        <v>42</v>
      </c>
      <c r="K128">
        <v>3</v>
      </c>
      <c r="L128">
        <v>3</v>
      </c>
      <c r="M128" t="s">
        <v>70</v>
      </c>
      <c r="N128">
        <v>4</v>
      </c>
      <c r="O128" t="s">
        <v>55</v>
      </c>
      <c r="P128">
        <v>10312</v>
      </c>
      <c r="Q128">
        <v>1</v>
      </c>
      <c r="R128" t="s">
        <v>50</v>
      </c>
      <c r="S128">
        <v>12</v>
      </c>
      <c r="T128">
        <v>3</v>
      </c>
      <c r="U128">
        <v>4</v>
      </c>
      <c r="V128">
        <v>1</v>
      </c>
      <c r="W128">
        <v>40</v>
      </c>
      <c r="X128">
        <v>3</v>
      </c>
      <c r="Y128">
        <v>2</v>
      </c>
      <c r="Z128">
        <v>40</v>
      </c>
      <c r="AA128">
        <v>10</v>
      </c>
      <c r="AB128">
        <v>15</v>
      </c>
      <c r="AC128">
        <v>6</v>
      </c>
      <c r="AD128">
        <v>1</v>
      </c>
      <c r="AE128">
        <v>0</v>
      </c>
      <c r="AF128">
        <v>0</v>
      </c>
      <c r="AG128">
        <v>1</v>
      </c>
      <c r="AH128" t="s">
        <v>66</v>
      </c>
      <c r="AI128" t="s">
        <v>68</v>
      </c>
      <c r="AJ128" t="s">
        <v>81</v>
      </c>
      <c r="AK128" t="s">
        <v>77</v>
      </c>
      <c r="AL128" t="s">
        <v>78</v>
      </c>
      <c r="AM128">
        <v>3.5</v>
      </c>
      <c r="AN128" t="s">
        <v>95</v>
      </c>
      <c r="AO128" t="str" cm="1">
        <f t="array" ref="AO128">_xlfn.IFS(
  attrition_data[[#This Row],[YearsSinceLastPromotion]]="","",
  attrition_data[[#This Row],[YearsSinceLastPromotion]]=0,"0",
  attrition_data[[#This Row],[YearsSinceLastPromotion]]&lt;=2,"1–2",
  attrition_data[[#This Row],[YearsSinceLastPromotion]]&lt;=5,"3–5",
  TRUE,"6+"
)</f>
        <v>6+</v>
      </c>
      <c r="AP128">
        <f>attrition_data[[#This Row],[MonthlyIncome]] * 12 * ReplacementFactor</f>
        <v>37123.199999999997</v>
      </c>
      <c r="AQ128">
        <f>IFERROR(attrition_data[[#This Row],[AttritionFlag]] * attrition_data[[#This Row],[ReplacementCost]], 0)</f>
        <v>37123.199999999997</v>
      </c>
      <c r="AR12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28" t="str" cm="1">
        <f t="array" ref="AS128">_xlfn.IFS(
  attrition_data[[#This Row],[RiskScore]] &lt;= $AU$3, "Q1 (Lowest)",
  attrition_data[[#This Row],[RiskScore]] &lt;= $AV$3, "Q2",
  attrition_data[[#This Row],[RiskScore]] &lt;= $AW$3, "Q3",
  TRUE, "Q4 (Highest)"
)</f>
        <v>Q3</v>
      </c>
    </row>
    <row r="129" spans="1:45">
      <c r="A129">
        <v>19</v>
      </c>
      <c r="B129" t="s">
        <v>38</v>
      </c>
      <c r="C129" t="s">
        <v>39</v>
      </c>
      <c r="D129" t="s">
        <v>40</v>
      </c>
      <c r="E129">
        <v>22</v>
      </c>
      <c r="F129">
        <v>1</v>
      </c>
      <c r="G129" t="s">
        <v>82</v>
      </c>
      <c r="H129">
        <v>167</v>
      </c>
      <c r="I129">
        <v>4</v>
      </c>
      <c r="J129" t="s">
        <v>53</v>
      </c>
      <c r="K129">
        <v>3</v>
      </c>
      <c r="L129">
        <v>1</v>
      </c>
      <c r="M129" t="s">
        <v>79</v>
      </c>
      <c r="N129">
        <v>3</v>
      </c>
      <c r="O129" t="s">
        <v>44</v>
      </c>
      <c r="P129">
        <v>1675</v>
      </c>
      <c r="Q129">
        <v>1</v>
      </c>
      <c r="R129" t="s">
        <v>38</v>
      </c>
      <c r="S129">
        <v>19</v>
      </c>
      <c r="T129">
        <v>3</v>
      </c>
      <c r="U129">
        <v>4</v>
      </c>
      <c r="V129">
        <v>0</v>
      </c>
      <c r="W129">
        <v>0</v>
      </c>
      <c r="X129">
        <v>2</v>
      </c>
      <c r="Y129">
        <v>2</v>
      </c>
      <c r="Z129">
        <v>0</v>
      </c>
      <c r="AA129">
        <v>0</v>
      </c>
      <c r="AB129">
        <v>0</v>
      </c>
      <c r="AC129">
        <v>0</v>
      </c>
      <c r="AD129">
        <v>1</v>
      </c>
      <c r="AE129">
        <v>1</v>
      </c>
      <c r="AF129">
        <v>1</v>
      </c>
      <c r="AG129">
        <v>0</v>
      </c>
      <c r="AH129" t="s">
        <v>153</v>
      </c>
      <c r="AI129" t="s">
        <v>68</v>
      </c>
      <c r="AJ129" t="s">
        <v>61</v>
      </c>
      <c r="AK129" t="s">
        <v>65</v>
      </c>
      <c r="AL129" t="s">
        <v>62</v>
      </c>
      <c r="AM129">
        <v>3.25</v>
      </c>
      <c r="AN129" t="s">
        <v>95</v>
      </c>
      <c r="AO129" t="str" cm="1">
        <f t="array" ref="AO129">_xlfn.IFS(
  attrition_data[[#This Row],[YearsSinceLastPromotion]]="","",
  attrition_data[[#This Row],[YearsSinceLastPromotion]]=0,"0",
  attrition_data[[#This Row],[YearsSinceLastPromotion]]&lt;=2,"1–2",
  attrition_data[[#This Row],[YearsSinceLastPromotion]]&lt;=5,"3–5",
  TRUE,"6+"
)</f>
        <v>0</v>
      </c>
      <c r="AP129">
        <f>attrition_data[[#This Row],[MonthlyIncome]] * 12 * ReplacementFactor</f>
        <v>6030</v>
      </c>
      <c r="AQ129">
        <f>IFERROR(attrition_data[[#This Row],[AttritionFlag]] * attrition_data[[#This Row],[ReplacementCost]], 0)</f>
        <v>6030</v>
      </c>
      <c r="AR12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29" t="str" cm="1">
        <f t="array" ref="AS129">_xlfn.IFS(
  attrition_data[[#This Row],[RiskScore]] &lt;= $AU$3, "Q1 (Lowest)",
  attrition_data[[#This Row],[RiskScore]] &lt;= $AV$3, "Q2",
  attrition_data[[#This Row],[RiskScore]] &lt;= $AW$3, "Q3",
  TRUE, "Q4 (Highest)"
)</f>
        <v>Q4 (Highest)</v>
      </c>
    </row>
    <row r="130" spans="1:45">
      <c r="A130">
        <v>22</v>
      </c>
      <c r="B130" t="s">
        <v>50</v>
      </c>
      <c r="C130" t="s">
        <v>39</v>
      </c>
      <c r="D130" t="s">
        <v>52</v>
      </c>
      <c r="E130">
        <v>2</v>
      </c>
      <c r="F130">
        <v>1</v>
      </c>
      <c r="G130" t="s">
        <v>83</v>
      </c>
      <c r="H130">
        <v>169</v>
      </c>
      <c r="I130">
        <v>3</v>
      </c>
      <c r="J130" t="s">
        <v>53</v>
      </c>
      <c r="K130">
        <v>3</v>
      </c>
      <c r="L130">
        <v>1</v>
      </c>
      <c r="M130" t="s">
        <v>60</v>
      </c>
      <c r="N130">
        <v>4</v>
      </c>
      <c r="O130" t="s">
        <v>55</v>
      </c>
      <c r="P130">
        <v>2523</v>
      </c>
      <c r="Q130">
        <v>0</v>
      </c>
      <c r="R130" t="s">
        <v>50</v>
      </c>
      <c r="S130">
        <v>14</v>
      </c>
      <c r="T130">
        <v>3</v>
      </c>
      <c r="U130">
        <v>3</v>
      </c>
      <c r="V130">
        <v>1</v>
      </c>
      <c r="W130">
        <v>3</v>
      </c>
      <c r="X130">
        <v>2</v>
      </c>
      <c r="Y130">
        <v>3</v>
      </c>
      <c r="Z130">
        <v>2</v>
      </c>
      <c r="AA130">
        <v>1</v>
      </c>
      <c r="AB130">
        <v>2</v>
      </c>
      <c r="AC130">
        <v>1</v>
      </c>
      <c r="AD130">
        <v>0</v>
      </c>
      <c r="AE130">
        <v>0</v>
      </c>
      <c r="AF130">
        <v>0</v>
      </c>
      <c r="AG130">
        <v>1</v>
      </c>
      <c r="AH130" t="s">
        <v>153</v>
      </c>
      <c r="AI130" t="s">
        <v>46</v>
      </c>
      <c r="AJ130" t="s">
        <v>61</v>
      </c>
      <c r="AK130" t="s">
        <v>65</v>
      </c>
      <c r="AL130" t="s">
        <v>65</v>
      </c>
      <c r="AM130">
        <v>3.25</v>
      </c>
      <c r="AN130" t="s">
        <v>95</v>
      </c>
      <c r="AO130" t="str" cm="1">
        <f t="array" ref="AO130">_xlfn.IFS(
  attrition_data[[#This Row],[YearsSinceLastPromotion]]="","",
  attrition_data[[#This Row],[YearsSinceLastPromotion]]=0,"0",
  attrition_data[[#This Row],[YearsSinceLastPromotion]]&lt;=2,"1–2",
  attrition_data[[#This Row],[YearsSinceLastPromotion]]&lt;=5,"3–5",
  TRUE,"6+"
)</f>
        <v>1–2</v>
      </c>
      <c r="AP130">
        <f>attrition_data[[#This Row],[MonthlyIncome]] * 12 * ReplacementFactor</f>
        <v>9082.7999999999993</v>
      </c>
      <c r="AQ130">
        <f>IFERROR(attrition_data[[#This Row],[AttritionFlag]] * attrition_data[[#This Row],[ReplacementCost]], 0)</f>
        <v>0</v>
      </c>
      <c r="AR13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0" t="str" cm="1">
        <f t="array" ref="AS130">_xlfn.IFS(
  attrition_data[[#This Row],[RiskScore]] &lt;= $AU$3, "Q1 (Lowest)",
  attrition_data[[#This Row],[RiskScore]] &lt;= $AV$3, "Q2",
  attrition_data[[#This Row],[RiskScore]] &lt;= $AW$3, "Q3",
  TRUE, "Q4 (Highest)"
)</f>
        <v>Q2</v>
      </c>
    </row>
    <row r="131" spans="1:45">
      <c r="A131">
        <v>49</v>
      </c>
      <c r="B131" t="s">
        <v>50</v>
      </c>
      <c r="C131" t="s">
        <v>39</v>
      </c>
      <c r="D131" t="s">
        <v>52</v>
      </c>
      <c r="E131">
        <v>20</v>
      </c>
      <c r="F131">
        <v>4</v>
      </c>
      <c r="G131" t="s">
        <v>64</v>
      </c>
      <c r="H131">
        <v>170</v>
      </c>
      <c r="I131">
        <v>3</v>
      </c>
      <c r="J131" t="s">
        <v>42</v>
      </c>
      <c r="K131">
        <v>3</v>
      </c>
      <c r="L131">
        <v>2</v>
      </c>
      <c r="M131" t="s">
        <v>69</v>
      </c>
      <c r="N131">
        <v>1</v>
      </c>
      <c r="O131" t="s">
        <v>55</v>
      </c>
      <c r="P131">
        <v>6567</v>
      </c>
      <c r="Q131">
        <v>1</v>
      </c>
      <c r="R131" t="s">
        <v>50</v>
      </c>
      <c r="S131">
        <v>14</v>
      </c>
      <c r="T131">
        <v>3</v>
      </c>
      <c r="U131">
        <v>3</v>
      </c>
      <c r="V131">
        <v>0</v>
      </c>
      <c r="W131">
        <v>16</v>
      </c>
      <c r="X131">
        <v>2</v>
      </c>
      <c r="Y131">
        <v>2</v>
      </c>
      <c r="Z131">
        <v>15</v>
      </c>
      <c r="AA131">
        <v>11</v>
      </c>
      <c r="AB131">
        <v>5</v>
      </c>
      <c r="AC131">
        <v>11</v>
      </c>
      <c r="AD131">
        <v>0</v>
      </c>
      <c r="AE131">
        <v>0</v>
      </c>
      <c r="AF131">
        <v>0</v>
      </c>
      <c r="AG131">
        <v>1</v>
      </c>
      <c r="AH131" t="s">
        <v>56</v>
      </c>
      <c r="AI131" t="s">
        <v>72</v>
      </c>
      <c r="AJ131" t="s">
        <v>47</v>
      </c>
      <c r="AK131" t="s">
        <v>71</v>
      </c>
      <c r="AL131" t="s">
        <v>71</v>
      </c>
      <c r="AM131">
        <v>2.25</v>
      </c>
      <c r="AN131" t="s">
        <v>96</v>
      </c>
      <c r="AO131" t="str" cm="1">
        <f t="array" ref="AO131">_xlfn.IFS(
  attrition_data[[#This Row],[YearsSinceLastPromotion]]="","",
  attrition_data[[#This Row],[YearsSinceLastPromotion]]=0,"0",
  attrition_data[[#This Row],[YearsSinceLastPromotion]]&lt;=2,"1–2",
  attrition_data[[#This Row],[YearsSinceLastPromotion]]&lt;=5,"3–5",
  TRUE,"6+"
)</f>
        <v>3–5</v>
      </c>
      <c r="AP131">
        <f>attrition_data[[#This Row],[MonthlyIncome]] * 12 * ReplacementFactor</f>
        <v>23641.200000000001</v>
      </c>
      <c r="AQ131">
        <f>IFERROR(attrition_data[[#This Row],[AttritionFlag]] * attrition_data[[#This Row],[ReplacementCost]], 0)</f>
        <v>0</v>
      </c>
      <c r="AR13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31" t="str" cm="1">
        <f t="array" ref="AS131">_xlfn.IFS(
  attrition_data[[#This Row],[RiskScore]] &lt;= $AU$3, "Q1 (Lowest)",
  attrition_data[[#This Row],[RiskScore]] &lt;= $AV$3, "Q2",
  attrition_data[[#This Row],[RiskScore]] &lt;= $AW$3, "Q3",
  TRUE, "Q4 (Highest)"
)</f>
        <v>Q3</v>
      </c>
    </row>
    <row r="132" spans="1:45">
      <c r="A132">
        <v>43</v>
      </c>
      <c r="B132" t="s">
        <v>50</v>
      </c>
      <c r="C132" t="s">
        <v>51</v>
      </c>
      <c r="D132" t="s">
        <v>52</v>
      </c>
      <c r="E132">
        <v>28</v>
      </c>
      <c r="F132">
        <v>3</v>
      </c>
      <c r="G132" t="s">
        <v>64</v>
      </c>
      <c r="H132">
        <v>171</v>
      </c>
      <c r="I132">
        <v>2</v>
      </c>
      <c r="J132" t="s">
        <v>42</v>
      </c>
      <c r="K132">
        <v>4</v>
      </c>
      <c r="L132">
        <v>1</v>
      </c>
      <c r="M132" t="s">
        <v>54</v>
      </c>
      <c r="N132">
        <v>3</v>
      </c>
      <c r="O132" t="s">
        <v>44</v>
      </c>
      <c r="P132">
        <v>4739</v>
      </c>
      <c r="Q132">
        <v>4</v>
      </c>
      <c r="R132" t="s">
        <v>50</v>
      </c>
      <c r="S132">
        <v>12</v>
      </c>
      <c r="T132">
        <v>3</v>
      </c>
      <c r="U132">
        <v>4</v>
      </c>
      <c r="V132">
        <v>0</v>
      </c>
      <c r="W132">
        <v>18</v>
      </c>
      <c r="X132">
        <v>2</v>
      </c>
      <c r="Y132">
        <v>3</v>
      </c>
      <c r="Z132">
        <v>3</v>
      </c>
      <c r="AA132">
        <v>2</v>
      </c>
      <c r="AB132">
        <v>1</v>
      </c>
      <c r="AC132">
        <v>2</v>
      </c>
      <c r="AD132">
        <v>0</v>
      </c>
      <c r="AE132">
        <v>0</v>
      </c>
      <c r="AF132">
        <v>1</v>
      </c>
      <c r="AG132">
        <v>1</v>
      </c>
      <c r="AH132" t="s">
        <v>45</v>
      </c>
      <c r="AI132" t="s">
        <v>68</v>
      </c>
      <c r="AJ132" t="s">
        <v>61</v>
      </c>
      <c r="AK132" t="s">
        <v>71</v>
      </c>
      <c r="AL132" t="s">
        <v>65</v>
      </c>
      <c r="AM132">
        <v>3</v>
      </c>
      <c r="AN132" t="s">
        <v>94</v>
      </c>
      <c r="AO132" t="str" cm="1">
        <f t="array" ref="AO132">_xlfn.IFS(
  attrition_data[[#This Row],[YearsSinceLastPromotion]]="","",
  attrition_data[[#This Row],[YearsSinceLastPromotion]]=0,"0",
  attrition_data[[#This Row],[YearsSinceLastPromotion]]&lt;=2,"1–2",
  attrition_data[[#This Row],[YearsSinceLastPromotion]]&lt;=5,"3–5",
  TRUE,"6+"
)</f>
        <v>1–2</v>
      </c>
      <c r="AP132">
        <f>attrition_data[[#This Row],[MonthlyIncome]] * 12 * ReplacementFactor</f>
        <v>17060.399999999998</v>
      </c>
      <c r="AQ132">
        <f>IFERROR(attrition_data[[#This Row],[AttritionFlag]] * attrition_data[[#This Row],[ReplacementCost]], 0)</f>
        <v>0</v>
      </c>
      <c r="AR13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2" t="str" cm="1">
        <f t="array" ref="AS132">_xlfn.IFS(
  attrition_data[[#This Row],[RiskScore]] &lt;= $AU$3, "Q1 (Lowest)",
  attrition_data[[#This Row],[RiskScore]] &lt;= $AV$3, "Q2",
  attrition_data[[#This Row],[RiskScore]] &lt;= $AW$3, "Q3",
  TRUE, "Q4 (Highest)"
)</f>
        <v>Q2</v>
      </c>
    </row>
    <row r="133" spans="1:45">
      <c r="A133">
        <v>50</v>
      </c>
      <c r="B133" t="s">
        <v>50</v>
      </c>
      <c r="C133" t="s">
        <v>51</v>
      </c>
      <c r="D133" t="s">
        <v>40</v>
      </c>
      <c r="E133">
        <v>12</v>
      </c>
      <c r="F133">
        <v>3</v>
      </c>
      <c r="G133" t="s">
        <v>82</v>
      </c>
      <c r="H133">
        <v>174</v>
      </c>
      <c r="I133">
        <v>3</v>
      </c>
      <c r="J133" t="s">
        <v>42</v>
      </c>
      <c r="K133">
        <v>3</v>
      </c>
      <c r="L133">
        <v>3</v>
      </c>
      <c r="M133" t="s">
        <v>43</v>
      </c>
      <c r="N133">
        <v>4</v>
      </c>
      <c r="O133" t="s">
        <v>44</v>
      </c>
      <c r="P133">
        <v>9208</v>
      </c>
      <c r="Q133">
        <v>4</v>
      </c>
      <c r="R133" t="s">
        <v>50</v>
      </c>
      <c r="S133">
        <v>11</v>
      </c>
      <c r="T133">
        <v>3</v>
      </c>
      <c r="U133">
        <v>4</v>
      </c>
      <c r="V133">
        <v>0</v>
      </c>
      <c r="W133">
        <v>16</v>
      </c>
      <c r="X133">
        <v>3</v>
      </c>
      <c r="Y133">
        <v>3</v>
      </c>
      <c r="Z133">
        <v>2</v>
      </c>
      <c r="AA133">
        <v>2</v>
      </c>
      <c r="AB133">
        <v>2</v>
      </c>
      <c r="AC133">
        <v>1</v>
      </c>
      <c r="AD133">
        <v>0</v>
      </c>
      <c r="AE133">
        <v>0</v>
      </c>
      <c r="AF133">
        <v>0</v>
      </c>
      <c r="AG133">
        <v>1</v>
      </c>
      <c r="AH133" t="s">
        <v>56</v>
      </c>
      <c r="AI133" t="s">
        <v>73</v>
      </c>
      <c r="AJ133" t="s">
        <v>47</v>
      </c>
      <c r="AK133" t="s">
        <v>71</v>
      </c>
      <c r="AL133" t="s">
        <v>65</v>
      </c>
      <c r="AM133">
        <v>3.5</v>
      </c>
      <c r="AN133" t="s">
        <v>95</v>
      </c>
      <c r="AO133" t="str" cm="1">
        <f t="array" ref="AO133">_xlfn.IFS(
  attrition_data[[#This Row],[YearsSinceLastPromotion]]="","",
  attrition_data[[#This Row],[YearsSinceLastPromotion]]=0,"0",
  attrition_data[[#This Row],[YearsSinceLastPromotion]]&lt;=2,"1–2",
  attrition_data[[#This Row],[YearsSinceLastPromotion]]&lt;=5,"3–5",
  TRUE,"6+"
)</f>
        <v>1–2</v>
      </c>
      <c r="AP133">
        <f>attrition_data[[#This Row],[MonthlyIncome]] * 12 * ReplacementFactor</f>
        <v>33148.799999999996</v>
      </c>
      <c r="AQ133">
        <f>IFERROR(attrition_data[[#This Row],[AttritionFlag]] * attrition_data[[#This Row],[ReplacementCost]], 0)</f>
        <v>0</v>
      </c>
      <c r="AR13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3" t="str" cm="1">
        <f t="array" ref="AS133">_xlfn.IFS(
  attrition_data[[#This Row],[RiskScore]] &lt;= $AU$3, "Q1 (Lowest)",
  attrition_data[[#This Row],[RiskScore]] &lt;= $AV$3, "Q2",
  attrition_data[[#This Row],[RiskScore]] &lt;= $AW$3, "Q3",
  TRUE, "Q4 (Highest)"
)</f>
        <v>Q2</v>
      </c>
    </row>
    <row r="134" spans="1:45">
      <c r="A134">
        <v>31</v>
      </c>
      <c r="B134" t="s">
        <v>38</v>
      </c>
      <c r="C134" t="s">
        <v>39</v>
      </c>
      <c r="D134" t="s">
        <v>40</v>
      </c>
      <c r="E134">
        <v>20</v>
      </c>
      <c r="F134">
        <v>3</v>
      </c>
      <c r="G134" t="s">
        <v>41</v>
      </c>
      <c r="H134">
        <v>175</v>
      </c>
      <c r="I134">
        <v>2</v>
      </c>
      <c r="J134" t="s">
        <v>42</v>
      </c>
      <c r="K134">
        <v>1</v>
      </c>
      <c r="L134">
        <v>2</v>
      </c>
      <c r="M134" t="s">
        <v>43</v>
      </c>
      <c r="N134">
        <v>3</v>
      </c>
      <c r="O134" t="s">
        <v>55</v>
      </c>
      <c r="P134">
        <v>4559</v>
      </c>
      <c r="Q134">
        <v>3</v>
      </c>
      <c r="R134" t="s">
        <v>38</v>
      </c>
      <c r="S134">
        <v>11</v>
      </c>
      <c r="T134">
        <v>3</v>
      </c>
      <c r="U134">
        <v>3</v>
      </c>
      <c r="V134">
        <v>1</v>
      </c>
      <c r="W134">
        <v>4</v>
      </c>
      <c r="X134">
        <v>2</v>
      </c>
      <c r="Y134">
        <v>3</v>
      </c>
      <c r="Z134">
        <v>2</v>
      </c>
      <c r="AA134">
        <v>2</v>
      </c>
      <c r="AB134">
        <v>2</v>
      </c>
      <c r="AC134">
        <v>2</v>
      </c>
      <c r="AD134">
        <v>1</v>
      </c>
      <c r="AE134">
        <v>1</v>
      </c>
      <c r="AF134">
        <v>0</v>
      </c>
      <c r="AG134">
        <v>1</v>
      </c>
      <c r="AH134" t="s">
        <v>63</v>
      </c>
      <c r="AI134" t="s">
        <v>72</v>
      </c>
      <c r="AJ134" t="s">
        <v>61</v>
      </c>
      <c r="AK134" t="s">
        <v>48</v>
      </c>
      <c r="AL134" t="s">
        <v>65</v>
      </c>
      <c r="AM134">
        <v>2.75</v>
      </c>
      <c r="AN134" t="s">
        <v>94</v>
      </c>
      <c r="AO134" t="str" cm="1">
        <f t="array" ref="AO134">_xlfn.IFS(
  attrition_data[[#This Row],[YearsSinceLastPromotion]]="","",
  attrition_data[[#This Row],[YearsSinceLastPromotion]]=0,"0",
  attrition_data[[#This Row],[YearsSinceLastPromotion]]&lt;=2,"1–2",
  attrition_data[[#This Row],[YearsSinceLastPromotion]]&lt;=5,"3–5",
  TRUE,"6+"
)</f>
        <v>1–2</v>
      </c>
      <c r="AP134">
        <f>attrition_data[[#This Row],[MonthlyIncome]] * 12 * ReplacementFactor</f>
        <v>16412.399999999998</v>
      </c>
      <c r="AQ134">
        <f>IFERROR(attrition_data[[#This Row],[AttritionFlag]] * attrition_data[[#This Row],[ReplacementCost]], 0)</f>
        <v>16412.399999999998</v>
      </c>
      <c r="AR13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34" t="str" cm="1">
        <f t="array" ref="AS134">_xlfn.IFS(
  attrition_data[[#This Row],[RiskScore]] &lt;= $AU$3, "Q1 (Lowest)",
  attrition_data[[#This Row],[RiskScore]] &lt;= $AV$3, "Q2",
  attrition_data[[#This Row],[RiskScore]] &lt;= $AW$3, "Q3",
  TRUE, "Q4 (Highest)"
)</f>
        <v>Q4 (Highest)</v>
      </c>
    </row>
    <row r="135" spans="1:45">
      <c r="A135">
        <v>41</v>
      </c>
      <c r="B135" t="s">
        <v>50</v>
      </c>
      <c r="C135" t="s">
        <v>39</v>
      </c>
      <c r="D135" t="s">
        <v>40</v>
      </c>
      <c r="E135">
        <v>9</v>
      </c>
      <c r="F135">
        <v>1</v>
      </c>
      <c r="G135" t="s">
        <v>41</v>
      </c>
      <c r="H135">
        <v>176</v>
      </c>
      <c r="I135">
        <v>3</v>
      </c>
      <c r="J135" t="s">
        <v>53</v>
      </c>
      <c r="K135">
        <v>3</v>
      </c>
      <c r="L135">
        <v>3</v>
      </c>
      <c r="M135" t="s">
        <v>43</v>
      </c>
      <c r="N135">
        <v>3</v>
      </c>
      <c r="O135" t="s">
        <v>67</v>
      </c>
      <c r="P135">
        <v>8189</v>
      </c>
      <c r="Q135">
        <v>3</v>
      </c>
      <c r="R135" t="s">
        <v>38</v>
      </c>
      <c r="S135">
        <v>13</v>
      </c>
      <c r="T135">
        <v>3</v>
      </c>
      <c r="U135">
        <v>3</v>
      </c>
      <c r="V135">
        <v>1</v>
      </c>
      <c r="W135">
        <v>12</v>
      </c>
      <c r="X135">
        <v>2</v>
      </c>
      <c r="Y135">
        <v>3</v>
      </c>
      <c r="Z135">
        <v>9</v>
      </c>
      <c r="AA135">
        <v>7</v>
      </c>
      <c r="AB135">
        <v>0</v>
      </c>
      <c r="AC135">
        <v>7</v>
      </c>
      <c r="AD135">
        <v>0</v>
      </c>
      <c r="AE135">
        <v>1</v>
      </c>
      <c r="AF135">
        <v>1</v>
      </c>
      <c r="AG135">
        <v>1</v>
      </c>
      <c r="AH135" t="s">
        <v>45</v>
      </c>
      <c r="AI135" t="s">
        <v>57</v>
      </c>
      <c r="AJ135" t="s">
        <v>47</v>
      </c>
      <c r="AK135" t="s">
        <v>58</v>
      </c>
      <c r="AL135" t="s">
        <v>49</v>
      </c>
      <c r="AM135">
        <v>3</v>
      </c>
      <c r="AN135" t="s">
        <v>94</v>
      </c>
      <c r="AO135" t="str" cm="1">
        <f t="array" ref="AO135">_xlfn.IFS(
  attrition_data[[#This Row],[YearsSinceLastPromotion]]="","",
  attrition_data[[#This Row],[YearsSinceLastPromotion]]=0,"0",
  attrition_data[[#This Row],[YearsSinceLastPromotion]]&lt;=2,"1–2",
  attrition_data[[#This Row],[YearsSinceLastPromotion]]&lt;=5,"3–5",
  TRUE,"6+"
)</f>
        <v>0</v>
      </c>
      <c r="AP135">
        <f>attrition_data[[#This Row],[MonthlyIncome]] * 12 * ReplacementFactor</f>
        <v>29480.399999999998</v>
      </c>
      <c r="AQ135">
        <f>IFERROR(attrition_data[[#This Row],[AttritionFlag]] * attrition_data[[#This Row],[ReplacementCost]], 0)</f>
        <v>0</v>
      </c>
      <c r="AR13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5" t="str" cm="1">
        <f t="array" ref="AS135">_xlfn.IFS(
  attrition_data[[#This Row],[RiskScore]] &lt;= $AU$3, "Q1 (Lowest)",
  attrition_data[[#This Row],[RiskScore]] &lt;= $AV$3, "Q2",
  attrition_data[[#This Row],[RiskScore]] &lt;= $AW$3, "Q3",
  TRUE, "Q4 (Highest)"
)</f>
        <v>Q2</v>
      </c>
    </row>
    <row r="136" spans="1:45">
      <c r="A136">
        <v>26</v>
      </c>
      <c r="B136" t="s">
        <v>50</v>
      </c>
      <c r="C136" t="s">
        <v>39</v>
      </c>
      <c r="D136" t="s">
        <v>84</v>
      </c>
      <c r="E136">
        <v>25</v>
      </c>
      <c r="F136">
        <v>1</v>
      </c>
      <c r="G136" t="s">
        <v>41</v>
      </c>
      <c r="H136">
        <v>177</v>
      </c>
      <c r="I136">
        <v>3</v>
      </c>
      <c r="J136" t="s">
        <v>42</v>
      </c>
      <c r="K136">
        <v>3</v>
      </c>
      <c r="L136">
        <v>1</v>
      </c>
      <c r="M136" t="s">
        <v>84</v>
      </c>
      <c r="N136">
        <v>3</v>
      </c>
      <c r="O136" t="s">
        <v>55</v>
      </c>
      <c r="P136">
        <v>2942</v>
      </c>
      <c r="Q136">
        <v>1</v>
      </c>
      <c r="R136" t="s">
        <v>50</v>
      </c>
      <c r="S136">
        <v>23</v>
      </c>
      <c r="T136">
        <v>4</v>
      </c>
      <c r="U136">
        <v>4</v>
      </c>
      <c r="V136">
        <v>1</v>
      </c>
      <c r="W136">
        <v>8</v>
      </c>
      <c r="X136">
        <v>3</v>
      </c>
      <c r="Y136">
        <v>3</v>
      </c>
      <c r="Z136">
        <v>8</v>
      </c>
      <c r="AA136">
        <v>7</v>
      </c>
      <c r="AB136">
        <v>5</v>
      </c>
      <c r="AC136">
        <v>7</v>
      </c>
      <c r="AD136">
        <v>0</v>
      </c>
      <c r="AE136">
        <v>0</v>
      </c>
      <c r="AF136">
        <v>0</v>
      </c>
      <c r="AG136">
        <v>1</v>
      </c>
      <c r="AH136" t="s">
        <v>63</v>
      </c>
      <c r="AI136" t="s">
        <v>68</v>
      </c>
      <c r="AJ136" t="s">
        <v>61</v>
      </c>
      <c r="AK136" t="s">
        <v>48</v>
      </c>
      <c r="AL136" t="s">
        <v>49</v>
      </c>
      <c r="AM136">
        <v>3.25</v>
      </c>
      <c r="AN136" t="s">
        <v>95</v>
      </c>
      <c r="AO136" t="str" cm="1">
        <f t="array" ref="AO136">_xlfn.IFS(
  attrition_data[[#This Row],[YearsSinceLastPromotion]]="","",
  attrition_data[[#This Row],[YearsSinceLastPromotion]]=0,"0",
  attrition_data[[#This Row],[YearsSinceLastPromotion]]&lt;=2,"1–2",
  attrition_data[[#This Row],[YearsSinceLastPromotion]]&lt;=5,"3–5",
  TRUE,"6+"
)</f>
        <v>3–5</v>
      </c>
      <c r="AP136">
        <f>attrition_data[[#This Row],[MonthlyIncome]] * 12 * ReplacementFactor</f>
        <v>10591.199999999999</v>
      </c>
      <c r="AQ136">
        <f>IFERROR(attrition_data[[#This Row],[AttritionFlag]] * attrition_data[[#This Row],[ReplacementCost]], 0)</f>
        <v>0</v>
      </c>
      <c r="AR13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36" t="str" cm="1">
        <f t="array" ref="AS136">_xlfn.IFS(
  attrition_data[[#This Row],[RiskScore]] &lt;= $AU$3, "Q1 (Lowest)",
  attrition_data[[#This Row],[RiskScore]] &lt;= $AV$3, "Q2",
  attrition_data[[#This Row],[RiskScore]] &lt;= $AW$3, "Q3",
  TRUE, "Q4 (Highest)"
)</f>
        <v>Q3</v>
      </c>
    </row>
    <row r="137" spans="1:45">
      <c r="A137">
        <v>36</v>
      </c>
      <c r="B137" t="s">
        <v>50</v>
      </c>
      <c r="C137" t="s">
        <v>39</v>
      </c>
      <c r="D137" t="s">
        <v>52</v>
      </c>
      <c r="E137">
        <v>6</v>
      </c>
      <c r="F137">
        <v>2</v>
      </c>
      <c r="G137" t="s">
        <v>64</v>
      </c>
      <c r="H137">
        <v>178</v>
      </c>
      <c r="I137">
        <v>2</v>
      </c>
      <c r="J137" t="s">
        <v>53</v>
      </c>
      <c r="K137">
        <v>3</v>
      </c>
      <c r="L137">
        <v>2</v>
      </c>
      <c r="M137" t="s">
        <v>69</v>
      </c>
      <c r="N137">
        <v>2</v>
      </c>
      <c r="O137" t="s">
        <v>67</v>
      </c>
      <c r="P137">
        <v>4941</v>
      </c>
      <c r="Q137">
        <v>6</v>
      </c>
      <c r="R137" t="s">
        <v>50</v>
      </c>
      <c r="S137">
        <v>20</v>
      </c>
      <c r="T137">
        <v>4</v>
      </c>
      <c r="U137">
        <v>4</v>
      </c>
      <c r="V137">
        <v>2</v>
      </c>
      <c r="W137">
        <v>7</v>
      </c>
      <c r="X137">
        <v>0</v>
      </c>
      <c r="Y137">
        <v>3</v>
      </c>
      <c r="Z137">
        <v>3</v>
      </c>
      <c r="AA137">
        <v>2</v>
      </c>
      <c r="AB137">
        <v>0</v>
      </c>
      <c r="AC137">
        <v>1</v>
      </c>
      <c r="AD137">
        <v>0</v>
      </c>
      <c r="AE137">
        <v>0</v>
      </c>
      <c r="AF137">
        <v>1</v>
      </c>
      <c r="AG137">
        <v>1</v>
      </c>
      <c r="AH137" t="s">
        <v>45</v>
      </c>
      <c r="AI137" t="s">
        <v>57</v>
      </c>
      <c r="AJ137" t="s">
        <v>61</v>
      </c>
      <c r="AK137" t="s">
        <v>48</v>
      </c>
      <c r="AL137" t="s">
        <v>65</v>
      </c>
      <c r="AM137">
        <v>2.75</v>
      </c>
      <c r="AN137" t="s">
        <v>94</v>
      </c>
      <c r="AO137" t="str" cm="1">
        <f t="array" ref="AO137">_xlfn.IFS(
  attrition_data[[#This Row],[YearsSinceLastPromotion]]="","",
  attrition_data[[#This Row],[YearsSinceLastPromotion]]=0,"0",
  attrition_data[[#This Row],[YearsSinceLastPromotion]]&lt;=2,"1–2",
  attrition_data[[#This Row],[YearsSinceLastPromotion]]&lt;=5,"3–5",
  TRUE,"6+"
)</f>
        <v>0</v>
      </c>
      <c r="AP137">
        <f>attrition_data[[#This Row],[MonthlyIncome]] * 12 * ReplacementFactor</f>
        <v>17787.599999999999</v>
      </c>
      <c r="AQ137">
        <f>IFERROR(attrition_data[[#This Row],[AttritionFlag]] * attrition_data[[#This Row],[ReplacementCost]], 0)</f>
        <v>0</v>
      </c>
      <c r="AR13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7" t="str" cm="1">
        <f t="array" ref="AS137">_xlfn.IFS(
  attrition_data[[#This Row],[RiskScore]] &lt;= $AU$3, "Q1 (Lowest)",
  attrition_data[[#This Row],[RiskScore]] &lt;= $AV$3, "Q2",
  attrition_data[[#This Row],[RiskScore]] &lt;= $AW$3, "Q3",
  TRUE, "Q4 (Highest)"
)</f>
        <v>Q1 (Lowest)</v>
      </c>
    </row>
    <row r="138" spans="1:45">
      <c r="A138">
        <v>51</v>
      </c>
      <c r="B138" t="s">
        <v>38</v>
      </c>
      <c r="C138" t="s">
        <v>51</v>
      </c>
      <c r="D138" t="s">
        <v>52</v>
      </c>
      <c r="E138">
        <v>8</v>
      </c>
      <c r="F138">
        <v>4</v>
      </c>
      <c r="G138" t="s">
        <v>41</v>
      </c>
      <c r="H138">
        <v>179</v>
      </c>
      <c r="I138">
        <v>1</v>
      </c>
      <c r="J138" t="s">
        <v>53</v>
      </c>
      <c r="K138">
        <v>1</v>
      </c>
      <c r="L138">
        <v>3</v>
      </c>
      <c r="M138" t="s">
        <v>69</v>
      </c>
      <c r="N138">
        <v>4</v>
      </c>
      <c r="O138" t="s">
        <v>44</v>
      </c>
      <c r="P138">
        <v>10650</v>
      </c>
      <c r="Q138">
        <v>2</v>
      </c>
      <c r="R138" t="s">
        <v>50</v>
      </c>
      <c r="S138">
        <v>15</v>
      </c>
      <c r="T138">
        <v>3</v>
      </c>
      <c r="U138">
        <v>4</v>
      </c>
      <c r="V138">
        <v>0</v>
      </c>
      <c r="W138">
        <v>18</v>
      </c>
      <c r="X138">
        <v>2</v>
      </c>
      <c r="Y138">
        <v>3</v>
      </c>
      <c r="Z138">
        <v>4</v>
      </c>
      <c r="AA138">
        <v>2</v>
      </c>
      <c r="AB138">
        <v>0</v>
      </c>
      <c r="AC138">
        <v>3</v>
      </c>
      <c r="AD138">
        <v>1</v>
      </c>
      <c r="AE138">
        <v>0</v>
      </c>
      <c r="AF138">
        <v>1</v>
      </c>
      <c r="AG138">
        <v>1</v>
      </c>
      <c r="AH138" t="s">
        <v>56</v>
      </c>
      <c r="AI138" t="s">
        <v>57</v>
      </c>
      <c r="AJ138" t="s">
        <v>81</v>
      </c>
      <c r="AK138" t="s">
        <v>71</v>
      </c>
      <c r="AL138" t="s">
        <v>65</v>
      </c>
      <c r="AM138">
        <v>3</v>
      </c>
      <c r="AN138" t="s">
        <v>94</v>
      </c>
      <c r="AO138" t="str" cm="1">
        <f t="array" ref="AO138">_xlfn.IFS(
  attrition_data[[#This Row],[YearsSinceLastPromotion]]="","",
  attrition_data[[#This Row],[YearsSinceLastPromotion]]=0,"0",
  attrition_data[[#This Row],[YearsSinceLastPromotion]]&lt;=2,"1–2",
  attrition_data[[#This Row],[YearsSinceLastPromotion]]&lt;=5,"3–5",
  TRUE,"6+"
)</f>
        <v>0</v>
      </c>
      <c r="AP138">
        <f>attrition_data[[#This Row],[MonthlyIncome]] * 12 * ReplacementFactor</f>
        <v>38340</v>
      </c>
      <c r="AQ138">
        <f>IFERROR(attrition_data[[#This Row],[AttritionFlag]] * attrition_data[[#This Row],[ReplacementCost]], 0)</f>
        <v>38340</v>
      </c>
      <c r="AR13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8" t="str" cm="1">
        <f t="array" ref="AS138">_xlfn.IFS(
  attrition_data[[#This Row],[RiskScore]] &lt;= $AU$3, "Q1 (Lowest)",
  attrition_data[[#This Row],[RiskScore]] &lt;= $AV$3, "Q2",
  attrition_data[[#This Row],[RiskScore]] &lt;= $AW$3, "Q3",
  TRUE, "Q4 (Highest)"
)</f>
        <v>Q1 (Lowest)</v>
      </c>
    </row>
    <row r="139" spans="1:45">
      <c r="A139">
        <v>39</v>
      </c>
      <c r="B139" t="s">
        <v>50</v>
      </c>
      <c r="C139" t="s">
        <v>39</v>
      </c>
      <c r="D139" t="s">
        <v>40</v>
      </c>
      <c r="E139">
        <v>4</v>
      </c>
      <c r="F139">
        <v>4</v>
      </c>
      <c r="G139" t="s">
        <v>41</v>
      </c>
      <c r="H139">
        <v>182</v>
      </c>
      <c r="I139">
        <v>4</v>
      </c>
      <c r="J139" t="s">
        <v>42</v>
      </c>
      <c r="K139">
        <v>2</v>
      </c>
      <c r="L139">
        <v>2</v>
      </c>
      <c r="M139" t="s">
        <v>43</v>
      </c>
      <c r="N139">
        <v>3</v>
      </c>
      <c r="O139" t="s">
        <v>55</v>
      </c>
      <c r="P139">
        <v>5902</v>
      </c>
      <c r="Q139">
        <v>4</v>
      </c>
      <c r="R139" t="s">
        <v>50</v>
      </c>
      <c r="S139">
        <v>14</v>
      </c>
      <c r="T139">
        <v>3</v>
      </c>
      <c r="U139">
        <v>3</v>
      </c>
      <c r="V139">
        <v>1</v>
      </c>
      <c r="W139">
        <v>17</v>
      </c>
      <c r="X139">
        <v>1</v>
      </c>
      <c r="Y139">
        <v>4</v>
      </c>
      <c r="Z139">
        <v>15</v>
      </c>
      <c r="AA139">
        <v>11</v>
      </c>
      <c r="AB139">
        <v>5</v>
      </c>
      <c r="AC139">
        <v>9</v>
      </c>
      <c r="AD139">
        <v>0</v>
      </c>
      <c r="AE139">
        <v>0</v>
      </c>
      <c r="AF139">
        <v>0</v>
      </c>
      <c r="AG139">
        <v>1</v>
      </c>
      <c r="AH139" t="s">
        <v>45</v>
      </c>
      <c r="AI139" t="s">
        <v>46</v>
      </c>
      <c r="AJ139" t="s">
        <v>47</v>
      </c>
      <c r="AK139" t="s">
        <v>71</v>
      </c>
      <c r="AL139" t="s">
        <v>71</v>
      </c>
      <c r="AM139">
        <v>3.5</v>
      </c>
      <c r="AN139" t="s">
        <v>95</v>
      </c>
      <c r="AO139" t="str" cm="1">
        <f t="array" ref="AO139">_xlfn.IFS(
  attrition_data[[#This Row],[YearsSinceLastPromotion]]="","",
  attrition_data[[#This Row],[YearsSinceLastPromotion]]=0,"0",
  attrition_data[[#This Row],[YearsSinceLastPromotion]]&lt;=2,"1–2",
  attrition_data[[#This Row],[YearsSinceLastPromotion]]&lt;=5,"3–5",
  TRUE,"6+"
)</f>
        <v>3–5</v>
      </c>
      <c r="AP139">
        <f>attrition_data[[#This Row],[MonthlyIncome]] * 12 * ReplacementFactor</f>
        <v>21247.200000000001</v>
      </c>
      <c r="AQ139">
        <f>IFERROR(attrition_data[[#This Row],[AttritionFlag]] * attrition_data[[#This Row],[ReplacementCost]], 0)</f>
        <v>0</v>
      </c>
      <c r="AR13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9" t="str" cm="1">
        <f t="array" ref="AS139">_xlfn.IFS(
  attrition_data[[#This Row],[RiskScore]] &lt;= $AU$3, "Q1 (Lowest)",
  attrition_data[[#This Row],[RiskScore]] &lt;= $AV$3, "Q2",
  attrition_data[[#This Row],[RiskScore]] &lt;= $AW$3, "Q3",
  TRUE, "Q4 (Highest)"
)</f>
        <v>Q2</v>
      </c>
    </row>
    <row r="140" spans="1:45">
      <c r="A140">
        <v>25</v>
      </c>
      <c r="B140" t="s">
        <v>50</v>
      </c>
      <c r="C140" t="s">
        <v>39</v>
      </c>
      <c r="D140" t="s">
        <v>40</v>
      </c>
      <c r="E140">
        <v>28</v>
      </c>
      <c r="F140">
        <v>3</v>
      </c>
      <c r="G140" t="s">
        <v>41</v>
      </c>
      <c r="H140">
        <v>183</v>
      </c>
      <c r="I140">
        <v>1</v>
      </c>
      <c r="J140" t="s">
        <v>53</v>
      </c>
      <c r="K140">
        <v>2</v>
      </c>
      <c r="L140">
        <v>2</v>
      </c>
      <c r="M140" t="s">
        <v>43</v>
      </c>
      <c r="N140">
        <v>3</v>
      </c>
      <c r="O140" t="s">
        <v>55</v>
      </c>
      <c r="P140">
        <v>8639</v>
      </c>
      <c r="Q140">
        <v>2</v>
      </c>
      <c r="R140" t="s">
        <v>50</v>
      </c>
      <c r="S140">
        <v>18</v>
      </c>
      <c r="T140">
        <v>3</v>
      </c>
      <c r="U140">
        <v>4</v>
      </c>
      <c r="V140">
        <v>0</v>
      </c>
      <c r="W140">
        <v>6</v>
      </c>
      <c r="X140">
        <v>3</v>
      </c>
      <c r="Y140">
        <v>3</v>
      </c>
      <c r="Z140">
        <v>2</v>
      </c>
      <c r="AA140">
        <v>2</v>
      </c>
      <c r="AB140">
        <v>2</v>
      </c>
      <c r="AC140">
        <v>2</v>
      </c>
      <c r="AD140">
        <v>0</v>
      </c>
      <c r="AE140">
        <v>0</v>
      </c>
      <c r="AF140">
        <v>0</v>
      </c>
      <c r="AG140">
        <v>1</v>
      </c>
      <c r="AH140" t="s">
        <v>63</v>
      </c>
      <c r="AI140" t="s">
        <v>68</v>
      </c>
      <c r="AJ140" t="s">
        <v>47</v>
      </c>
      <c r="AK140" t="s">
        <v>48</v>
      </c>
      <c r="AL140" t="s">
        <v>65</v>
      </c>
      <c r="AM140">
        <v>2.75</v>
      </c>
      <c r="AN140" t="s">
        <v>94</v>
      </c>
      <c r="AO140" t="str" cm="1">
        <f t="array" ref="AO140">_xlfn.IFS(
  attrition_data[[#This Row],[YearsSinceLastPromotion]]="","",
  attrition_data[[#This Row],[YearsSinceLastPromotion]]=0,"0",
  attrition_data[[#This Row],[YearsSinceLastPromotion]]&lt;=2,"1–2",
  attrition_data[[#This Row],[YearsSinceLastPromotion]]&lt;=5,"3–5",
  TRUE,"6+"
)</f>
        <v>1–2</v>
      </c>
      <c r="AP140">
        <f>attrition_data[[#This Row],[MonthlyIncome]] * 12 * ReplacementFactor</f>
        <v>31100.399999999998</v>
      </c>
      <c r="AQ140">
        <f>IFERROR(attrition_data[[#This Row],[AttritionFlag]] * attrition_data[[#This Row],[ReplacementCost]], 0)</f>
        <v>0</v>
      </c>
      <c r="AR14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40" t="str" cm="1">
        <f t="array" ref="AS140">_xlfn.IFS(
  attrition_data[[#This Row],[RiskScore]] &lt;= $AU$3, "Q1 (Lowest)",
  attrition_data[[#This Row],[RiskScore]] &lt;= $AV$3, "Q2",
  attrition_data[[#This Row],[RiskScore]] &lt;= $AW$3, "Q3",
  TRUE, "Q4 (Highest)"
)</f>
        <v>Q3</v>
      </c>
    </row>
    <row r="141" spans="1:45">
      <c r="A141">
        <v>30</v>
      </c>
      <c r="B141" t="s">
        <v>50</v>
      </c>
      <c r="C141" t="s">
        <v>39</v>
      </c>
      <c r="D141" t="s">
        <v>84</v>
      </c>
      <c r="E141">
        <v>9</v>
      </c>
      <c r="F141">
        <v>3</v>
      </c>
      <c r="G141" t="s">
        <v>84</v>
      </c>
      <c r="H141">
        <v>184</v>
      </c>
      <c r="I141">
        <v>3</v>
      </c>
      <c r="J141" t="s">
        <v>53</v>
      </c>
      <c r="K141">
        <v>3</v>
      </c>
      <c r="L141">
        <v>2</v>
      </c>
      <c r="M141" t="s">
        <v>84</v>
      </c>
      <c r="N141">
        <v>4</v>
      </c>
      <c r="O141" t="s">
        <v>55</v>
      </c>
      <c r="P141">
        <v>6347</v>
      </c>
      <c r="Q141">
        <v>0</v>
      </c>
      <c r="R141" t="s">
        <v>38</v>
      </c>
      <c r="S141">
        <v>19</v>
      </c>
      <c r="T141">
        <v>3</v>
      </c>
      <c r="U141">
        <v>4</v>
      </c>
      <c r="V141">
        <v>0</v>
      </c>
      <c r="W141">
        <v>12</v>
      </c>
      <c r="X141">
        <v>2</v>
      </c>
      <c r="Y141">
        <v>1</v>
      </c>
      <c r="Z141">
        <v>11</v>
      </c>
      <c r="AA141">
        <v>9</v>
      </c>
      <c r="AB141">
        <v>4</v>
      </c>
      <c r="AC141">
        <v>7</v>
      </c>
      <c r="AD141">
        <v>0</v>
      </c>
      <c r="AE141">
        <v>1</v>
      </c>
      <c r="AF141">
        <v>0</v>
      </c>
      <c r="AG141">
        <v>1</v>
      </c>
      <c r="AH141" t="s">
        <v>63</v>
      </c>
      <c r="AI141" t="s">
        <v>57</v>
      </c>
      <c r="AJ141" t="s">
        <v>47</v>
      </c>
      <c r="AK141" t="s">
        <v>58</v>
      </c>
      <c r="AL141" t="s">
        <v>71</v>
      </c>
      <c r="AM141">
        <v>3</v>
      </c>
      <c r="AN141" t="s">
        <v>94</v>
      </c>
      <c r="AO141" t="str" cm="1">
        <f t="array" ref="AO141">_xlfn.IFS(
  attrition_data[[#This Row],[YearsSinceLastPromotion]]="","",
  attrition_data[[#This Row],[YearsSinceLastPromotion]]=0,"0",
  attrition_data[[#This Row],[YearsSinceLastPromotion]]&lt;=2,"1–2",
  attrition_data[[#This Row],[YearsSinceLastPromotion]]&lt;=5,"3–5",
  TRUE,"6+"
)</f>
        <v>3–5</v>
      </c>
      <c r="AP141">
        <f>attrition_data[[#This Row],[MonthlyIncome]] * 12 * ReplacementFactor</f>
        <v>22849.200000000001</v>
      </c>
      <c r="AQ141">
        <f>IFERROR(attrition_data[[#This Row],[AttritionFlag]] * attrition_data[[#This Row],[ReplacementCost]], 0)</f>
        <v>0</v>
      </c>
      <c r="AR14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41" t="str" cm="1">
        <f t="array" ref="AS141">_xlfn.IFS(
  attrition_data[[#This Row],[RiskScore]] &lt;= $AU$3, "Q1 (Lowest)",
  attrition_data[[#This Row],[RiskScore]] &lt;= $AV$3, "Q2",
  attrition_data[[#This Row],[RiskScore]] &lt;= $AW$3, "Q3",
  TRUE, "Q4 (Highest)"
)</f>
        <v>Q3</v>
      </c>
    </row>
    <row r="142" spans="1:45">
      <c r="A142">
        <v>32</v>
      </c>
      <c r="B142" t="s">
        <v>38</v>
      </c>
      <c r="C142" t="s">
        <v>39</v>
      </c>
      <c r="D142" t="s">
        <v>52</v>
      </c>
      <c r="E142">
        <v>9</v>
      </c>
      <c r="F142">
        <v>3</v>
      </c>
      <c r="G142" t="s">
        <v>64</v>
      </c>
      <c r="H142">
        <v>190</v>
      </c>
      <c r="I142">
        <v>1</v>
      </c>
      <c r="J142" t="s">
        <v>42</v>
      </c>
      <c r="K142">
        <v>3</v>
      </c>
      <c r="L142">
        <v>1</v>
      </c>
      <c r="M142" t="s">
        <v>60</v>
      </c>
      <c r="N142">
        <v>1</v>
      </c>
      <c r="O142" t="s">
        <v>44</v>
      </c>
      <c r="P142">
        <v>4200</v>
      </c>
      <c r="Q142">
        <v>7</v>
      </c>
      <c r="R142" t="s">
        <v>50</v>
      </c>
      <c r="S142">
        <v>22</v>
      </c>
      <c r="T142">
        <v>4</v>
      </c>
      <c r="U142">
        <v>1</v>
      </c>
      <c r="V142">
        <v>0</v>
      </c>
      <c r="W142">
        <v>10</v>
      </c>
      <c r="X142">
        <v>2</v>
      </c>
      <c r="Y142">
        <v>4</v>
      </c>
      <c r="Z142">
        <v>5</v>
      </c>
      <c r="AA142">
        <v>4</v>
      </c>
      <c r="AB142">
        <v>0</v>
      </c>
      <c r="AC142">
        <v>4</v>
      </c>
      <c r="AD142">
        <v>1</v>
      </c>
      <c r="AE142">
        <v>0</v>
      </c>
      <c r="AF142">
        <v>1</v>
      </c>
      <c r="AG142">
        <v>1</v>
      </c>
      <c r="AH142" t="s">
        <v>63</v>
      </c>
      <c r="AI142" t="s">
        <v>57</v>
      </c>
      <c r="AJ142" t="s">
        <v>61</v>
      </c>
      <c r="AK142" t="s">
        <v>58</v>
      </c>
      <c r="AL142" t="s">
        <v>65</v>
      </c>
      <c r="AM142">
        <v>1.75</v>
      </c>
      <c r="AN142" t="s">
        <v>93</v>
      </c>
      <c r="AO142" t="str" cm="1">
        <f t="array" ref="AO142">_xlfn.IFS(
  attrition_data[[#This Row],[YearsSinceLastPromotion]]="","",
  attrition_data[[#This Row],[YearsSinceLastPromotion]]=0,"0",
  attrition_data[[#This Row],[YearsSinceLastPromotion]]&lt;=2,"1–2",
  attrition_data[[#This Row],[YearsSinceLastPromotion]]&lt;=5,"3–5",
  TRUE,"6+"
)</f>
        <v>0</v>
      </c>
      <c r="AP142">
        <f>attrition_data[[#This Row],[MonthlyIncome]] * 12 * ReplacementFactor</f>
        <v>15120</v>
      </c>
      <c r="AQ142">
        <f>IFERROR(attrition_data[[#This Row],[AttritionFlag]] * attrition_data[[#This Row],[ReplacementCost]], 0)</f>
        <v>15120</v>
      </c>
      <c r="AR14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2" t="str" cm="1">
        <f t="array" ref="AS142">_xlfn.IFS(
  attrition_data[[#This Row],[RiskScore]] &lt;= $AU$3, "Q1 (Lowest)",
  attrition_data[[#This Row],[RiskScore]] &lt;= $AV$3, "Q2",
  attrition_data[[#This Row],[RiskScore]] &lt;= $AW$3, "Q3",
  TRUE, "Q4 (Highest)"
)</f>
        <v>Q2</v>
      </c>
    </row>
    <row r="143" spans="1:45">
      <c r="A143">
        <v>45</v>
      </c>
      <c r="B143" t="s">
        <v>50</v>
      </c>
      <c r="C143" t="s">
        <v>39</v>
      </c>
      <c r="D143" t="s">
        <v>52</v>
      </c>
      <c r="E143">
        <v>29</v>
      </c>
      <c r="F143">
        <v>3</v>
      </c>
      <c r="G143" t="s">
        <v>64</v>
      </c>
      <c r="H143">
        <v>192</v>
      </c>
      <c r="I143">
        <v>3</v>
      </c>
      <c r="J143" t="s">
        <v>53</v>
      </c>
      <c r="K143">
        <v>3</v>
      </c>
      <c r="L143">
        <v>1</v>
      </c>
      <c r="M143" t="s">
        <v>54</v>
      </c>
      <c r="N143">
        <v>4</v>
      </c>
      <c r="O143" t="s">
        <v>44</v>
      </c>
      <c r="P143">
        <v>3452</v>
      </c>
      <c r="Q143">
        <v>5</v>
      </c>
      <c r="R143" t="s">
        <v>50</v>
      </c>
      <c r="S143">
        <v>13</v>
      </c>
      <c r="T143">
        <v>3</v>
      </c>
      <c r="U143">
        <v>2</v>
      </c>
      <c r="V143">
        <v>0</v>
      </c>
      <c r="W143">
        <v>9</v>
      </c>
      <c r="X143">
        <v>2</v>
      </c>
      <c r="Y143">
        <v>2</v>
      </c>
      <c r="Z143">
        <v>6</v>
      </c>
      <c r="AA143">
        <v>5</v>
      </c>
      <c r="AB143">
        <v>0</v>
      </c>
      <c r="AC143">
        <v>3</v>
      </c>
      <c r="AD143">
        <v>0</v>
      </c>
      <c r="AE143">
        <v>0</v>
      </c>
      <c r="AF143">
        <v>1</v>
      </c>
      <c r="AG143">
        <v>1</v>
      </c>
      <c r="AH143" t="s">
        <v>56</v>
      </c>
      <c r="AI143" t="s">
        <v>68</v>
      </c>
      <c r="AJ143" t="s">
        <v>61</v>
      </c>
      <c r="AK143" t="s">
        <v>58</v>
      </c>
      <c r="AL143" t="s">
        <v>49</v>
      </c>
      <c r="AM143">
        <v>2.75</v>
      </c>
      <c r="AN143" t="s">
        <v>94</v>
      </c>
      <c r="AO143" t="str" cm="1">
        <f t="array" ref="AO143">_xlfn.IFS(
  attrition_data[[#This Row],[YearsSinceLastPromotion]]="","",
  attrition_data[[#This Row],[YearsSinceLastPromotion]]=0,"0",
  attrition_data[[#This Row],[YearsSinceLastPromotion]]&lt;=2,"1–2",
  attrition_data[[#This Row],[YearsSinceLastPromotion]]&lt;=5,"3–5",
  TRUE,"6+"
)</f>
        <v>0</v>
      </c>
      <c r="AP143">
        <f>attrition_data[[#This Row],[MonthlyIncome]] * 12 * ReplacementFactor</f>
        <v>12427.199999999999</v>
      </c>
      <c r="AQ143">
        <f>IFERROR(attrition_data[[#This Row],[AttritionFlag]] * attrition_data[[#This Row],[ReplacementCost]], 0)</f>
        <v>0</v>
      </c>
      <c r="AR14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3" t="str" cm="1">
        <f t="array" ref="AS143">_xlfn.IFS(
  attrition_data[[#This Row],[RiskScore]] &lt;= $AU$3, "Q1 (Lowest)",
  attrition_data[[#This Row],[RiskScore]] &lt;= $AV$3, "Q2",
  attrition_data[[#This Row],[RiskScore]] &lt;= $AW$3, "Q3",
  TRUE, "Q4 (Highest)"
)</f>
        <v>Q2</v>
      </c>
    </row>
    <row r="144" spans="1:45">
      <c r="A144">
        <v>38</v>
      </c>
      <c r="B144" t="s">
        <v>50</v>
      </c>
      <c r="C144" t="s">
        <v>39</v>
      </c>
      <c r="D144" t="s">
        <v>52</v>
      </c>
      <c r="E144">
        <v>3</v>
      </c>
      <c r="F144">
        <v>5</v>
      </c>
      <c r="G144" t="s">
        <v>83</v>
      </c>
      <c r="H144">
        <v>193</v>
      </c>
      <c r="I144">
        <v>4</v>
      </c>
      <c r="J144" t="s">
        <v>42</v>
      </c>
      <c r="K144">
        <v>3</v>
      </c>
      <c r="L144">
        <v>2</v>
      </c>
      <c r="M144" t="s">
        <v>54</v>
      </c>
      <c r="N144">
        <v>3</v>
      </c>
      <c r="O144" t="s">
        <v>44</v>
      </c>
      <c r="P144">
        <v>4317</v>
      </c>
      <c r="Q144">
        <v>3</v>
      </c>
      <c r="R144" t="s">
        <v>38</v>
      </c>
      <c r="S144">
        <v>20</v>
      </c>
      <c r="T144">
        <v>4</v>
      </c>
      <c r="U144">
        <v>2</v>
      </c>
      <c r="V144">
        <v>0</v>
      </c>
      <c r="W144">
        <v>19</v>
      </c>
      <c r="X144">
        <v>2</v>
      </c>
      <c r="Y144">
        <v>3</v>
      </c>
      <c r="Z144">
        <v>3</v>
      </c>
      <c r="AA144">
        <v>2</v>
      </c>
      <c r="AB144">
        <v>2</v>
      </c>
      <c r="AC144">
        <v>2</v>
      </c>
      <c r="AD144">
        <v>0</v>
      </c>
      <c r="AE144">
        <v>1</v>
      </c>
      <c r="AF144">
        <v>0</v>
      </c>
      <c r="AG144">
        <v>1</v>
      </c>
      <c r="AH144" t="s">
        <v>45</v>
      </c>
      <c r="AI144" t="s">
        <v>46</v>
      </c>
      <c r="AJ144" t="s">
        <v>61</v>
      </c>
      <c r="AK144" t="s">
        <v>71</v>
      </c>
      <c r="AL144" t="s">
        <v>65</v>
      </c>
      <c r="AM144">
        <v>3</v>
      </c>
      <c r="AN144" t="s">
        <v>94</v>
      </c>
      <c r="AO144" t="str" cm="1">
        <f t="array" ref="AO144">_xlfn.IFS(
  attrition_data[[#This Row],[YearsSinceLastPromotion]]="","",
  attrition_data[[#This Row],[YearsSinceLastPromotion]]=0,"0",
  attrition_data[[#This Row],[YearsSinceLastPromotion]]&lt;=2,"1–2",
  attrition_data[[#This Row],[YearsSinceLastPromotion]]&lt;=5,"3–5",
  TRUE,"6+"
)</f>
        <v>1–2</v>
      </c>
      <c r="AP144">
        <f>attrition_data[[#This Row],[MonthlyIncome]] * 12 * ReplacementFactor</f>
        <v>15541.199999999999</v>
      </c>
      <c r="AQ144">
        <f>IFERROR(attrition_data[[#This Row],[AttritionFlag]] * attrition_data[[#This Row],[ReplacementCost]], 0)</f>
        <v>0</v>
      </c>
      <c r="AR14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4" t="str" cm="1">
        <f t="array" ref="AS144">_xlfn.IFS(
  attrition_data[[#This Row],[RiskScore]] &lt;= $AU$3, "Q1 (Lowest)",
  attrition_data[[#This Row],[RiskScore]] &lt;= $AV$3, "Q2",
  attrition_data[[#This Row],[RiskScore]] &lt;= $AW$3, "Q3",
  TRUE, "Q4 (Highest)"
)</f>
        <v>Q2</v>
      </c>
    </row>
    <row r="145" spans="1:45">
      <c r="A145">
        <v>30</v>
      </c>
      <c r="B145" t="s">
        <v>50</v>
      </c>
      <c r="C145" t="s">
        <v>39</v>
      </c>
      <c r="D145" t="s">
        <v>52</v>
      </c>
      <c r="E145">
        <v>18</v>
      </c>
      <c r="F145">
        <v>3</v>
      </c>
      <c r="G145" t="s">
        <v>41</v>
      </c>
      <c r="H145">
        <v>194</v>
      </c>
      <c r="I145">
        <v>1</v>
      </c>
      <c r="J145" t="s">
        <v>42</v>
      </c>
      <c r="K145">
        <v>3</v>
      </c>
      <c r="L145">
        <v>1</v>
      </c>
      <c r="M145" t="s">
        <v>54</v>
      </c>
      <c r="N145">
        <v>3</v>
      </c>
      <c r="O145" t="s">
        <v>44</v>
      </c>
      <c r="P145">
        <v>2632</v>
      </c>
      <c r="Q145">
        <v>1</v>
      </c>
      <c r="R145" t="s">
        <v>50</v>
      </c>
      <c r="S145">
        <v>14</v>
      </c>
      <c r="T145">
        <v>3</v>
      </c>
      <c r="U145">
        <v>3</v>
      </c>
      <c r="V145">
        <v>0</v>
      </c>
      <c r="W145">
        <v>5</v>
      </c>
      <c r="X145">
        <v>4</v>
      </c>
      <c r="Y145">
        <v>2</v>
      </c>
      <c r="Z145">
        <v>5</v>
      </c>
      <c r="AA145">
        <v>4</v>
      </c>
      <c r="AB145">
        <v>0</v>
      </c>
      <c r="AC145">
        <v>4</v>
      </c>
      <c r="AD145">
        <v>0</v>
      </c>
      <c r="AE145">
        <v>0</v>
      </c>
      <c r="AF145">
        <v>1</v>
      </c>
      <c r="AG145">
        <v>1</v>
      </c>
      <c r="AH145" t="s">
        <v>63</v>
      </c>
      <c r="AI145" t="s">
        <v>72</v>
      </c>
      <c r="AJ145" t="s">
        <v>61</v>
      </c>
      <c r="AK145" t="s">
        <v>48</v>
      </c>
      <c r="AL145" t="s">
        <v>65</v>
      </c>
      <c r="AM145">
        <v>2.25</v>
      </c>
      <c r="AN145" t="s">
        <v>96</v>
      </c>
      <c r="AO145" t="str" cm="1">
        <f t="array" ref="AO145">_xlfn.IFS(
  attrition_data[[#This Row],[YearsSinceLastPromotion]]="","",
  attrition_data[[#This Row],[YearsSinceLastPromotion]]=0,"0",
  attrition_data[[#This Row],[YearsSinceLastPromotion]]&lt;=2,"1–2",
  attrition_data[[#This Row],[YearsSinceLastPromotion]]&lt;=5,"3–5",
  TRUE,"6+"
)</f>
        <v>0</v>
      </c>
      <c r="AP145">
        <f>attrition_data[[#This Row],[MonthlyIncome]] * 12 * ReplacementFactor</f>
        <v>9475.1999999999989</v>
      </c>
      <c r="AQ145">
        <f>IFERROR(attrition_data[[#This Row],[AttritionFlag]] * attrition_data[[#This Row],[ReplacementCost]], 0)</f>
        <v>0</v>
      </c>
      <c r="AR14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5" t="str" cm="1">
        <f t="array" ref="AS145">_xlfn.IFS(
  attrition_data[[#This Row],[RiskScore]] &lt;= $AU$3, "Q1 (Lowest)",
  attrition_data[[#This Row],[RiskScore]] &lt;= $AV$3, "Q2",
  attrition_data[[#This Row],[RiskScore]] &lt;= $AW$3, "Q3",
  TRUE, "Q4 (Highest)"
)</f>
        <v>Q1 (Lowest)</v>
      </c>
    </row>
    <row r="146" spans="1:45">
      <c r="A146">
        <v>32</v>
      </c>
      <c r="B146" t="s">
        <v>50</v>
      </c>
      <c r="C146" t="s">
        <v>51</v>
      </c>
      <c r="D146" t="s">
        <v>40</v>
      </c>
      <c r="E146">
        <v>9</v>
      </c>
      <c r="F146">
        <v>2</v>
      </c>
      <c r="G146" t="s">
        <v>64</v>
      </c>
      <c r="H146">
        <v>195</v>
      </c>
      <c r="I146">
        <v>4</v>
      </c>
      <c r="J146" t="s">
        <v>53</v>
      </c>
      <c r="K146">
        <v>1</v>
      </c>
      <c r="L146">
        <v>2</v>
      </c>
      <c r="M146" t="s">
        <v>43</v>
      </c>
      <c r="N146">
        <v>4</v>
      </c>
      <c r="O146" t="s">
        <v>67</v>
      </c>
      <c r="P146">
        <v>4668</v>
      </c>
      <c r="Q146">
        <v>0</v>
      </c>
      <c r="R146" t="s">
        <v>50</v>
      </c>
      <c r="S146">
        <v>17</v>
      </c>
      <c r="T146">
        <v>3</v>
      </c>
      <c r="U146">
        <v>4</v>
      </c>
      <c r="V146">
        <v>3</v>
      </c>
      <c r="W146">
        <v>9</v>
      </c>
      <c r="X146">
        <v>2</v>
      </c>
      <c r="Y146">
        <v>4</v>
      </c>
      <c r="Z146">
        <v>8</v>
      </c>
      <c r="AA146">
        <v>7</v>
      </c>
      <c r="AB146">
        <v>0</v>
      </c>
      <c r="AC146">
        <v>7</v>
      </c>
      <c r="AD146">
        <v>0</v>
      </c>
      <c r="AE146">
        <v>0</v>
      </c>
      <c r="AF146">
        <v>1</v>
      </c>
      <c r="AG146">
        <v>1</v>
      </c>
      <c r="AH146" t="s">
        <v>63</v>
      </c>
      <c r="AI146" t="s">
        <v>57</v>
      </c>
      <c r="AJ146" t="s">
        <v>61</v>
      </c>
      <c r="AK146" t="s">
        <v>58</v>
      </c>
      <c r="AL146" t="s">
        <v>49</v>
      </c>
      <c r="AM146">
        <v>4</v>
      </c>
      <c r="AN146" t="s">
        <v>95</v>
      </c>
      <c r="AO146" t="str" cm="1">
        <f t="array" ref="AO146">_xlfn.IFS(
  attrition_data[[#This Row],[YearsSinceLastPromotion]]="","",
  attrition_data[[#This Row],[YearsSinceLastPromotion]]=0,"0",
  attrition_data[[#This Row],[YearsSinceLastPromotion]]&lt;=2,"1–2",
  attrition_data[[#This Row],[YearsSinceLastPromotion]]&lt;=5,"3–5",
  TRUE,"6+"
)</f>
        <v>0</v>
      </c>
      <c r="AP146">
        <f>attrition_data[[#This Row],[MonthlyIncome]] * 12 * ReplacementFactor</f>
        <v>16804.8</v>
      </c>
      <c r="AQ146">
        <f>IFERROR(attrition_data[[#This Row],[AttritionFlag]] * attrition_data[[#This Row],[ReplacementCost]], 0)</f>
        <v>0</v>
      </c>
      <c r="AR14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6" t="str" cm="1">
        <f t="array" ref="AS146">_xlfn.IFS(
  attrition_data[[#This Row],[RiskScore]] &lt;= $AU$3, "Q1 (Lowest)",
  attrition_data[[#This Row],[RiskScore]] &lt;= $AV$3, "Q2",
  attrition_data[[#This Row],[RiskScore]] &lt;= $AW$3, "Q3",
  TRUE, "Q4 (Highest)"
)</f>
        <v>Q1 (Lowest)</v>
      </c>
    </row>
    <row r="147" spans="1:45">
      <c r="A147">
        <v>30</v>
      </c>
      <c r="B147" t="s">
        <v>50</v>
      </c>
      <c r="C147" t="s">
        <v>39</v>
      </c>
      <c r="D147" t="s">
        <v>52</v>
      </c>
      <c r="E147">
        <v>5</v>
      </c>
      <c r="F147">
        <v>3</v>
      </c>
      <c r="G147" t="s">
        <v>83</v>
      </c>
      <c r="H147">
        <v>197</v>
      </c>
      <c r="I147">
        <v>4</v>
      </c>
      <c r="J147" t="s">
        <v>42</v>
      </c>
      <c r="K147">
        <v>3</v>
      </c>
      <c r="L147">
        <v>1</v>
      </c>
      <c r="M147" t="s">
        <v>54</v>
      </c>
      <c r="N147">
        <v>1</v>
      </c>
      <c r="O147" t="s">
        <v>67</v>
      </c>
      <c r="P147">
        <v>3204</v>
      </c>
      <c r="Q147">
        <v>5</v>
      </c>
      <c r="R147" t="s">
        <v>50</v>
      </c>
      <c r="S147">
        <v>14</v>
      </c>
      <c r="T147">
        <v>3</v>
      </c>
      <c r="U147">
        <v>4</v>
      </c>
      <c r="V147">
        <v>1</v>
      </c>
      <c r="W147">
        <v>8</v>
      </c>
      <c r="X147">
        <v>3</v>
      </c>
      <c r="Y147">
        <v>3</v>
      </c>
      <c r="Z147">
        <v>3</v>
      </c>
      <c r="AA147">
        <v>2</v>
      </c>
      <c r="AB147">
        <v>2</v>
      </c>
      <c r="AC147">
        <v>2</v>
      </c>
      <c r="AD147">
        <v>0</v>
      </c>
      <c r="AE147">
        <v>0</v>
      </c>
      <c r="AF147">
        <v>0</v>
      </c>
      <c r="AG147">
        <v>1</v>
      </c>
      <c r="AH147" t="s">
        <v>63</v>
      </c>
      <c r="AI147" t="s">
        <v>46</v>
      </c>
      <c r="AJ147" t="s">
        <v>61</v>
      </c>
      <c r="AK147" t="s">
        <v>48</v>
      </c>
      <c r="AL147" t="s">
        <v>65</v>
      </c>
      <c r="AM147">
        <v>3</v>
      </c>
      <c r="AN147" t="s">
        <v>94</v>
      </c>
      <c r="AO147" t="str" cm="1">
        <f t="array" ref="AO147">_xlfn.IFS(
  attrition_data[[#This Row],[YearsSinceLastPromotion]]="","",
  attrition_data[[#This Row],[YearsSinceLastPromotion]]=0,"0",
  attrition_data[[#This Row],[YearsSinceLastPromotion]]&lt;=2,"1–2",
  attrition_data[[#This Row],[YearsSinceLastPromotion]]&lt;=5,"3–5",
  TRUE,"6+"
)</f>
        <v>1–2</v>
      </c>
      <c r="AP147">
        <f>attrition_data[[#This Row],[MonthlyIncome]] * 12 * ReplacementFactor</f>
        <v>11534.4</v>
      </c>
      <c r="AQ147">
        <f>IFERROR(attrition_data[[#This Row],[AttritionFlag]] * attrition_data[[#This Row],[ReplacementCost]], 0)</f>
        <v>0</v>
      </c>
      <c r="AR14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7" t="str" cm="1">
        <f t="array" ref="AS147">_xlfn.IFS(
  attrition_data[[#This Row],[RiskScore]] &lt;= $AU$3, "Q1 (Lowest)",
  attrition_data[[#This Row],[RiskScore]] &lt;= $AV$3, "Q2",
  attrition_data[[#This Row],[RiskScore]] &lt;= $AW$3, "Q3",
  TRUE, "Q4 (Highest)"
)</f>
        <v>Q1 (Lowest)</v>
      </c>
    </row>
    <row r="148" spans="1:45">
      <c r="A148">
        <v>30</v>
      </c>
      <c r="B148" t="s">
        <v>50</v>
      </c>
      <c r="C148" t="s">
        <v>39</v>
      </c>
      <c r="D148" t="s">
        <v>52</v>
      </c>
      <c r="E148">
        <v>2</v>
      </c>
      <c r="F148">
        <v>1</v>
      </c>
      <c r="G148" t="s">
        <v>64</v>
      </c>
      <c r="H148">
        <v>198</v>
      </c>
      <c r="I148">
        <v>2</v>
      </c>
      <c r="J148" t="s">
        <v>53</v>
      </c>
      <c r="K148">
        <v>2</v>
      </c>
      <c r="L148">
        <v>1</v>
      </c>
      <c r="M148" t="s">
        <v>60</v>
      </c>
      <c r="N148">
        <v>4</v>
      </c>
      <c r="O148" t="s">
        <v>44</v>
      </c>
      <c r="P148">
        <v>2720</v>
      </c>
      <c r="Q148">
        <v>0</v>
      </c>
      <c r="R148" t="s">
        <v>50</v>
      </c>
      <c r="S148">
        <v>13</v>
      </c>
      <c r="T148">
        <v>3</v>
      </c>
      <c r="U148">
        <v>4</v>
      </c>
      <c r="V148">
        <v>0</v>
      </c>
      <c r="W148">
        <v>6</v>
      </c>
      <c r="X148">
        <v>3</v>
      </c>
      <c r="Y148">
        <v>3</v>
      </c>
      <c r="Z148">
        <v>5</v>
      </c>
      <c r="AA148">
        <v>3</v>
      </c>
      <c r="AB148">
        <v>1</v>
      </c>
      <c r="AC148">
        <v>2</v>
      </c>
      <c r="AD148">
        <v>0</v>
      </c>
      <c r="AE148">
        <v>0</v>
      </c>
      <c r="AF148">
        <v>1</v>
      </c>
      <c r="AG148">
        <v>1</v>
      </c>
      <c r="AH148" t="s">
        <v>63</v>
      </c>
      <c r="AI148" t="s">
        <v>46</v>
      </c>
      <c r="AJ148" t="s">
        <v>61</v>
      </c>
      <c r="AK148" t="s">
        <v>48</v>
      </c>
      <c r="AL148" t="s">
        <v>65</v>
      </c>
      <c r="AM148">
        <v>3.25</v>
      </c>
      <c r="AN148" t="s">
        <v>95</v>
      </c>
      <c r="AO148" t="str" cm="1">
        <f t="array" ref="AO148">_xlfn.IFS(
  attrition_data[[#This Row],[YearsSinceLastPromotion]]="","",
  attrition_data[[#This Row],[YearsSinceLastPromotion]]=0,"0",
  attrition_data[[#This Row],[YearsSinceLastPromotion]]&lt;=2,"1–2",
  attrition_data[[#This Row],[YearsSinceLastPromotion]]&lt;=5,"3–5",
  TRUE,"6+"
)</f>
        <v>1–2</v>
      </c>
      <c r="AP148">
        <f>attrition_data[[#This Row],[MonthlyIncome]] * 12 * ReplacementFactor</f>
        <v>9792</v>
      </c>
      <c r="AQ148">
        <f>IFERROR(attrition_data[[#This Row],[AttritionFlag]] * attrition_data[[#This Row],[ReplacementCost]], 0)</f>
        <v>0</v>
      </c>
      <c r="AR14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8" t="str" cm="1">
        <f t="array" ref="AS148">_xlfn.IFS(
  attrition_data[[#This Row],[RiskScore]] &lt;= $AU$3, "Q1 (Lowest)",
  attrition_data[[#This Row],[RiskScore]] &lt;= $AV$3, "Q2",
  attrition_data[[#This Row],[RiskScore]] &lt;= $AW$3, "Q3",
  TRUE, "Q4 (Highest)"
)</f>
        <v>Q1 (Lowest)</v>
      </c>
    </row>
    <row r="149" spans="1:45">
      <c r="A149">
        <v>41</v>
      </c>
      <c r="B149" t="s">
        <v>50</v>
      </c>
      <c r="C149" t="s">
        <v>51</v>
      </c>
      <c r="D149" t="s">
        <v>52</v>
      </c>
      <c r="E149">
        <v>10</v>
      </c>
      <c r="F149">
        <v>3</v>
      </c>
      <c r="G149" t="s">
        <v>41</v>
      </c>
      <c r="H149">
        <v>199</v>
      </c>
      <c r="I149">
        <v>4</v>
      </c>
      <c r="J149" t="s">
        <v>53</v>
      </c>
      <c r="K149">
        <v>2</v>
      </c>
      <c r="L149">
        <v>4</v>
      </c>
      <c r="M149" t="s">
        <v>75</v>
      </c>
      <c r="N149">
        <v>1</v>
      </c>
      <c r="O149" t="s">
        <v>67</v>
      </c>
      <c r="P149">
        <v>17181</v>
      </c>
      <c r="Q149">
        <v>4</v>
      </c>
      <c r="R149" t="s">
        <v>50</v>
      </c>
      <c r="S149">
        <v>13</v>
      </c>
      <c r="T149">
        <v>3</v>
      </c>
      <c r="U149">
        <v>2</v>
      </c>
      <c r="V149">
        <v>1</v>
      </c>
      <c r="W149">
        <v>21</v>
      </c>
      <c r="X149">
        <v>2</v>
      </c>
      <c r="Y149">
        <v>2</v>
      </c>
      <c r="Z149">
        <v>7</v>
      </c>
      <c r="AA149">
        <v>6</v>
      </c>
      <c r="AB149">
        <v>7</v>
      </c>
      <c r="AC149">
        <v>7</v>
      </c>
      <c r="AD149">
        <v>0</v>
      </c>
      <c r="AE149">
        <v>0</v>
      </c>
      <c r="AF149">
        <v>0</v>
      </c>
      <c r="AG149">
        <v>1</v>
      </c>
      <c r="AH149" t="s">
        <v>45</v>
      </c>
      <c r="AI149" t="s">
        <v>57</v>
      </c>
      <c r="AJ149" t="s">
        <v>76</v>
      </c>
      <c r="AK149" t="s">
        <v>71</v>
      </c>
      <c r="AL149" t="s">
        <v>49</v>
      </c>
      <c r="AM149">
        <v>2.25</v>
      </c>
      <c r="AN149" t="s">
        <v>96</v>
      </c>
      <c r="AO149" t="str" cm="1">
        <f t="array" ref="AO149">_xlfn.IFS(
  attrition_data[[#This Row],[YearsSinceLastPromotion]]="","",
  attrition_data[[#This Row],[YearsSinceLastPromotion]]=0,"0",
  attrition_data[[#This Row],[YearsSinceLastPromotion]]&lt;=2,"1–2",
  attrition_data[[#This Row],[YearsSinceLastPromotion]]&lt;=5,"3–5",
  TRUE,"6+"
)</f>
        <v>6+</v>
      </c>
      <c r="AP149">
        <f>attrition_data[[#This Row],[MonthlyIncome]] * 12 * ReplacementFactor</f>
        <v>61851.6</v>
      </c>
      <c r="AQ149">
        <f>IFERROR(attrition_data[[#This Row],[AttritionFlag]] * attrition_data[[#This Row],[ReplacementCost]], 0)</f>
        <v>0</v>
      </c>
      <c r="AR14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9" t="str" cm="1">
        <f t="array" ref="AS149">_xlfn.IFS(
  attrition_data[[#This Row],[RiskScore]] &lt;= $AU$3, "Q1 (Lowest)",
  attrition_data[[#This Row],[RiskScore]] &lt;= $AV$3, "Q2",
  attrition_data[[#This Row],[RiskScore]] &lt;= $AW$3, "Q3",
  TRUE, "Q4 (Highest)"
)</f>
        <v>Q2</v>
      </c>
    </row>
    <row r="150" spans="1:45">
      <c r="A150">
        <v>41</v>
      </c>
      <c r="B150" t="s">
        <v>50</v>
      </c>
      <c r="C150" t="s">
        <v>39</v>
      </c>
      <c r="D150" t="s">
        <v>52</v>
      </c>
      <c r="E150">
        <v>9</v>
      </c>
      <c r="F150">
        <v>4</v>
      </c>
      <c r="G150" t="s">
        <v>41</v>
      </c>
      <c r="H150">
        <v>200</v>
      </c>
      <c r="I150">
        <v>3</v>
      </c>
      <c r="J150" t="s">
        <v>53</v>
      </c>
      <c r="K150">
        <v>3</v>
      </c>
      <c r="L150">
        <v>1</v>
      </c>
      <c r="M150" t="s">
        <v>60</v>
      </c>
      <c r="N150">
        <v>1</v>
      </c>
      <c r="O150" t="s">
        <v>55</v>
      </c>
      <c r="P150">
        <v>2238</v>
      </c>
      <c r="Q150">
        <v>2</v>
      </c>
      <c r="R150" t="s">
        <v>50</v>
      </c>
      <c r="S150">
        <v>21</v>
      </c>
      <c r="T150">
        <v>4</v>
      </c>
      <c r="U150">
        <v>4</v>
      </c>
      <c r="V150">
        <v>1</v>
      </c>
      <c r="W150">
        <v>7</v>
      </c>
      <c r="X150">
        <v>2</v>
      </c>
      <c r="Y150">
        <v>3</v>
      </c>
      <c r="Z150">
        <v>5</v>
      </c>
      <c r="AA150">
        <v>0</v>
      </c>
      <c r="AB150">
        <v>1</v>
      </c>
      <c r="AC150">
        <v>4</v>
      </c>
      <c r="AD150">
        <v>0</v>
      </c>
      <c r="AE150">
        <v>0</v>
      </c>
      <c r="AF150">
        <v>1</v>
      </c>
      <c r="AG150">
        <v>1</v>
      </c>
      <c r="AH150" t="s">
        <v>45</v>
      </c>
      <c r="AI150" t="s">
        <v>57</v>
      </c>
      <c r="AJ150" t="s">
        <v>61</v>
      </c>
      <c r="AK150" t="s">
        <v>48</v>
      </c>
      <c r="AL150" t="s">
        <v>65</v>
      </c>
      <c r="AM150">
        <v>2.75</v>
      </c>
      <c r="AN150" t="s">
        <v>94</v>
      </c>
      <c r="AO150" t="str" cm="1">
        <f t="array" ref="AO150">_xlfn.IFS(
  attrition_data[[#This Row],[YearsSinceLastPromotion]]="","",
  attrition_data[[#This Row],[YearsSinceLastPromotion]]=0,"0",
  attrition_data[[#This Row],[YearsSinceLastPromotion]]&lt;=2,"1–2",
  attrition_data[[#This Row],[YearsSinceLastPromotion]]&lt;=5,"3–5",
  TRUE,"6+"
)</f>
        <v>1–2</v>
      </c>
      <c r="AP150">
        <f>attrition_data[[#This Row],[MonthlyIncome]] * 12 * ReplacementFactor</f>
        <v>8056.7999999999993</v>
      </c>
      <c r="AQ150">
        <f>IFERROR(attrition_data[[#This Row],[AttritionFlag]] * attrition_data[[#This Row],[ReplacementCost]], 0)</f>
        <v>0</v>
      </c>
      <c r="AR15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50" t="str" cm="1">
        <f t="array" ref="AS150">_xlfn.IFS(
  attrition_data[[#This Row],[RiskScore]] &lt;= $AU$3, "Q1 (Lowest)",
  attrition_data[[#This Row],[RiskScore]] &lt;= $AV$3, "Q2",
  attrition_data[[#This Row],[RiskScore]] &lt;= $AW$3, "Q3",
  TRUE, "Q4 (Highest)"
)</f>
        <v>Q1 (Lowest)</v>
      </c>
    </row>
    <row r="151" spans="1:45">
      <c r="A151">
        <v>19</v>
      </c>
      <c r="B151" t="s">
        <v>50</v>
      </c>
      <c r="C151" t="s">
        <v>39</v>
      </c>
      <c r="D151" t="s">
        <v>52</v>
      </c>
      <c r="E151">
        <v>3</v>
      </c>
      <c r="F151">
        <v>1</v>
      </c>
      <c r="G151" t="s">
        <v>64</v>
      </c>
      <c r="H151">
        <v>201</v>
      </c>
      <c r="I151">
        <v>2</v>
      </c>
      <c r="J151" t="s">
        <v>42</v>
      </c>
      <c r="K151">
        <v>3</v>
      </c>
      <c r="L151">
        <v>1</v>
      </c>
      <c r="M151" t="s">
        <v>60</v>
      </c>
      <c r="N151">
        <v>2</v>
      </c>
      <c r="O151" t="s">
        <v>44</v>
      </c>
      <c r="P151">
        <v>1483</v>
      </c>
      <c r="Q151">
        <v>1</v>
      </c>
      <c r="R151" t="s">
        <v>50</v>
      </c>
      <c r="S151">
        <v>14</v>
      </c>
      <c r="T151">
        <v>3</v>
      </c>
      <c r="U151">
        <v>4</v>
      </c>
      <c r="V151">
        <v>0</v>
      </c>
      <c r="W151">
        <v>1</v>
      </c>
      <c r="X151">
        <v>3</v>
      </c>
      <c r="Y151">
        <v>3</v>
      </c>
      <c r="Z151">
        <v>1</v>
      </c>
      <c r="AA151">
        <v>0</v>
      </c>
      <c r="AB151">
        <v>0</v>
      </c>
      <c r="AC151">
        <v>0</v>
      </c>
      <c r="AD151">
        <v>0</v>
      </c>
      <c r="AE151">
        <v>0</v>
      </c>
      <c r="AF151">
        <v>1</v>
      </c>
      <c r="AG151">
        <v>0</v>
      </c>
      <c r="AH151" t="s">
        <v>153</v>
      </c>
      <c r="AI151" t="s">
        <v>46</v>
      </c>
      <c r="AJ151" t="s">
        <v>61</v>
      </c>
      <c r="AK151" t="s">
        <v>65</v>
      </c>
      <c r="AL151" t="s">
        <v>62</v>
      </c>
      <c r="AM151">
        <v>2.75</v>
      </c>
      <c r="AN151" t="s">
        <v>94</v>
      </c>
      <c r="AO151" t="str" cm="1">
        <f t="array" ref="AO151">_xlfn.IFS(
  attrition_data[[#This Row],[YearsSinceLastPromotion]]="","",
  attrition_data[[#This Row],[YearsSinceLastPromotion]]=0,"0",
  attrition_data[[#This Row],[YearsSinceLastPromotion]]&lt;=2,"1–2",
  attrition_data[[#This Row],[YearsSinceLastPromotion]]&lt;=5,"3–5",
  TRUE,"6+"
)</f>
        <v>0</v>
      </c>
      <c r="AP151">
        <f>attrition_data[[#This Row],[MonthlyIncome]] * 12 * ReplacementFactor</f>
        <v>5338.8</v>
      </c>
      <c r="AQ151">
        <f>IFERROR(attrition_data[[#This Row],[AttritionFlag]] * attrition_data[[#This Row],[ReplacementCost]], 0)</f>
        <v>0</v>
      </c>
      <c r="AR15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51" t="str" cm="1">
        <f t="array" ref="AS151">_xlfn.IFS(
  attrition_data[[#This Row],[RiskScore]] &lt;= $AU$3, "Q1 (Lowest)",
  attrition_data[[#This Row],[RiskScore]] &lt;= $AV$3, "Q2",
  attrition_data[[#This Row],[RiskScore]] &lt;= $AW$3, "Q3",
  TRUE, "Q4 (Highest)"
)</f>
        <v>Q2</v>
      </c>
    </row>
    <row r="152" spans="1:45">
      <c r="A152">
        <v>40</v>
      </c>
      <c r="B152" t="s">
        <v>50</v>
      </c>
      <c r="C152" t="s">
        <v>51</v>
      </c>
      <c r="D152" t="s">
        <v>52</v>
      </c>
      <c r="E152">
        <v>26</v>
      </c>
      <c r="F152">
        <v>3</v>
      </c>
      <c r="G152" t="s">
        <v>64</v>
      </c>
      <c r="H152">
        <v>202</v>
      </c>
      <c r="I152">
        <v>2</v>
      </c>
      <c r="J152" t="s">
        <v>42</v>
      </c>
      <c r="K152">
        <v>3</v>
      </c>
      <c r="L152">
        <v>2</v>
      </c>
      <c r="M152" t="s">
        <v>54</v>
      </c>
      <c r="N152">
        <v>2</v>
      </c>
      <c r="O152" t="s">
        <v>67</v>
      </c>
      <c r="P152">
        <v>5605</v>
      </c>
      <c r="Q152">
        <v>1</v>
      </c>
      <c r="R152" t="s">
        <v>50</v>
      </c>
      <c r="S152">
        <v>11</v>
      </c>
      <c r="T152">
        <v>3</v>
      </c>
      <c r="U152">
        <v>1</v>
      </c>
      <c r="V152">
        <v>1</v>
      </c>
      <c r="W152">
        <v>20</v>
      </c>
      <c r="X152">
        <v>2</v>
      </c>
      <c r="Y152">
        <v>3</v>
      </c>
      <c r="Z152">
        <v>20</v>
      </c>
      <c r="AA152">
        <v>7</v>
      </c>
      <c r="AB152">
        <v>2</v>
      </c>
      <c r="AC152">
        <v>13</v>
      </c>
      <c r="AD152">
        <v>0</v>
      </c>
      <c r="AE152">
        <v>0</v>
      </c>
      <c r="AF152">
        <v>0</v>
      </c>
      <c r="AG152">
        <v>1</v>
      </c>
      <c r="AH152" t="s">
        <v>45</v>
      </c>
      <c r="AI152" t="s">
        <v>68</v>
      </c>
      <c r="AJ152" t="s">
        <v>47</v>
      </c>
      <c r="AK152" t="s">
        <v>71</v>
      </c>
      <c r="AL152" t="s">
        <v>71</v>
      </c>
      <c r="AM152">
        <v>2</v>
      </c>
      <c r="AN152" t="s">
        <v>93</v>
      </c>
      <c r="AO152" t="str" cm="1">
        <f t="array" ref="AO152">_xlfn.IFS(
  attrition_data[[#This Row],[YearsSinceLastPromotion]]="","",
  attrition_data[[#This Row],[YearsSinceLastPromotion]]=0,"0",
  attrition_data[[#This Row],[YearsSinceLastPromotion]]&lt;=2,"1–2",
  attrition_data[[#This Row],[YearsSinceLastPromotion]]&lt;=5,"3–5",
  TRUE,"6+"
)</f>
        <v>1–2</v>
      </c>
      <c r="AP152">
        <f>attrition_data[[#This Row],[MonthlyIncome]] * 12 * ReplacementFactor</f>
        <v>20178</v>
      </c>
      <c r="AQ152">
        <f>IFERROR(attrition_data[[#This Row],[AttritionFlag]] * attrition_data[[#This Row],[ReplacementCost]], 0)</f>
        <v>0</v>
      </c>
      <c r="AR15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52" t="str" cm="1">
        <f t="array" ref="AS152">_xlfn.IFS(
  attrition_data[[#This Row],[RiskScore]] &lt;= $AU$3, "Q1 (Lowest)",
  attrition_data[[#This Row],[RiskScore]] &lt;= $AV$3, "Q2",
  attrition_data[[#This Row],[RiskScore]] &lt;= $AW$3, "Q3",
  TRUE, "Q4 (Highest)"
)</f>
        <v>Q3</v>
      </c>
    </row>
    <row r="153" spans="1:45">
      <c r="A153">
        <v>35</v>
      </c>
      <c r="B153" t="s">
        <v>50</v>
      </c>
      <c r="C153" t="s">
        <v>39</v>
      </c>
      <c r="D153" t="s">
        <v>40</v>
      </c>
      <c r="E153">
        <v>1</v>
      </c>
      <c r="F153">
        <v>5</v>
      </c>
      <c r="G153" t="s">
        <v>82</v>
      </c>
      <c r="H153">
        <v>204</v>
      </c>
      <c r="I153">
        <v>3</v>
      </c>
      <c r="J153" t="s">
        <v>53</v>
      </c>
      <c r="K153">
        <v>3</v>
      </c>
      <c r="L153">
        <v>3</v>
      </c>
      <c r="M153" t="s">
        <v>43</v>
      </c>
      <c r="N153">
        <v>2</v>
      </c>
      <c r="O153" t="s">
        <v>55</v>
      </c>
      <c r="P153">
        <v>7295</v>
      </c>
      <c r="Q153">
        <v>1</v>
      </c>
      <c r="R153" t="s">
        <v>50</v>
      </c>
      <c r="S153">
        <v>13</v>
      </c>
      <c r="T153">
        <v>3</v>
      </c>
      <c r="U153">
        <v>1</v>
      </c>
      <c r="V153">
        <v>2</v>
      </c>
      <c r="W153">
        <v>10</v>
      </c>
      <c r="X153">
        <v>3</v>
      </c>
      <c r="Y153">
        <v>3</v>
      </c>
      <c r="Z153">
        <v>10</v>
      </c>
      <c r="AA153">
        <v>8</v>
      </c>
      <c r="AB153">
        <v>0</v>
      </c>
      <c r="AC153">
        <v>6</v>
      </c>
      <c r="AD153">
        <v>0</v>
      </c>
      <c r="AE153">
        <v>0</v>
      </c>
      <c r="AF153">
        <v>1</v>
      </c>
      <c r="AG153">
        <v>1</v>
      </c>
      <c r="AH153" t="s">
        <v>45</v>
      </c>
      <c r="AI153" t="s">
        <v>46</v>
      </c>
      <c r="AJ153" t="s">
        <v>47</v>
      </c>
      <c r="AK153" t="s">
        <v>58</v>
      </c>
      <c r="AL153" t="s">
        <v>49</v>
      </c>
      <c r="AM153">
        <v>2.25</v>
      </c>
      <c r="AN153" t="s">
        <v>96</v>
      </c>
      <c r="AO153" t="str" cm="1">
        <f t="array" ref="AO153">_xlfn.IFS(
  attrition_data[[#This Row],[YearsSinceLastPromotion]]="","",
  attrition_data[[#This Row],[YearsSinceLastPromotion]]=0,"0",
  attrition_data[[#This Row],[YearsSinceLastPromotion]]&lt;=2,"1–2",
  attrition_data[[#This Row],[YearsSinceLastPromotion]]&lt;=5,"3–5",
  TRUE,"6+"
)</f>
        <v>0</v>
      </c>
      <c r="AP153">
        <f>attrition_data[[#This Row],[MonthlyIncome]] * 12 * ReplacementFactor</f>
        <v>26262</v>
      </c>
      <c r="AQ153">
        <f>IFERROR(attrition_data[[#This Row],[AttritionFlag]] * attrition_data[[#This Row],[ReplacementCost]], 0)</f>
        <v>0</v>
      </c>
      <c r="AR15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53" t="str" cm="1">
        <f t="array" ref="AS153">_xlfn.IFS(
  attrition_data[[#This Row],[RiskScore]] &lt;= $AU$3, "Q1 (Lowest)",
  attrition_data[[#This Row],[RiskScore]] &lt;= $AV$3, "Q2",
  attrition_data[[#This Row],[RiskScore]] &lt;= $AW$3, "Q3",
  TRUE, "Q4 (Highest)"
)</f>
        <v>Q1 (Lowest)</v>
      </c>
    </row>
    <row r="154" spans="1:45">
      <c r="A154">
        <v>53</v>
      </c>
      <c r="B154" t="s">
        <v>50</v>
      </c>
      <c r="C154" t="s">
        <v>39</v>
      </c>
      <c r="D154" t="s">
        <v>40</v>
      </c>
      <c r="E154">
        <v>6</v>
      </c>
      <c r="F154">
        <v>2</v>
      </c>
      <c r="G154" t="s">
        <v>82</v>
      </c>
      <c r="H154">
        <v>205</v>
      </c>
      <c r="I154">
        <v>2</v>
      </c>
      <c r="J154" t="s">
        <v>53</v>
      </c>
      <c r="K154">
        <v>3</v>
      </c>
      <c r="L154">
        <v>2</v>
      </c>
      <c r="M154" t="s">
        <v>79</v>
      </c>
      <c r="N154">
        <v>3</v>
      </c>
      <c r="O154" t="s">
        <v>55</v>
      </c>
      <c r="P154">
        <v>2306</v>
      </c>
      <c r="Q154">
        <v>2</v>
      </c>
      <c r="R154" t="s">
        <v>38</v>
      </c>
      <c r="S154">
        <v>20</v>
      </c>
      <c r="T154">
        <v>4</v>
      </c>
      <c r="U154">
        <v>4</v>
      </c>
      <c r="V154">
        <v>1</v>
      </c>
      <c r="W154">
        <v>13</v>
      </c>
      <c r="X154">
        <v>3</v>
      </c>
      <c r="Y154">
        <v>1</v>
      </c>
      <c r="Z154">
        <v>7</v>
      </c>
      <c r="AA154">
        <v>7</v>
      </c>
      <c r="AB154">
        <v>4</v>
      </c>
      <c r="AC154">
        <v>5</v>
      </c>
      <c r="AD154">
        <v>0</v>
      </c>
      <c r="AE154">
        <v>1</v>
      </c>
      <c r="AF154">
        <v>0</v>
      </c>
      <c r="AG154">
        <v>1</v>
      </c>
      <c r="AH154" t="s">
        <v>56</v>
      </c>
      <c r="AI154" t="s">
        <v>57</v>
      </c>
      <c r="AJ154" t="s">
        <v>61</v>
      </c>
      <c r="AK154" t="s">
        <v>58</v>
      </c>
      <c r="AL154" t="s">
        <v>49</v>
      </c>
      <c r="AM154">
        <v>2.5</v>
      </c>
      <c r="AN154" t="s">
        <v>96</v>
      </c>
      <c r="AO154" t="str" cm="1">
        <f t="array" ref="AO154">_xlfn.IFS(
  attrition_data[[#This Row],[YearsSinceLastPromotion]]="","",
  attrition_data[[#This Row],[YearsSinceLastPromotion]]=0,"0",
  attrition_data[[#This Row],[YearsSinceLastPromotion]]&lt;=2,"1–2",
  attrition_data[[#This Row],[YearsSinceLastPromotion]]&lt;=5,"3–5",
  TRUE,"6+"
)</f>
        <v>3–5</v>
      </c>
      <c r="AP154">
        <f>attrition_data[[#This Row],[MonthlyIncome]] * 12 * ReplacementFactor</f>
        <v>8301.6</v>
      </c>
      <c r="AQ154">
        <f>IFERROR(attrition_data[[#This Row],[AttritionFlag]] * attrition_data[[#This Row],[ReplacementCost]], 0)</f>
        <v>0</v>
      </c>
      <c r="AR15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54" t="str" cm="1">
        <f t="array" ref="AS154">_xlfn.IFS(
  attrition_data[[#This Row],[RiskScore]] &lt;= $AU$3, "Q1 (Lowest)",
  attrition_data[[#This Row],[RiskScore]] &lt;= $AV$3, "Q2",
  attrition_data[[#This Row],[RiskScore]] &lt;= $AW$3, "Q3",
  TRUE, "Q4 (Highest)"
)</f>
        <v>Q3</v>
      </c>
    </row>
    <row r="155" spans="1:45">
      <c r="A155">
        <v>45</v>
      </c>
      <c r="B155" t="s">
        <v>50</v>
      </c>
      <c r="C155" t="s">
        <v>39</v>
      </c>
      <c r="D155" t="s">
        <v>52</v>
      </c>
      <c r="E155">
        <v>9</v>
      </c>
      <c r="F155">
        <v>3</v>
      </c>
      <c r="G155" t="s">
        <v>41</v>
      </c>
      <c r="H155">
        <v>206</v>
      </c>
      <c r="I155">
        <v>2</v>
      </c>
      <c r="J155" t="s">
        <v>53</v>
      </c>
      <c r="K155">
        <v>3</v>
      </c>
      <c r="L155">
        <v>2</v>
      </c>
      <c r="M155" t="s">
        <v>60</v>
      </c>
      <c r="N155">
        <v>2</v>
      </c>
      <c r="O155" t="s">
        <v>67</v>
      </c>
      <c r="P155">
        <v>2348</v>
      </c>
      <c r="Q155">
        <v>8</v>
      </c>
      <c r="R155" t="s">
        <v>50</v>
      </c>
      <c r="S155">
        <v>18</v>
      </c>
      <c r="T155">
        <v>3</v>
      </c>
      <c r="U155">
        <v>3</v>
      </c>
      <c r="V155">
        <v>1</v>
      </c>
      <c r="W155">
        <v>20</v>
      </c>
      <c r="X155">
        <v>2</v>
      </c>
      <c r="Y155">
        <v>1</v>
      </c>
      <c r="Z155">
        <v>17</v>
      </c>
      <c r="AA155">
        <v>9</v>
      </c>
      <c r="AB155">
        <v>0</v>
      </c>
      <c r="AC155">
        <v>15</v>
      </c>
      <c r="AD155">
        <v>0</v>
      </c>
      <c r="AE155">
        <v>0</v>
      </c>
      <c r="AF155">
        <v>1</v>
      </c>
      <c r="AG155">
        <v>1</v>
      </c>
      <c r="AH155" t="s">
        <v>56</v>
      </c>
      <c r="AI155" t="s">
        <v>57</v>
      </c>
      <c r="AJ155" t="s">
        <v>61</v>
      </c>
      <c r="AK155" t="s">
        <v>71</v>
      </c>
      <c r="AL155" t="s">
        <v>71</v>
      </c>
      <c r="AM155">
        <v>2</v>
      </c>
      <c r="AN155" t="s">
        <v>93</v>
      </c>
      <c r="AO155" t="str" cm="1">
        <f t="array" ref="AO155">_xlfn.IFS(
  attrition_data[[#This Row],[YearsSinceLastPromotion]]="","",
  attrition_data[[#This Row],[YearsSinceLastPromotion]]=0,"0",
  attrition_data[[#This Row],[YearsSinceLastPromotion]]&lt;=2,"1–2",
  attrition_data[[#This Row],[YearsSinceLastPromotion]]&lt;=5,"3–5",
  TRUE,"6+"
)</f>
        <v>0</v>
      </c>
      <c r="AP155">
        <f>attrition_data[[#This Row],[MonthlyIncome]] * 12 * ReplacementFactor</f>
        <v>8452.7999999999993</v>
      </c>
      <c r="AQ155">
        <f>IFERROR(attrition_data[[#This Row],[AttritionFlag]] * attrition_data[[#This Row],[ReplacementCost]], 0)</f>
        <v>0</v>
      </c>
      <c r="AR15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55" t="str" cm="1">
        <f t="array" ref="AS155">_xlfn.IFS(
  attrition_data[[#This Row],[RiskScore]] &lt;= $AU$3, "Q1 (Lowest)",
  attrition_data[[#This Row],[RiskScore]] &lt;= $AV$3, "Q2",
  attrition_data[[#This Row],[RiskScore]] &lt;= $AW$3, "Q3",
  TRUE, "Q4 (Highest)"
)</f>
        <v>Q2</v>
      </c>
    </row>
    <row r="156" spans="1:45">
      <c r="A156">
        <v>32</v>
      </c>
      <c r="B156" t="s">
        <v>50</v>
      </c>
      <c r="C156" t="s">
        <v>51</v>
      </c>
      <c r="D156" t="s">
        <v>40</v>
      </c>
      <c r="E156">
        <v>8</v>
      </c>
      <c r="F156">
        <v>3</v>
      </c>
      <c r="G156" t="s">
        <v>82</v>
      </c>
      <c r="H156">
        <v>207</v>
      </c>
      <c r="I156">
        <v>2</v>
      </c>
      <c r="J156" t="s">
        <v>42</v>
      </c>
      <c r="K156">
        <v>3</v>
      </c>
      <c r="L156">
        <v>3</v>
      </c>
      <c r="M156" t="s">
        <v>43</v>
      </c>
      <c r="N156">
        <v>4</v>
      </c>
      <c r="O156" t="s">
        <v>44</v>
      </c>
      <c r="P156">
        <v>8998</v>
      </c>
      <c r="Q156">
        <v>1</v>
      </c>
      <c r="R156" t="s">
        <v>50</v>
      </c>
      <c r="S156">
        <v>14</v>
      </c>
      <c r="T156">
        <v>3</v>
      </c>
      <c r="U156">
        <v>4</v>
      </c>
      <c r="V156">
        <v>0</v>
      </c>
      <c r="W156">
        <v>9</v>
      </c>
      <c r="X156">
        <v>2</v>
      </c>
      <c r="Y156">
        <v>3</v>
      </c>
      <c r="Z156">
        <v>9</v>
      </c>
      <c r="AA156">
        <v>8</v>
      </c>
      <c r="AB156">
        <v>3</v>
      </c>
      <c r="AC156">
        <v>7</v>
      </c>
      <c r="AD156">
        <v>0</v>
      </c>
      <c r="AE156">
        <v>0</v>
      </c>
      <c r="AF156">
        <v>0</v>
      </c>
      <c r="AG156">
        <v>1</v>
      </c>
      <c r="AH156" t="s">
        <v>63</v>
      </c>
      <c r="AI156" t="s">
        <v>57</v>
      </c>
      <c r="AJ156" t="s">
        <v>47</v>
      </c>
      <c r="AK156" t="s">
        <v>58</v>
      </c>
      <c r="AL156" t="s">
        <v>49</v>
      </c>
      <c r="AM156">
        <v>3.25</v>
      </c>
      <c r="AN156" t="s">
        <v>95</v>
      </c>
      <c r="AO156" t="str" cm="1">
        <f t="array" ref="AO156">_xlfn.IFS(
  attrition_data[[#This Row],[YearsSinceLastPromotion]]="","",
  attrition_data[[#This Row],[YearsSinceLastPromotion]]=0,"0",
  attrition_data[[#This Row],[YearsSinceLastPromotion]]&lt;=2,"1–2",
  attrition_data[[#This Row],[YearsSinceLastPromotion]]&lt;=5,"3–5",
  TRUE,"6+"
)</f>
        <v>3–5</v>
      </c>
      <c r="AP156">
        <f>attrition_data[[#This Row],[MonthlyIncome]] * 12 * ReplacementFactor</f>
        <v>32392.799999999999</v>
      </c>
      <c r="AQ156">
        <f>IFERROR(attrition_data[[#This Row],[AttritionFlag]] * attrition_data[[#This Row],[ReplacementCost]], 0)</f>
        <v>0</v>
      </c>
      <c r="AR15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56" t="str" cm="1">
        <f t="array" ref="AS156">_xlfn.IFS(
  attrition_data[[#This Row],[RiskScore]] &lt;= $AU$3, "Q1 (Lowest)",
  attrition_data[[#This Row],[RiskScore]] &lt;= $AV$3, "Q2",
  attrition_data[[#This Row],[RiskScore]] &lt;= $AW$3, "Q3",
  TRUE, "Q4 (Highest)"
)</f>
        <v>Q2</v>
      </c>
    </row>
    <row r="157" spans="1:45">
      <c r="A157">
        <v>29</v>
      </c>
      <c r="B157" t="s">
        <v>50</v>
      </c>
      <c r="C157" t="s">
        <v>74</v>
      </c>
      <c r="D157" t="s">
        <v>52</v>
      </c>
      <c r="E157">
        <v>1</v>
      </c>
      <c r="F157">
        <v>1</v>
      </c>
      <c r="G157" t="s">
        <v>83</v>
      </c>
      <c r="H157">
        <v>208</v>
      </c>
      <c r="I157">
        <v>4</v>
      </c>
      <c r="J157" t="s">
        <v>53</v>
      </c>
      <c r="K157">
        <v>3</v>
      </c>
      <c r="L157">
        <v>2</v>
      </c>
      <c r="M157" t="s">
        <v>69</v>
      </c>
      <c r="N157">
        <v>3</v>
      </c>
      <c r="O157" t="s">
        <v>55</v>
      </c>
      <c r="P157">
        <v>4319</v>
      </c>
      <c r="Q157">
        <v>1</v>
      </c>
      <c r="R157" t="s">
        <v>50</v>
      </c>
      <c r="S157">
        <v>13</v>
      </c>
      <c r="T157">
        <v>3</v>
      </c>
      <c r="U157">
        <v>1</v>
      </c>
      <c r="V157">
        <v>1</v>
      </c>
      <c r="W157">
        <v>10</v>
      </c>
      <c r="X157">
        <v>1</v>
      </c>
      <c r="Y157">
        <v>3</v>
      </c>
      <c r="Z157">
        <v>10</v>
      </c>
      <c r="AA157">
        <v>7</v>
      </c>
      <c r="AB157">
        <v>0</v>
      </c>
      <c r="AC157">
        <v>9</v>
      </c>
      <c r="AD157">
        <v>0</v>
      </c>
      <c r="AE157">
        <v>0</v>
      </c>
      <c r="AF157">
        <v>1</v>
      </c>
      <c r="AG157">
        <v>1</v>
      </c>
      <c r="AH157" t="s">
        <v>63</v>
      </c>
      <c r="AI157" t="s">
        <v>46</v>
      </c>
      <c r="AJ157" t="s">
        <v>61</v>
      </c>
      <c r="AK157" t="s">
        <v>58</v>
      </c>
      <c r="AL157" t="s">
        <v>49</v>
      </c>
      <c r="AM157">
        <v>2.75</v>
      </c>
      <c r="AN157" t="s">
        <v>94</v>
      </c>
      <c r="AO157" t="str" cm="1">
        <f t="array" ref="AO157">_xlfn.IFS(
  attrition_data[[#This Row],[YearsSinceLastPromotion]]="","",
  attrition_data[[#This Row],[YearsSinceLastPromotion]]=0,"0",
  attrition_data[[#This Row],[YearsSinceLastPromotion]]&lt;=2,"1–2",
  attrition_data[[#This Row],[YearsSinceLastPromotion]]&lt;=5,"3–5",
  TRUE,"6+"
)</f>
        <v>0</v>
      </c>
      <c r="AP157">
        <f>attrition_data[[#This Row],[MonthlyIncome]] * 12 * ReplacementFactor</f>
        <v>15548.4</v>
      </c>
      <c r="AQ157">
        <f>IFERROR(attrition_data[[#This Row],[AttritionFlag]] * attrition_data[[#This Row],[ReplacementCost]], 0)</f>
        <v>0</v>
      </c>
      <c r="AR15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57" t="str" cm="1">
        <f t="array" ref="AS157">_xlfn.IFS(
  attrition_data[[#This Row],[RiskScore]] &lt;= $AU$3, "Q1 (Lowest)",
  attrition_data[[#This Row],[RiskScore]] &lt;= $AV$3, "Q2",
  attrition_data[[#This Row],[RiskScore]] &lt;= $AW$3, "Q3",
  TRUE, "Q4 (Highest)"
)</f>
        <v>Q1 (Lowest)</v>
      </c>
    </row>
    <row r="158" spans="1:45">
      <c r="A158">
        <v>51</v>
      </c>
      <c r="B158" t="s">
        <v>50</v>
      </c>
      <c r="C158" t="s">
        <v>39</v>
      </c>
      <c r="D158" t="s">
        <v>52</v>
      </c>
      <c r="E158">
        <v>7</v>
      </c>
      <c r="F158">
        <v>4</v>
      </c>
      <c r="G158" t="s">
        <v>64</v>
      </c>
      <c r="H158">
        <v>211</v>
      </c>
      <c r="I158">
        <v>2</v>
      </c>
      <c r="J158" t="s">
        <v>53</v>
      </c>
      <c r="K158">
        <v>2</v>
      </c>
      <c r="L158">
        <v>2</v>
      </c>
      <c r="M158" t="s">
        <v>69</v>
      </c>
      <c r="N158">
        <v>3</v>
      </c>
      <c r="O158" t="s">
        <v>55</v>
      </c>
      <c r="P158">
        <v>6132</v>
      </c>
      <c r="Q158">
        <v>2</v>
      </c>
      <c r="R158" t="s">
        <v>50</v>
      </c>
      <c r="S158">
        <v>17</v>
      </c>
      <c r="T158">
        <v>3</v>
      </c>
      <c r="U158">
        <v>3</v>
      </c>
      <c r="V158">
        <v>0</v>
      </c>
      <c r="W158">
        <v>10</v>
      </c>
      <c r="X158">
        <v>2</v>
      </c>
      <c r="Y158">
        <v>3</v>
      </c>
      <c r="Z158">
        <v>1</v>
      </c>
      <c r="AA158">
        <v>0</v>
      </c>
      <c r="AB158">
        <v>0</v>
      </c>
      <c r="AC158">
        <v>0</v>
      </c>
      <c r="AD158">
        <v>0</v>
      </c>
      <c r="AE158">
        <v>0</v>
      </c>
      <c r="AF158">
        <v>1</v>
      </c>
      <c r="AG158">
        <v>0</v>
      </c>
      <c r="AH158" t="s">
        <v>56</v>
      </c>
      <c r="AI158" t="s">
        <v>57</v>
      </c>
      <c r="AJ158" t="s">
        <v>47</v>
      </c>
      <c r="AK158" t="s">
        <v>58</v>
      </c>
      <c r="AL158" t="s">
        <v>62</v>
      </c>
      <c r="AM158">
        <v>2.75</v>
      </c>
      <c r="AN158" t="s">
        <v>94</v>
      </c>
      <c r="AO158" t="str" cm="1">
        <f t="array" ref="AO158">_xlfn.IFS(
  attrition_data[[#This Row],[YearsSinceLastPromotion]]="","",
  attrition_data[[#This Row],[YearsSinceLastPromotion]]=0,"0",
  attrition_data[[#This Row],[YearsSinceLastPromotion]]&lt;=2,"1–2",
  attrition_data[[#This Row],[YearsSinceLastPromotion]]&lt;=5,"3–5",
  TRUE,"6+"
)</f>
        <v>0</v>
      </c>
      <c r="AP158">
        <f>attrition_data[[#This Row],[MonthlyIncome]] * 12 * ReplacementFactor</f>
        <v>22075.200000000001</v>
      </c>
      <c r="AQ158">
        <f>IFERROR(attrition_data[[#This Row],[AttritionFlag]] * attrition_data[[#This Row],[ReplacementCost]], 0)</f>
        <v>0</v>
      </c>
      <c r="AR15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58" t="str" cm="1">
        <f t="array" ref="AS158">_xlfn.IFS(
  attrition_data[[#This Row],[RiskScore]] &lt;= $AU$3, "Q1 (Lowest)",
  attrition_data[[#This Row],[RiskScore]] &lt;= $AV$3, "Q2",
  attrition_data[[#This Row],[RiskScore]] &lt;= $AW$3, "Q3",
  TRUE, "Q4 (Highest)"
)</f>
        <v>Q2</v>
      </c>
    </row>
    <row r="159" spans="1:45">
      <c r="A159">
        <v>58</v>
      </c>
      <c r="B159" t="s">
        <v>50</v>
      </c>
      <c r="C159" t="s">
        <v>39</v>
      </c>
      <c r="D159" t="s">
        <v>52</v>
      </c>
      <c r="E159">
        <v>9</v>
      </c>
      <c r="F159">
        <v>3</v>
      </c>
      <c r="G159" t="s">
        <v>64</v>
      </c>
      <c r="H159">
        <v>214</v>
      </c>
      <c r="I159">
        <v>2</v>
      </c>
      <c r="J159" t="s">
        <v>42</v>
      </c>
      <c r="K159">
        <v>2</v>
      </c>
      <c r="L159">
        <v>1</v>
      </c>
      <c r="M159" t="s">
        <v>54</v>
      </c>
      <c r="N159">
        <v>2</v>
      </c>
      <c r="O159" t="s">
        <v>55</v>
      </c>
      <c r="P159">
        <v>3346</v>
      </c>
      <c r="Q159">
        <v>4</v>
      </c>
      <c r="R159" t="s">
        <v>38</v>
      </c>
      <c r="S159">
        <v>20</v>
      </c>
      <c r="T159">
        <v>4</v>
      </c>
      <c r="U159">
        <v>2</v>
      </c>
      <c r="V159">
        <v>1</v>
      </c>
      <c r="W159">
        <v>9</v>
      </c>
      <c r="X159">
        <v>3</v>
      </c>
      <c r="Y159">
        <v>2</v>
      </c>
      <c r="Z159">
        <v>1</v>
      </c>
      <c r="AA159">
        <v>0</v>
      </c>
      <c r="AB159">
        <v>0</v>
      </c>
      <c r="AC159">
        <v>0</v>
      </c>
      <c r="AD159">
        <v>0</v>
      </c>
      <c r="AE159">
        <v>1</v>
      </c>
      <c r="AF159">
        <v>1</v>
      </c>
      <c r="AG159">
        <v>0</v>
      </c>
      <c r="AH159" t="s">
        <v>66</v>
      </c>
      <c r="AI159" t="s">
        <v>57</v>
      </c>
      <c r="AJ159" t="s">
        <v>61</v>
      </c>
      <c r="AK159" t="s">
        <v>58</v>
      </c>
      <c r="AL159" t="s">
        <v>62</v>
      </c>
      <c r="AM159">
        <v>2</v>
      </c>
      <c r="AN159" t="s">
        <v>93</v>
      </c>
      <c r="AO159" t="str" cm="1">
        <f t="array" ref="AO159">_xlfn.IFS(
  attrition_data[[#This Row],[YearsSinceLastPromotion]]="","",
  attrition_data[[#This Row],[YearsSinceLastPromotion]]=0,"0",
  attrition_data[[#This Row],[YearsSinceLastPromotion]]&lt;=2,"1–2",
  attrition_data[[#This Row],[YearsSinceLastPromotion]]&lt;=5,"3–5",
  TRUE,"6+"
)</f>
        <v>0</v>
      </c>
      <c r="AP159">
        <f>attrition_data[[#This Row],[MonthlyIncome]] * 12 * ReplacementFactor</f>
        <v>12045.6</v>
      </c>
      <c r="AQ159">
        <f>IFERROR(attrition_data[[#This Row],[AttritionFlag]] * attrition_data[[#This Row],[ReplacementCost]], 0)</f>
        <v>0</v>
      </c>
      <c r="AR15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59" t="str" cm="1">
        <f t="array" ref="AS159">_xlfn.IFS(
  attrition_data[[#This Row],[RiskScore]] &lt;= $AU$3, "Q1 (Lowest)",
  attrition_data[[#This Row],[RiskScore]] &lt;= $AV$3, "Q2",
  attrition_data[[#This Row],[RiskScore]] &lt;= $AW$3, "Q3",
  TRUE, "Q4 (Highest)"
)</f>
        <v>Q4 (Highest)</v>
      </c>
    </row>
    <row r="160" spans="1:45">
      <c r="A160">
        <v>40</v>
      </c>
      <c r="B160" t="s">
        <v>50</v>
      </c>
      <c r="C160" t="s">
        <v>39</v>
      </c>
      <c r="D160" t="s">
        <v>40</v>
      </c>
      <c r="E160">
        <v>4</v>
      </c>
      <c r="F160">
        <v>4</v>
      </c>
      <c r="G160" t="s">
        <v>82</v>
      </c>
      <c r="H160">
        <v>215</v>
      </c>
      <c r="I160">
        <v>3</v>
      </c>
      <c r="J160" t="s">
        <v>53</v>
      </c>
      <c r="K160">
        <v>2</v>
      </c>
      <c r="L160">
        <v>3</v>
      </c>
      <c r="M160" t="s">
        <v>43</v>
      </c>
      <c r="N160">
        <v>4</v>
      </c>
      <c r="O160" t="s">
        <v>55</v>
      </c>
      <c r="P160">
        <v>10855</v>
      </c>
      <c r="Q160">
        <v>7</v>
      </c>
      <c r="R160" t="s">
        <v>50</v>
      </c>
      <c r="S160">
        <v>11</v>
      </c>
      <c r="T160">
        <v>3</v>
      </c>
      <c r="U160">
        <v>1</v>
      </c>
      <c r="V160">
        <v>1</v>
      </c>
      <c r="W160">
        <v>15</v>
      </c>
      <c r="X160">
        <v>2</v>
      </c>
      <c r="Y160">
        <v>2</v>
      </c>
      <c r="Z160">
        <v>12</v>
      </c>
      <c r="AA160">
        <v>11</v>
      </c>
      <c r="AB160">
        <v>2</v>
      </c>
      <c r="AC160">
        <v>11</v>
      </c>
      <c r="AD160">
        <v>0</v>
      </c>
      <c r="AE160">
        <v>0</v>
      </c>
      <c r="AF160">
        <v>0</v>
      </c>
      <c r="AG160">
        <v>1</v>
      </c>
      <c r="AH160" t="s">
        <v>45</v>
      </c>
      <c r="AI160" t="s">
        <v>46</v>
      </c>
      <c r="AJ160" t="s">
        <v>81</v>
      </c>
      <c r="AK160" t="s">
        <v>58</v>
      </c>
      <c r="AL160" t="s">
        <v>71</v>
      </c>
      <c r="AM160">
        <v>2.5</v>
      </c>
      <c r="AN160" t="s">
        <v>96</v>
      </c>
      <c r="AO160" t="str" cm="1">
        <f t="array" ref="AO160">_xlfn.IFS(
  attrition_data[[#This Row],[YearsSinceLastPromotion]]="","",
  attrition_data[[#This Row],[YearsSinceLastPromotion]]=0,"0",
  attrition_data[[#This Row],[YearsSinceLastPromotion]]&lt;=2,"1–2",
  attrition_data[[#This Row],[YearsSinceLastPromotion]]&lt;=5,"3–5",
  TRUE,"6+"
)</f>
        <v>1–2</v>
      </c>
      <c r="AP160">
        <f>attrition_data[[#This Row],[MonthlyIncome]] * 12 * ReplacementFactor</f>
        <v>39078</v>
      </c>
      <c r="AQ160">
        <f>IFERROR(attrition_data[[#This Row],[AttritionFlag]] * attrition_data[[#This Row],[ReplacementCost]], 0)</f>
        <v>0</v>
      </c>
      <c r="AR16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60" t="str" cm="1">
        <f t="array" ref="AS160">_xlfn.IFS(
  attrition_data[[#This Row],[RiskScore]] &lt;= $AU$3, "Q1 (Lowest)",
  attrition_data[[#This Row],[RiskScore]] &lt;= $AV$3, "Q2",
  attrition_data[[#This Row],[RiskScore]] &lt;= $AW$3, "Q3",
  TRUE, "Q4 (Highest)"
)</f>
        <v>Q1 (Lowest)</v>
      </c>
    </row>
    <row r="161" spans="1:45">
      <c r="A161">
        <v>34</v>
      </c>
      <c r="B161" t="s">
        <v>50</v>
      </c>
      <c r="C161" t="s">
        <v>51</v>
      </c>
      <c r="D161" t="s">
        <v>40</v>
      </c>
      <c r="E161">
        <v>2</v>
      </c>
      <c r="F161">
        <v>4</v>
      </c>
      <c r="G161" t="s">
        <v>82</v>
      </c>
      <c r="H161">
        <v>216</v>
      </c>
      <c r="I161">
        <v>3</v>
      </c>
      <c r="J161" t="s">
        <v>42</v>
      </c>
      <c r="K161">
        <v>3</v>
      </c>
      <c r="L161">
        <v>1</v>
      </c>
      <c r="M161" t="s">
        <v>79</v>
      </c>
      <c r="N161">
        <v>3</v>
      </c>
      <c r="O161" t="s">
        <v>55</v>
      </c>
      <c r="P161">
        <v>2231</v>
      </c>
      <c r="Q161">
        <v>6</v>
      </c>
      <c r="R161" t="s">
        <v>50</v>
      </c>
      <c r="S161">
        <v>18</v>
      </c>
      <c r="T161">
        <v>3</v>
      </c>
      <c r="U161">
        <v>4</v>
      </c>
      <c r="V161">
        <v>1</v>
      </c>
      <c r="W161">
        <v>6</v>
      </c>
      <c r="X161">
        <v>3</v>
      </c>
      <c r="Y161">
        <v>3</v>
      </c>
      <c r="Z161">
        <v>4</v>
      </c>
      <c r="AA161">
        <v>3</v>
      </c>
      <c r="AB161">
        <v>1</v>
      </c>
      <c r="AC161">
        <v>2</v>
      </c>
      <c r="AD161">
        <v>0</v>
      </c>
      <c r="AE161">
        <v>0</v>
      </c>
      <c r="AF161">
        <v>1</v>
      </c>
      <c r="AG161">
        <v>1</v>
      </c>
      <c r="AH161" t="s">
        <v>63</v>
      </c>
      <c r="AI161" t="s">
        <v>46</v>
      </c>
      <c r="AJ161" t="s">
        <v>61</v>
      </c>
      <c r="AK161" t="s">
        <v>48</v>
      </c>
      <c r="AL161" t="s">
        <v>65</v>
      </c>
      <c r="AM161">
        <v>3.25</v>
      </c>
      <c r="AN161" t="s">
        <v>95</v>
      </c>
      <c r="AO161" t="str" cm="1">
        <f t="array" ref="AO161">_xlfn.IFS(
  attrition_data[[#This Row],[YearsSinceLastPromotion]]="","",
  attrition_data[[#This Row],[YearsSinceLastPromotion]]=0,"0",
  attrition_data[[#This Row],[YearsSinceLastPromotion]]&lt;=2,"1–2",
  attrition_data[[#This Row],[YearsSinceLastPromotion]]&lt;=5,"3–5",
  TRUE,"6+"
)</f>
        <v>1–2</v>
      </c>
      <c r="AP161">
        <f>attrition_data[[#This Row],[MonthlyIncome]] * 12 * ReplacementFactor</f>
        <v>8031.5999999999995</v>
      </c>
      <c r="AQ161">
        <f>IFERROR(attrition_data[[#This Row],[AttritionFlag]] * attrition_data[[#This Row],[ReplacementCost]], 0)</f>
        <v>0</v>
      </c>
      <c r="AR16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61" t="str" cm="1">
        <f t="array" ref="AS161">_xlfn.IFS(
  attrition_data[[#This Row],[RiskScore]] &lt;= $AU$3, "Q1 (Lowest)",
  attrition_data[[#This Row],[RiskScore]] &lt;= $AV$3, "Q2",
  attrition_data[[#This Row],[RiskScore]] &lt;= $AW$3, "Q3",
  TRUE, "Q4 (Highest)"
)</f>
        <v>Q1 (Lowest)</v>
      </c>
    </row>
    <row r="162" spans="1:45">
      <c r="A162">
        <v>22</v>
      </c>
      <c r="B162" t="s">
        <v>50</v>
      </c>
      <c r="C162" t="s">
        <v>39</v>
      </c>
      <c r="D162" t="s">
        <v>52</v>
      </c>
      <c r="E162">
        <v>19</v>
      </c>
      <c r="F162">
        <v>1</v>
      </c>
      <c r="G162" t="s">
        <v>64</v>
      </c>
      <c r="H162">
        <v>217</v>
      </c>
      <c r="I162">
        <v>3</v>
      </c>
      <c r="J162" t="s">
        <v>53</v>
      </c>
      <c r="K162">
        <v>3</v>
      </c>
      <c r="L162">
        <v>1</v>
      </c>
      <c r="M162" t="s">
        <v>54</v>
      </c>
      <c r="N162">
        <v>4</v>
      </c>
      <c r="O162" t="s">
        <v>55</v>
      </c>
      <c r="P162">
        <v>2323</v>
      </c>
      <c r="Q162">
        <v>1</v>
      </c>
      <c r="R162" t="s">
        <v>50</v>
      </c>
      <c r="S162">
        <v>24</v>
      </c>
      <c r="T162">
        <v>4</v>
      </c>
      <c r="U162">
        <v>1</v>
      </c>
      <c r="V162">
        <v>2</v>
      </c>
      <c r="W162">
        <v>2</v>
      </c>
      <c r="X162">
        <v>6</v>
      </c>
      <c r="Y162">
        <v>3</v>
      </c>
      <c r="Z162">
        <v>2</v>
      </c>
      <c r="AA162">
        <v>2</v>
      </c>
      <c r="AB162">
        <v>2</v>
      </c>
      <c r="AC162">
        <v>2</v>
      </c>
      <c r="AD162">
        <v>0</v>
      </c>
      <c r="AE162">
        <v>0</v>
      </c>
      <c r="AF162">
        <v>0</v>
      </c>
      <c r="AG162">
        <v>1</v>
      </c>
      <c r="AH162" t="s">
        <v>153</v>
      </c>
      <c r="AI162" t="s">
        <v>72</v>
      </c>
      <c r="AJ162" t="s">
        <v>61</v>
      </c>
      <c r="AK162" t="s">
        <v>65</v>
      </c>
      <c r="AL162" t="s">
        <v>65</v>
      </c>
      <c r="AM162">
        <v>2.75</v>
      </c>
      <c r="AN162" t="s">
        <v>94</v>
      </c>
      <c r="AO162" t="str" cm="1">
        <f t="array" ref="AO162">_xlfn.IFS(
  attrition_data[[#This Row],[YearsSinceLastPromotion]]="","",
  attrition_data[[#This Row],[YearsSinceLastPromotion]]=0,"0",
  attrition_data[[#This Row],[YearsSinceLastPromotion]]&lt;=2,"1–2",
  attrition_data[[#This Row],[YearsSinceLastPromotion]]&lt;=5,"3–5",
  TRUE,"6+"
)</f>
        <v>1–2</v>
      </c>
      <c r="AP162">
        <f>attrition_data[[#This Row],[MonthlyIncome]] * 12 * ReplacementFactor</f>
        <v>8362.7999999999993</v>
      </c>
      <c r="AQ162">
        <f>IFERROR(attrition_data[[#This Row],[AttritionFlag]] * attrition_data[[#This Row],[ReplacementCost]], 0)</f>
        <v>0</v>
      </c>
      <c r="AR16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62" t="str" cm="1">
        <f t="array" ref="AS162">_xlfn.IFS(
  attrition_data[[#This Row],[RiskScore]] &lt;= $AU$3, "Q1 (Lowest)",
  attrition_data[[#This Row],[RiskScore]] &lt;= $AV$3, "Q2",
  attrition_data[[#This Row],[RiskScore]] &lt;= $AW$3, "Q3",
  TRUE, "Q4 (Highest)"
)</f>
        <v>Q2</v>
      </c>
    </row>
    <row r="163" spans="1:45">
      <c r="A163">
        <v>27</v>
      </c>
      <c r="B163" t="s">
        <v>50</v>
      </c>
      <c r="C163" t="s">
        <v>74</v>
      </c>
      <c r="D163" t="s">
        <v>52</v>
      </c>
      <c r="E163">
        <v>9</v>
      </c>
      <c r="F163">
        <v>3</v>
      </c>
      <c r="G163" t="s">
        <v>64</v>
      </c>
      <c r="H163">
        <v>218</v>
      </c>
      <c r="I163">
        <v>4</v>
      </c>
      <c r="J163" t="s">
        <v>53</v>
      </c>
      <c r="K163">
        <v>3</v>
      </c>
      <c r="L163">
        <v>1</v>
      </c>
      <c r="M163" t="s">
        <v>54</v>
      </c>
      <c r="N163">
        <v>2</v>
      </c>
      <c r="O163" t="s">
        <v>67</v>
      </c>
      <c r="P163">
        <v>2024</v>
      </c>
      <c r="Q163">
        <v>6</v>
      </c>
      <c r="R163" t="s">
        <v>50</v>
      </c>
      <c r="S163">
        <v>18</v>
      </c>
      <c r="T163">
        <v>3</v>
      </c>
      <c r="U163">
        <v>4</v>
      </c>
      <c r="V163">
        <v>1</v>
      </c>
      <c r="W163">
        <v>6</v>
      </c>
      <c r="X163">
        <v>1</v>
      </c>
      <c r="Y163">
        <v>1</v>
      </c>
      <c r="Z163">
        <v>2</v>
      </c>
      <c r="AA163">
        <v>2</v>
      </c>
      <c r="AB163">
        <v>2</v>
      </c>
      <c r="AC163">
        <v>2</v>
      </c>
      <c r="AD163">
        <v>0</v>
      </c>
      <c r="AE163">
        <v>0</v>
      </c>
      <c r="AF163">
        <v>0</v>
      </c>
      <c r="AG163">
        <v>1</v>
      </c>
      <c r="AH163" t="s">
        <v>63</v>
      </c>
      <c r="AI163" t="s">
        <v>57</v>
      </c>
      <c r="AJ163" t="s">
        <v>61</v>
      </c>
      <c r="AK163" t="s">
        <v>48</v>
      </c>
      <c r="AL163" t="s">
        <v>65</v>
      </c>
      <c r="AM163">
        <v>2.75</v>
      </c>
      <c r="AN163" t="s">
        <v>94</v>
      </c>
      <c r="AO163" t="str" cm="1">
        <f t="array" ref="AO163">_xlfn.IFS(
  attrition_data[[#This Row],[YearsSinceLastPromotion]]="","",
  attrition_data[[#This Row],[YearsSinceLastPromotion]]=0,"0",
  attrition_data[[#This Row],[YearsSinceLastPromotion]]&lt;=2,"1–2",
  attrition_data[[#This Row],[YearsSinceLastPromotion]]&lt;=5,"3–5",
  TRUE,"6+"
)</f>
        <v>1–2</v>
      </c>
      <c r="AP163">
        <f>attrition_data[[#This Row],[MonthlyIncome]] * 12 * ReplacementFactor</f>
        <v>7286.4</v>
      </c>
      <c r="AQ163">
        <f>IFERROR(attrition_data[[#This Row],[AttritionFlag]] * attrition_data[[#This Row],[ReplacementCost]], 0)</f>
        <v>0</v>
      </c>
      <c r="AR16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63" t="str" cm="1">
        <f t="array" ref="AS163">_xlfn.IFS(
  attrition_data[[#This Row],[RiskScore]] &lt;= $AU$3, "Q1 (Lowest)",
  attrition_data[[#This Row],[RiskScore]] &lt;= $AV$3, "Q2",
  attrition_data[[#This Row],[RiskScore]] &lt;= $AW$3, "Q3",
  TRUE, "Q4 (Highest)"
)</f>
        <v>Q2</v>
      </c>
    </row>
    <row r="164" spans="1:45">
      <c r="A164">
        <v>28</v>
      </c>
      <c r="B164" t="s">
        <v>50</v>
      </c>
      <c r="C164" t="s">
        <v>39</v>
      </c>
      <c r="D164" t="s">
        <v>52</v>
      </c>
      <c r="E164">
        <v>21</v>
      </c>
      <c r="F164">
        <v>3</v>
      </c>
      <c r="G164" t="s">
        <v>64</v>
      </c>
      <c r="H164">
        <v>221</v>
      </c>
      <c r="I164">
        <v>3</v>
      </c>
      <c r="J164" t="s">
        <v>53</v>
      </c>
      <c r="K164">
        <v>3</v>
      </c>
      <c r="L164">
        <v>1</v>
      </c>
      <c r="M164" t="s">
        <v>54</v>
      </c>
      <c r="N164">
        <v>4</v>
      </c>
      <c r="O164" t="s">
        <v>55</v>
      </c>
      <c r="P164">
        <v>2713</v>
      </c>
      <c r="Q164">
        <v>1</v>
      </c>
      <c r="R164" t="s">
        <v>50</v>
      </c>
      <c r="S164">
        <v>11</v>
      </c>
      <c r="T164">
        <v>3</v>
      </c>
      <c r="U164">
        <v>3</v>
      </c>
      <c r="V164">
        <v>1</v>
      </c>
      <c r="W164">
        <v>5</v>
      </c>
      <c r="X164">
        <v>2</v>
      </c>
      <c r="Y164">
        <v>1</v>
      </c>
      <c r="Z164">
        <v>5</v>
      </c>
      <c r="AA164">
        <v>2</v>
      </c>
      <c r="AB164">
        <v>0</v>
      </c>
      <c r="AC164">
        <v>2</v>
      </c>
      <c r="AD164">
        <v>0</v>
      </c>
      <c r="AE164">
        <v>0</v>
      </c>
      <c r="AF164">
        <v>1</v>
      </c>
      <c r="AG164">
        <v>1</v>
      </c>
      <c r="AH164" t="s">
        <v>63</v>
      </c>
      <c r="AI164" t="s">
        <v>68</v>
      </c>
      <c r="AJ164" t="s">
        <v>61</v>
      </c>
      <c r="AK164" t="s">
        <v>48</v>
      </c>
      <c r="AL164" t="s">
        <v>65</v>
      </c>
      <c r="AM164">
        <v>2.75</v>
      </c>
      <c r="AN164" t="s">
        <v>94</v>
      </c>
      <c r="AO164" t="str" cm="1">
        <f t="array" ref="AO164">_xlfn.IFS(
  attrition_data[[#This Row],[YearsSinceLastPromotion]]="","",
  attrition_data[[#This Row],[YearsSinceLastPromotion]]=0,"0",
  attrition_data[[#This Row],[YearsSinceLastPromotion]]&lt;=2,"1–2",
  attrition_data[[#This Row],[YearsSinceLastPromotion]]&lt;=5,"3–5",
  TRUE,"6+"
)</f>
        <v>0</v>
      </c>
      <c r="AP164">
        <f>attrition_data[[#This Row],[MonthlyIncome]] * 12 * ReplacementFactor</f>
        <v>9766.7999999999993</v>
      </c>
      <c r="AQ164">
        <f>IFERROR(attrition_data[[#This Row],[AttritionFlag]] * attrition_data[[#This Row],[ReplacementCost]], 0)</f>
        <v>0</v>
      </c>
      <c r="AR16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64" t="str" cm="1">
        <f t="array" ref="AS164">_xlfn.IFS(
  attrition_data[[#This Row],[RiskScore]] &lt;= $AU$3, "Q1 (Lowest)",
  attrition_data[[#This Row],[RiskScore]] &lt;= $AV$3, "Q2",
  attrition_data[[#This Row],[RiskScore]] &lt;= $AW$3, "Q3",
  TRUE, "Q4 (Highest)"
)</f>
        <v>Q2</v>
      </c>
    </row>
    <row r="165" spans="1:45">
      <c r="A165">
        <v>57</v>
      </c>
      <c r="B165" t="s">
        <v>50</v>
      </c>
      <c r="C165" t="s">
        <v>39</v>
      </c>
      <c r="D165" t="s">
        <v>52</v>
      </c>
      <c r="E165">
        <v>24</v>
      </c>
      <c r="F165">
        <v>2</v>
      </c>
      <c r="G165" t="s">
        <v>41</v>
      </c>
      <c r="H165">
        <v>223</v>
      </c>
      <c r="I165">
        <v>3</v>
      </c>
      <c r="J165" t="s">
        <v>53</v>
      </c>
      <c r="K165">
        <v>4</v>
      </c>
      <c r="L165">
        <v>3</v>
      </c>
      <c r="M165" t="s">
        <v>70</v>
      </c>
      <c r="N165">
        <v>4</v>
      </c>
      <c r="O165" t="s">
        <v>67</v>
      </c>
      <c r="P165">
        <v>9439</v>
      </c>
      <c r="Q165">
        <v>3</v>
      </c>
      <c r="R165" t="s">
        <v>38</v>
      </c>
      <c r="S165">
        <v>16</v>
      </c>
      <c r="T165">
        <v>3</v>
      </c>
      <c r="U165">
        <v>2</v>
      </c>
      <c r="V165">
        <v>1</v>
      </c>
      <c r="W165">
        <v>12</v>
      </c>
      <c r="X165">
        <v>2</v>
      </c>
      <c r="Y165">
        <v>1</v>
      </c>
      <c r="Z165">
        <v>5</v>
      </c>
      <c r="AA165">
        <v>3</v>
      </c>
      <c r="AB165">
        <v>1</v>
      </c>
      <c r="AC165">
        <v>4</v>
      </c>
      <c r="AD165">
        <v>0</v>
      </c>
      <c r="AE165">
        <v>1</v>
      </c>
      <c r="AF165">
        <v>1</v>
      </c>
      <c r="AG165">
        <v>1</v>
      </c>
      <c r="AH165" t="s">
        <v>66</v>
      </c>
      <c r="AI165" t="s">
        <v>68</v>
      </c>
      <c r="AJ165" t="s">
        <v>47</v>
      </c>
      <c r="AK165" t="s">
        <v>58</v>
      </c>
      <c r="AL165" t="s">
        <v>65</v>
      </c>
      <c r="AM165">
        <v>2.5</v>
      </c>
      <c r="AN165" t="s">
        <v>96</v>
      </c>
      <c r="AO165" t="str" cm="1">
        <f t="array" ref="AO165">_xlfn.IFS(
  attrition_data[[#This Row],[YearsSinceLastPromotion]]="","",
  attrition_data[[#This Row],[YearsSinceLastPromotion]]=0,"0",
  attrition_data[[#This Row],[YearsSinceLastPromotion]]&lt;=2,"1–2",
  attrition_data[[#This Row],[YearsSinceLastPromotion]]&lt;=5,"3–5",
  TRUE,"6+"
)</f>
        <v>1–2</v>
      </c>
      <c r="AP165">
        <f>attrition_data[[#This Row],[MonthlyIncome]] * 12 * ReplacementFactor</f>
        <v>33980.400000000001</v>
      </c>
      <c r="AQ165">
        <f>IFERROR(attrition_data[[#This Row],[AttritionFlag]] * attrition_data[[#This Row],[ReplacementCost]], 0)</f>
        <v>0</v>
      </c>
      <c r="AR16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65" t="str" cm="1">
        <f t="array" ref="AS165">_xlfn.IFS(
  attrition_data[[#This Row],[RiskScore]] &lt;= $AU$3, "Q1 (Lowest)",
  attrition_data[[#This Row],[RiskScore]] &lt;= $AV$3, "Q2",
  attrition_data[[#This Row],[RiskScore]] &lt;= $AW$3, "Q3",
  TRUE, "Q4 (Highest)"
)</f>
        <v>Q3</v>
      </c>
    </row>
    <row r="166" spans="1:45">
      <c r="A166">
        <v>27</v>
      </c>
      <c r="B166" t="s">
        <v>50</v>
      </c>
      <c r="C166" t="s">
        <v>74</v>
      </c>
      <c r="D166" t="s">
        <v>52</v>
      </c>
      <c r="E166">
        <v>3</v>
      </c>
      <c r="F166">
        <v>3</v>
      </c>
      <c r="G166" t="s">
        <v>64</v>
      </c>
      <c r="H166">
        <v>224</v>
      </c>
      <c r="I166">
        <v>3</v>
      </c>
      <c r="J166" t="s">
        <v>53</v>
      </c>
      <c r="K166">
        <v>2</v>
      </c>
      <c r="L166">
        <v>1</v>
      </c>
      <c r="M166" t="s">
        <v>54</v>
      </c>
      <c r="N166">
        <v>3</v>
      </c>
      <c r="O166" t="s">
        <v>67</v>
      </c>
      <c r="P166">
        <v>2566</v>
      </c>
      <c r="Q166">
        <v>1</v>
      </c>
      <c r="R166" t="s">
        <v>38</v>
      </c>
      <c r="S166">
        <v>15</v>
      </c>
      <c r="T166">
        <v>3</v>
      </c>
      <c r="U166">
        <v>4</v>
      </c>
      <c r="V166">
        <v>1</v>
      </c>
      <c r="W166">
        <v>1</v>
      </c>
      <c r="X166">
        <v>2</v>
      </c>
      <c r="Y166">
        <v>2</v>
      </c>
      <c r="Z166">
        <v>1</v>
      </c>
      <c r="AA166">
        <v>1</v>
      </c>
      <c r="AB166">
        <v>0</v>
      </c>
      <c r="AC166">
        <v>1</v>
      </c>
      <c r="AD166">
        <v>0</v>
      </c>
      <c r="AE166">
        <v>1</v>
      </c>
      <c r="AF166">
        <v>1</v>
      </c>
      <c r="AG166">
        <v>1</v>
      </c>
      <c r="AH166" t="s">
        <v>63</v>
      </c>
      <c r="AI166" t="s">
        <v>46</v>
      </c>
      <c r="AJ166" t="s">
        <v>61</v>
      </c>
      <c r="AK166" t="s">
        <v>65</v>
      </c>
      <c r="AL166" t="s">
        <v>62</v>
      </c>
      <c r="AM166">
        <v>3</v>
      </c>
      <c r="AN166" t="s">
        <v>94</v>
      </c>
      <c r="AO166" t="str" cm="1">
        <f t="array" ref="AO166">_xlfn.IFS(
  attrition_data[[#This Row],[YearsSinceLastPromotion]]="","",
  attrition_data[[#This Row],[YearsSinceLastPromotion]]=0,"0",
  attrition_data[[#This Row],[YearsSinceLastPromotion]]&lt;=2,"1–2",
  attrition_data[[#This Row],[YearsSinceLastPromotion]]&lt;=5,"3–5",
  TRUE,"6+"
)</f>
        <v>0</v>
      </c>
      <c r="AP166">
        <f>attrition_data[[#This Row],[MonthlyIncome]] * 12 * ReplacementFactor</f>
        <v>9237.6</v>
      </c>
      <c r="AQ166">
        <f>IFERROR(attrition_data[[#This Row],[AttritionFlag]] * attrition_data[[#This Row],[ReplacementCost]], 0)</f>
        <v>0</v>
      </c>
      <c r="AR16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66" t="str" cm="1">
        <f t="array" ref="AS166">_xlfn.IFS(
  attrition_data[[#This Row],[RiskScore]] &lt;= $AU$3, "Q1 (Lowest)",
  attrition_data[[#This Row],[RiskScore]] &lt;= $AV$3, "Q2",
  attrition_data[[#This Row],[RiskScore]] &lt;= $AW$3, "Q3",
  TRUE, "Q4 (Highest)"
)</f>
        <v>Q3</v>
      </c>
    </row>
    <row r="167" spans="1:45">
      <c r="A167">
        <v>50</v>
      </c>
      <c r="B167" t="s">
        <v>50</v>
      </c>
      <c r="C167" t="s">
        <v>39</v>
      </c>
      <c r="D167" t="s">
        <v>52</v>
      </c>
      <c r="E167">
        <v>11</v>
      </c>
      <c r="F167">
        <v>3</v>
      </c>
      <c r="G167" t="s">
        <v>41</v>
      </c>
      <c r="H167">
        <v>226</v>
      </c>
      <c r="I167">
        <v>3</v>
      </c>
      <c r="J167" t="s">
        <v>42</v>
      </c>
      <c r="K167">
        <v>3</v>
      </c>
      <c r="L167">
        <v>5</v>
      </c>
      <c r="M167" t="s">
        <v>75</v>
      </c>
      <c r="N167">
        <v>2</v>
      </c>
      <c r="O167" t="s">
        <v>44</v>
      </c>
      <c r="P167">
        <v>19926</v>
      </c>
      <c r="Q167">
        <v>3</v>
      </c>
      <c r="R167" t="s">
        <v>50</v>
      </c>
      <c r="S167">
        <v>15</v>
      </c>
      <c r="T167">
        <v>3</v>
      </c>
      <c r="U167">
        <v>2</v>
      </c>
      <c r="V167">
        <v>0</v>
      </c>
      <c r="W167">
        <v>21</v>
      </c>
      <c r="X167">
        <v>5</v>
      </c>
      <c r="Y167">
        <v>3</v>
      </c>
      <c r="Z167">
        <v>5</v>
      </c>
      <c r="AA167">
        <v>4</v>
      </c>
      <c r="AB167">
        <v>4</v>
      </c>
      <c r="AC167">
        <v>4</v>
      </c>
      <c r="AD167">
        <v>0</v>
      </c>
      <c r="AE167">
        <v>0</v>
      </c>
      <c r="AF167">
        <v>0</v>
      </c>
      <c r="AG167">
        <v>1</v>
      </c>
      <c r="AH167" t="s">
        <v>56</v>
      </c>
      <c r="AI167" t="s">
        <v>73</v>
      </c>
      <c r="AJ167" t="s">
        <v>76</v>
      </c>
      <c r="AK167" t="s">
        <v>71</v>
      </c>
      <c r="AL167" t="s">
        <v>65</v>
      </c>
      <c r="AM167">
        <v>2.5</v>
      </c>
      <c r="AN167" t="s">
        <v>96</v>
      </c>
      <c r="AO167" t="str" cm="1">
        <f t="array" ref="AO167">_xlfn.IFS(
  attrition_data[[#This Row],[YearsSinceLastPromotion]]="","",
  attrition_data[[#This Row],[YearsSinceLastPromotion]]=0,"0",
  attrition_data[[#This Row],[YearsSinceLastPromotion]]&lt;=2,"1–2",
  attrition_data[[#This Row],[YearsSinceLastPromotion]]&lt;=5,"3–5",
  TRUE,"6+"
)</f>
        <v>3–5</v>
      </c>
      <c r="AP167">
        <f>attrition_data[[#This Row],[MonthlyIncome]] * 12 * ReplacementFactor</f>
        <v>71733.599999999991</v>
      </c>
      <c r="AQ167">
        <f>IFERROR(attrition_data[[#This Row],[AttritionFlag]] * attrition_data[[#This Row],[ReplacementCost]], 0)</f>
        <v>0</v>
      </c>
      <c r="AR16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67" t="str" cm="1">
        <f t="array" ref="AS167">_xlfn.IFS(
  attrition_data[[#This Row],[RiskScore]] &lt;= $AU$3, "Q1 (Lowest)",
  attrition_data[[#This Row],[RiskScore]] &lt;= $AV$3, "Q2",
  attrition_data[[#This Row],[RiskScore]] &lt;= $AW$3, "Q3",
  TRUE, "Q4 (Highest)"
)</f>
        <v>Q2</v>
      </c>
    </row>
    <row r="168" spans="1:45">
      <c r="A168">
        <v>41</v>
      </c>
      <c r="B168" t="s">
        <v>50</v>
      </c>
      <c r="C168" t="s">
        <v>39</v>
      </c>
      <c r="D168" t="s">
        <v>52</v>
      </c>
      <c r="E168">
        <v>14</v>
      </c>
      <c r="F168">
        <v>3</v>
      </c>
      <c r="G168" t="s">
        <v>41</v>
      </c>
      <c r="H168">
        <v>227</v>
      </c>
      <c r="I168">
        <v>1</v>
      </c>
      <c r="J168" t="s">
        <v>53</v>
      </c>
      <c r="K168">
        <v>3</v>
      </c>
      <c r="L168">
        <v>1</v>
      </c>
      <c r="M168" t="s">
        <v>54</v>
      </c>
      <c r="N168">
        <v>3</v>
      </c>
      <c r="O168" t="s">
        <v>67</v>
      </c>
      <c r="P168">
        <v>2451</v>
      </c>
      <c r="Q168">
        <v>4</v>
      </c>
      <c r="R168" t="s">
        <v>50</v>
      </c>
      <c r="S168">
        <v>12</v>
      </c>
      <c r="T168">
        <v>3</v>
      </c>
      <c r="U168">
        <v>1</v>
      </c>
      <c r="V168">
        <v>1</v>
      </c>
      <c r="W168">
        <v>13</v>
      </c>
      <c r="X168">
        <v>2</v>
      </c>
      <c r="Y168">
        <v>3</v>
      </c>
      <c r="Z168">
        <v>9</v>
      </c>
      <c r="AA168">
        <v>8</v>
      </c>
      <c r="AB168">
        <v>1</v>
      </c>
      <c r="AC168">
        <v>8</v>
      </c>
      <c r="AD168">
        <v>0</v>
      </c>
      <c r="AE168">
        <v>0</v>
      </c>
      <c r="AF168">
        <v>1</v>
      </c>
      <c r="AG168">
        <v>1</v>
      </c>
      <c r="AH168" t="s">
        <v>45</v>
      </c>
      <c r="AI168" t="s">
        <v>73</v>
      </c>
      <c r="AJ168" t="s">
        <v>61</v>
      </c>
      <c r="AK168" t="s">
        <v>58</v>
      </c>
      <c r="AL168" t="s">
        <v>49</v>
      </c>
      <c r="AM168">
        <v>2</v>
      </c>
      <c r="AN168" t="s">
        <v>93</v>
      </c>
      <c r="AO168" t="str" cm="1">
        <f t="array" ref="AO168">_xlfn.IFS(
  attrition_data[[#This Row],[YearsSinceLastPromotion]]="","",
  attrition_data[[#This Row],[YearsSinceLastPromotion]]=0,"0",
  attrition_data[[#This Row],[YearsSinceLastPromotion]]&lt;=2,"1–2",
  attrition_data[[#This Row],[YearsSinceLastPromotion]]&lt;=5,"3–5",
  TRUE,"6+"
)</f>
        <v>1–2</v>
      </c>
      <c r="AP168">
        <f>attrition_data[[#This Row],[MonthlyIncome]] * 12 * ReplacementFactor</f>
        <v>8823.6</v>
      </c>
      <c r="AQ168">
        <f>IFERROR(attrition_data[[#This Row],[AttritionFlag]] * attrition_data[[#This Row],[ReplacementCost]], 0)</f>
        <v>0</v>
      </c>
      <c r="AR16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68" t="str" cm="1">
        <f t="array" ref="AS168">_xlfn.IFS(
  attrition_data[[#This Row],[RiskScore]] &lt;= $AU$3, "Q1 (Lowest)",
  attrition_data[[#This Row],[RiskScore]] &lt;= $AV$3, "Q2",
  attrition_data[[#This Row],[RiskScore]] &lt;= $AW$3, "Q3",
  TRUE, "Q4 (Highest)"
)</f>
        <v>Q2</v>
      </c>
    </row>
    <row r="169" spans="1:45">
      <c r="A169">
        <v>30</v>
      </c>
      <c r="B169" t="s">
        <v>50</v>
      </c>
      <c r="C169" t="s">
        <v>39</v>
      </c>
      <c r="D169" t="s">
        <v>40</v>
      </c>
      <c r="E169">
        <v>5</v>
      </c>
      <c r="F169">
        <v>3</v>
      </c>
      <c r="G169" t="s">
        <v>41</v>
      </c>
      <c r="H169">
        <v>228</v>
      </c>
      <c r="I169">
        <v>2</v>
      </c>
      <c r="J169" t="s">
        <v>42</v>
      </c>
      <c r="K169">
        <v>3</v>
      </c>
      <c r="L169">
        <v>3</v>
      </c>
      <c r="M169" t="s">
        <v>43</v>
      </c>
      <c r="N169">
        <v>4</v>
      </c>
      <c r="O169" t="s">
        <v>55</v>
      </c>
      <c r="P169">
        <v>9419</v>
      </c>
      <c r="Q169">
        <v>2</v>
      </c>
      <c r="R169" t="s">
        <v>50</v>
      </c>
      <c r="S169">
        <v>12</v>
      </c>
      <c r="T169">
        <v>3</v>
      </c>
      <c r="U169">
        <v>3</v>
      </c>
      <c r="V169">
        <v>1</v>
      </c>
      <c r="W169">
        <v>12</v>
      </c>
      <c r="X169">
        <v>2</v>
      </c>
      <c r="Y169">
        <v>3</v>
      </c>
      <c r="Z169">
        <v>10</v>
      </c>
      <c r="AA169">
        <v>9</v>
      </c>
      <c r="AB169">
        <v>7</v>
      </c>
      <c r="AC169">
        <v>4</v>
      </c>
      <c r="AD169">
        <v>0</v>
      </c>
      <c r="AE169">
        <v>0</v>
      </c>
      <c r="AF169">
        <v>0</v>
      </c>
      <c r="AG169">
        <v>1</v>
      </c>
      <c r="AH169" t="s">
        <v>63</v>
      </c>
      <c r="AI169" t="s">
        <v>46</v>
      </c>
      <c r="AJ169" t="s">
        <v>47</v>
      </c>
      <c r="AK169" t="s">
        <v>58</v>
      </c>
      <c r="AL169" t="s">
        <v>49</v>
      </c>
      <c r="AM169">
        <v>3</v>
      </c>
      <c r="AN169" t="s">
        <v>94</v>
      </c>
      <c r="AO169" t="str" cm="1">
        <f t="array" ref="AO169">_xlfn.IFS(
  attrition_data[[#This Row],[YearsSinceLastPromotion]]="","",
  attrition_data[[#This Row],[YearsSinceLastPromotion]]=0,"0",
  attrition_data[[#This Row],[YearsSinceLastPromotion]]&lt;=2,"1–2",
  attrition_data[[#This Row],[YearsSinceLastPromotion]]&lt;=5,"3–5",
  TRUE,"6+"
)</f>
        <v>6+</v>
      </c>
      <c r="AP169">
        <f>attrition_data[[#This Row],[MonthlyIncome]] * 12 * ReplacementFactor</f>
        <v>33908.400000000001</v>
      </c>
      <c r="AQ169">
        <f>IFERROR(attrition_data[[#This Row],[AttritionFlag]] * attrition_data[[#This Row],[ReplacementCost]], 0)</f>
        <v>0</v>
      </c>
      <c r="AR16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69" t="str" cm="1">
        <f t="array" ref="AS169">_xlfn.IFS(
  attrition_data[[#This Row],[RiskScore]] &lt;= $AU$3, "Q1 (Lowest)",
  attrition_data[[#This Row],[RiskScore]] &lt;= $AV$3, "Q2",
  attrition_data[[#This Row],[RiskScore]] &lt;= $AW$3, "Q3",
  TRUE, "Q4 (Highest)"
)</f>
        <v>Q2</v>
      </c>
    </row>
    <row r="170" spans="1:45">
      <c r="A170">
        <v>38</v>
      </c>
      <c r="B170" t="s">
        <v>50</v>
      </c>
      <c r="C170" t="s">
        <v>39</v>
      </c>
      <c r="D170" t="s">
        <v>40</v>
      </c>
      <c r="E170">
        <v>1</v>
      </c>
      <c r="F170">
        <v>4</v>
      </c>
      <c r="G170" t="s">
        <v>41</v>
      </c>
      <c r="H170">
        <v>230</v>
      </c>
      <c r="I170">
        <v>1</v>
      </c>
      <c r="J170" t="s">
        <v>42</v>
      </c>
      <c r="K170">
        <v>2</v>
      </c>
      <c r="L170">
        <v>2</v>
      </c>
      <c r="M170" t="s">
        <v>43</v>
      </c>
      <c r="N170">
        <v>4</v>
      </c>
      <c r="O170" t="s">
        <v>44</v>
      </c>
      <c r="P170">
        <v>8686</v>
      </c>
      <c r="Q170">
        <v>4</v>
      </c>
      <c r="R170" t="s">
        <v>50</v>
      </c>
      <c r="S170">
        <v>22</v>
      </c>
      <c r="T170">
        <v>4</v>
      </c>
      <c r="U170">
        <v>3</v>
      </c>
      <c r="V170">
        <v>0</v>
      </c>
      <c r="W170">
        <v>12</v>
      </c>
      <c r="X170">
        <v>2</v>
      </c>
      <c r="Y170">
        <v>4</v>
      </c>
      <c r="Z170">
        <v>8</v>
      </c>
      <c r="AA170">
        <v>3</v>
      </c>
      <c r="AB170">
        <v>0</v>
      </c>
      <c r="AC170">
        <v>7</v>
      </c>
      <c r="AD170">
        <v>0</v>
      </c>
      <c r="AE170">
        <v>0</v>
      </c>
      <c r="AF170">
        <v>1</v>
      </c>
      <c r="AG170">
        <v>1</v>
      </c>
      <c r="AH170" t="s">
        <v>45</v>
      </c>
      <c r="AI170" t="s">
        <v>46</v>
      </c>
      <c r="AJ170" t="s">
        <v>47</v>
      </c>
      <c r="AK170" t="s">
        <v>58</v>
      </c>
      <c r="AL170" t="s">
        <v>49</v>
      </c>
      <c r="AM170">
        <v>3</v>
      </c>
      <c r="AN170" t="s">
        <v>94</v>
      </c>
      <c r="AO170" t="str" cm="1">
        <f t="array" ref="AO170">_xlfn.IFS(
  attrition_data[[#This Row],[YearsSinceLastPromotion]]="","",
  attrition_data[[#This Row],[YearsSinceLastPromotion]]=0,"0",
  attrition_data[[#This Row],[YearsSinceLastPromotion]]&lt;=2,"1–2",
  attrition_data[[#This Row],[YearsSinceLastPromotion]]&lt;=5,"3–5",
  TRUE,"6+"
)</f>
        <v>0</v>
      </c>
      <c r="AP170">
        <f>attrition_data[[#This Row],[MonthlyIncome]] * 12 * ReplacementFactor</f>
        <v>31269.599999999999</v>
      </c>
      <c r="AQ170">
        <f>IFERROR(attrition_data[[#This Row],[AttritionFlag]] * attrition_data[[#This Row],[ReplacementCost]], 0)</f>
        <v>0</v>
      </c>
      <c r="AR17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70" t="str" cm="1">
        <f t="array" ref="AS170">_xlfn.IFS(
  attrition_data[[#This Row],[RiskScore]] &lt;= $AU$3, "Q1 (Lowest)",
  attrition_data[[#This Row],[RiskScore]] &lt;= $AV$3, "Q2",
  attrition_data[[#This Row],[RiskScore]] &lt;= $AW$3, "Q3",
  TRUE, "Q4 (Highest)"
)</f>
        <v>Q1 (Lowest)</v>
      </c>
    </row>
    <row r="171" spans="1:45">
      <c r="A171">
        <v>32</v>
      </c>
      <c r="B171" t="s">
        <v>50</v>
      </c>
      <c r="C171" t="s">
        <v>39</v>
      </c>
      <c r="D171" t="s">
        <v>52</v>
      </c>
      <c r="E171">
        <v>6</v>
      </c>
      <c r="F171">
        <v>5</v>
      </c>
      <c r="G171" t="s">
        <v>41</v>
      </c>
      <c r="H171">
        <v>231</v>
      </c>
      <c r="I171">
        <v>3</v>
      </c>
      <c r="J171" t="s">
        <v>53</v>
      </c>
      <c r="K171">
        <v>3</v>
      </c>
      <c r="L171">
        <v>1</v>
      </c>
      <c r="M171" t="s">
        <v>54</v>
      </c>
      <c r="N171">
        <v>3</v>
      </c>
      <c r="O171" t="s">
        <v>44</v>
      </c>
      <c r="P171">
        <v>3038</v>
      </c>
      <c r="Q171">
        <v>3</v>
      </c>
      <c r="R171" t="s">
        <v>50</v>
      </c>
      <c r="S171">
        <v>20</v>
      </c>
      <c r="T171">
        <v>4</v>
      </c>
      <c r="U171">
        <v>1</v>
      </c>
      <c r="V171">
        <v>0</v>
      </c>
      <c r="W171">
        <v>8</v>
      </c>
      <c r="X171">
        <v>2</v>
      </c>
      <c r="Y171">
        <v>3</v>
      </c>
      <c r="Z171">
        <v>5</v>
      </c>
      <c r="AA171">
        <v>4</v>
      </c>
      <c r="AB171">
        <v>1</v>
      </c>
      <c r="AC171">
        <v>4</v>
      </c>
      <c r="AD171">
        <v>0</v>
      </c>
      <c r="AE171">
        <v>0</v>
      </c>
      <c r="AF171">
        <v>1</v>
      </c>
      <c r="AG171">
        <v>1</v>
      </c>
      <c r="AH171" t="s">
        <v>63</v>
      </c>
      <c r="AI171" t="s">
        <v>57</v>
      </c>
      <c r="AJ171" t="s">
        <v>61</v>
      </c>
      <c r="AK171" t="s">
        <v>48</v>
      </c>
      <c r="AL171" t="s">
        <v>65</v>
      </c>
      <c r="AM171">
        <v>2.5</v>
      </c>
      <c r="AN171" t="s">
        <v>96</v>
      </c>
      <c r="AO171" t="str" cm="1">
        <f t="array" ref="AO171">_xlfn.IFS(
  attrition_data[[#This Row],[YearsSinceLastPromotion]]="","",
  attrition_data[[#This Row],[YearsSinceLastPromotion]]=0,"0",
  attrition_data[[#This Row],[YearsSinceLastPromotion]]&lt;=2,"1–2",
  attrition_data[[#This Row],[YearsSinceLastPromotion]]&lt;=5,"3–5",
  TRUE,"6+"
)</f>
        <v>1–2</v>
      </c>
      <c r="AP171">
        <f>attrition_data[[#This Row],[MonthlyIncome]] * 12 * ReplacementFactor</f>
        <v>10936.8</v>
      </c>
      <c r="AQ171">
        <f>IFERROR(attrition_data[[#This Row],[AttritionFlag]] * attrition_data[[#This Row],[ReplacementCost]], 0)</f>
        <v>0</v>
      </c>
      <c r="AR17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71" t="str" cm="1">
        <f t="array" ref="AS171">_xlfn.IFS(
  attrition_data[[#This Row],[RiskScore]] &lt;= $AU$3, "Q1 (Lowest)",
  attrition_data[[#This Row],[RiskScore]] &lt;= $AV$3, "Q2",
  attrition_data[[#This Row],[RiskScore]] &lt;= $AW$3, "Q3",
  TRUE, "Q4 (Highest)"
)</f>
        <v>Q1 (Lowest)</v>
      </c>
    </row>
    <row r="172" spans="1:45">
      <c r="A172">
        <v>27</v>
      </c>
      <c r="B172" t="s">
        <v>50</v>
      </c>
      <c r="C172" t="s">
        <v>39</v>
      </c>
      <c r="D172" t="s">
        <v>52</v>
      </c>
      <c r="E172">
        <v>17</v>
      </c>
      <c r="F172">
        <v>3</v>
      </c>
      <c r="G172" t="s">
        <v>83</v>
      </c>
      <c r="H172">
        <v>233</v>
      </c>
      <c r="I172">
        <v>3</v>
      </c>
      <c r="J172" t="s">
        <v>53</v>
      </c>
      <c r="K172">
        <v>3</v>
      </c>
      <c r="L172">
        <v>1</v>
      </c>
      <c r="M172" t="s">
        <v>54</v>
      </c>
      <c r="N172">
        <v>2</v>
      </c>
      <c r="O172" t="s">
        <v>55</v>
      </c>
      <c r="P172">
        <v>3058</v>
      </c>
      <c r="Q172">
        <v>0</v>
      </c>
      <c r="R172" t="s">
        <v>38</v>
      </c>
      <c r="S172">
        <v>16</v>
      </c>
      <c r="T172">
        <v>3</v>
      </c>
      <c r="U172">
        <v>4</v>
      </c>
      <c r="V172">
        <v>1</v>
      </c>
      <c r="W172">
        <v>6</v>
      </c>
      <c r="X172">
        <v>3</v>
      </c>
      <c r="Y172">
        <v>2</v>
      </c>
      <c r="Z172">
        <v>5</v>
      </c>
      <c r="AA172">
        <v>2</v>
      </c>
      <c r="AB172">
        <v>1</v>
      </c>
      <c r="AC172">
        <v>1</v>
      </c>
      <c r="AD172">
        <v>0</v>
      </c>
      <c r="AE172">
        <v>1</v>
      </c>
      <c r="AF172">
        <v>1</v>
      </c>
      <c r="AG172">
        <v>1</v>
      </c>
      <c r="AH172" t="s">
        <v>63</v>
      </c>
      <c r="AI172" t="s">
        <v>72</v>
      </c>
      <c r="AJ172" t="s">
        <v>61</v>
      </c>
      <c r="AK172" t="s">
        <v>48</v>
      </c>
      <c r="AL172" t="s">
        <v>65</v>
      </c>
      <c r="AM172">
        <v>2.75</v>
      </c>
      <c r="AN172" t="s">
        <v>94</v>
      </c>
      <c r="AO172" t="str" cm="1">
        <f t="array" ref="AO172">_xlfn.IFS(
  attrition_data[[#This Row],[YearsSinceLastPromotion]]="","",
  attrition_data[[#This Row],[YearsSinceLastPromotion]]=0,"0",
  attrition_data[[#This Row],[YearsSinceLastPromotion]]&lt;=2,"1–2",
  attrition_data[[#This Row],[YearsSinceLastPromotion]]&lt;=5,"3–5",
  TRUE,"6+"
)</f>
        <v>1–2</v>
      </c>
      <c r="AP172">
        <f>attrition_data[[#This Row],[MonthlyIncome]] * 12 * ReplacementFactor</f>
        <v>11008.8</v>
      </c>
      <c r="AQ172">
        <f>IFERROR(attrition_data[[#This Row],[AttritionFlag]] * attrition_data[[#This Row],[ReplacementCost]], 0)</f>
        <v>0</v>
      </c>
      <c r="AR17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72" t="str" cm="1">
        <f t="array" ref="AS172">_xlfn.IFS(
  attrition_data[[#This Row],[RiskScore]] &lt;= $AU$3, "Q1 (Lowest)",
  attrition_data[[#This Row],[RiskScore]] &lt;= $AV$3, "Q2",
  attrition_data[[#This Row],[RiskScore]] &lt;= $AW$3, "Q3",
  TRUE, "Q4 (Highest)"
)</f>
        <v>Q2</v>
      </c>
    </row>
    <row r="173" spans="1:45">
      <c r="A173">
        <v>19</v>
      </c>
      <c r="B173" t="s">
        <v>38</v>
      </c>
      <c r="C173" t="s">
        <v>51</v>
      </c>
      <c r="D173" t="s">
        <v>40</v>
      </c>
      <c r="E173">
        <v>1</v>
      </c>
      <c r="F173">
        <v>1</v>
      </c>
      <c r="G173" t="s">
        <v>83</v>
      </c>
      <c r="H173">
        <v>235</v>
      </c>
      <c r="I173">
        <v>3</v>
      </c>
      <c r="J173" t="s">
        <v>42</v>
      </c>
      <c r="K173">
        <v>1</v>
      </c>
      <c r="L173">
        <v>1</v>
      </c>
      <c r="M173" t="s">
        <v>79</v>
      </c>
      <c r="N173">
        <v>1</v>
      </c>
      <c r="O173" t="s">
        <v>44</v>
      </c>
      <c r="P173">
        <v>2325</v>
      </c>
      <c r="Q173">
        <v>0</v>
      </c>
      <c r="R173" t="s">
        <v>50</v>
      </c>
      <c r="S173">
        <v>21</v>
      </c>
      <c r="T173">
        <v>4</v>
      </c>
      <c r="U173">
        <v>1</v>
      </c>
      <c r="V173">
        <v>0</v>
      </c>
      <c r="W173">
        <v>1</v>
      </c>
      <c r="X173">
        <v>5</v>
      </c>
      <c r="Y173">
        <v>4</v>
      </c>
      <c r="Z173">
        <v>0</v>
      </c>
      <c r="AA173">
        <v>0</v>
      </c>
      <c r="AB173">
        <v>0</v>
      </c>
      <c r="AC173">
        <v>0</v>
      </c>
      <c r="AD173">
        <v>1</v>
      </c>
      <c r="AE173">
        <v>0</v>
      </c>
      <c r="AF173">
        <v>1</v>
      </c>
      <c r="AG173">
        <v>0</v>
      </c>
      <c r="AH173" t="s">
        <v>153</v>
      </c>
      <c r="AI173" t="s">
        <v>46</v>
      </c>
      <c r="AJ173" t="s">
        <v>61</v>
      </c>
      <c r="AK173" t="s">
        <v>65</v>
      </c>
      <c r="AL173" t="s">
        <v>62</v>
      </c>
      <c r="AM173">
        <v>2.25</v>
      </c>
      <c r="AN173" t="s">
        <v>96</v>
      </c>
      <c r="AO173" t="str" cm="1">
        <f t="array" ref="AO173">_xlfn.IFS(
  attrition_data[[#This Row],[YearsSinceLastPromotion]]="","",
  attrition_data[[#This Row],[YearsSinceLastPromotion]]=0,"0",
  attrition_data[[#This Row],[YearsSinceLastPromotion]]&lt;=2,"1–2",
  attrition_data[[#This Row],[YearsSinceLastPromotion]]&lt;=5,"3–5",
  TRUE,"6+"
)</f>
        <v>0</v>
      </c>
      <c r="AP173">
        <f>attrition_data[[#This Row],[MonthlyIncome]] * 12 * ReplacementFactor</f>
        <v>8370</v>
      </c>
      <c r="AQ173">
        <f>IFERROR(attrition_data[[#This Row],[AttritionFlag]] * attrition_data[[#This Row],[ReplacementCost]], 0)</f>
        <v>8370</v>
      </c>
      <c r="AR17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73" t="str" cm="1">
        <f t="array" ref="AS173">_xlfn.IFS(
  attrition_data[[#This Row],[RiskScore]] &lt;= $AU$3, "Q1 (Lowest)",
  attrition_data[[#This Row],[RiskScore]] &lt;= $AV$3, "Q2",
  attrition_data[[#This Row],[RiskScore]] &lt;= $AW$3, "Q3",
  TRUE, "Q4 (Highest)"
)</f>
        <v>Q2</v>
      </c>
    </row>
    <row r="174" spans="1:45">
      <c r="A174">
        <v>36</v>
      </c>
      <c r="B174" t="s">
        <v>50</v>
      </c>
      <c r="C174" t="s">
        <v>51</v>
      </c>
      <c r="D174" t="s">
        <v>52</v>
      </c>
      <c r="E174">
        <v>3</v>
      </c>
      <c r="F174">
        <v>2</v>
      </c>
      <c r="G174" t="s">
        <v>64</v>
      </c>
      <c r="H174">
        <v>238</v>
      </c>
      <c r="I174">
        <v>4</v>
      </c>
      <c r="J174" t="s">
        <v>53</v>
      </c>
      <c r="K174">
        <v>3</v>
      </c>
      <c r="L174">
        <v>1</v>
      </c>
      <c r="M174" t="s">
        <v>60</v>
      </c>
      <c r="N174">
        <v>2</v>
      </c>
      <c r="O174" t="s">
        <v>44</v>
      </c>
      <c r="P174">
        <v>2088</v>
      </c>
      <c r="Q174">
        <v>4</v>
      </c>
      <c r="R174" t="s">
        <v>50</v>
      </c>
      <c r="S174">
        <v>12</v>
      </c>
      <c r="T174">
        <v>3</v>
      </c>
      <c r="U174">
        <v>3</v>
      </c>
      <c r="V174">
        <v>0</v>
      </c>
      <c r="W174">
        <v>13</v>
      </c>
      <c r="X174">
        <v>3</v>
      </c>
      <c r="Y174">
        <v>2</v>
      </c>
      <c r="Z174">
        <v>8</v>
      </c>
      <c r="AA174">
        <v>7</v>
      </c>
      <c r="AB174">
        <v>7</v>
      </c>
      <c r="AC174">
        <v>2</v>
      </c>
      <c r="AD174">
        <v>0</v>
      </c>
      <c r="AE174">
        <v>0</v>
      </c>
      <c r="AF174">
        <v>0</v>
      </c>
      <c r="AG174">
        <v>1</v>
      </c>
      <c r="AH174" t="s">
        <v>45</v>
      </c>
      <c r="AI174" t="s">
        <v>46</v>
      </c>
      <c r="AJ174" t="s">
        <v>61</v>
      </c>
      <c r="AK174" t="s">
        <v>58</v>
      </c>
      <c r="AL174" t="s">
        <v>49</v>
      </c>
      <c r="AM174">
        <v>2.75</v>
      </c>
      <c r="AN174" t="s">
        <v>94</v>
      </c>
      <c r="AO174" t="str" cm="1">
        <f t="array" ref="AO174">_xlfn.IFS(
  attrition_data[[#This Row],[YearsSinceLastPromotion]]="","",
  attrition_data[[#This Row],[YearsSinceLastPromotion]]=0,"0",
  attrition_data[[#This Row],[YearsSinceLastPromotion]]&lt;=2,"1–2",
  attrition_data[[#This Row],[YearsSinceLastPromotion]]&lt;=5,"3–5",
  TRUE,"6+"
)</f>
        <v>6+</v>
      </c>
      <c r="AP174">
        <f>attrition_data[[#This Row],[MonthlyIncome]] * 12 * ReplacementFactor</f>
        <v>7516.7999999999993</v>
      </c>
      <c r="AQ174">
        <f>IFERROR(attrition_data[[#This Row],[AttritionFlag]] * attrition_data[[#This Row],[ReplacementCost]], 0)</f>
        <v>0</v>
      </c>
      <c r="AR17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74" t="str" cm="1">
        <f t="array" ref="AS174">_xlfn.IFS(
  attrition_data[[#This Row],[RiskScore]] &lt;= $AU$3, "Q1 (Lowest)",
  attrition_data[[#This Row],[RiskScore]] &lt;= $AV$3, "Q2",
  attrition_data[[#This Row],[RiskScore]] &lt;= $AW$3, "Q3",
  TRUE, "Q4 (Highest)"
)</f>
        <v>Q2</v>
      </c>
    </row>
    <row r="175" spans="1:45">
      <c r="A175">
        <v>30</v>
      </c>
      <c r="B175" t="s">
        <v>50</v>
      </c>
      <c r="C175" t="s">
        <v>74</v>
      </c>
      <c r="D175" t="s">
        <v>52</v>
      </c>
      <c r="E175">
        <v>9</v>
      </c>
      <c r="F175">
        <v>3</v>
      </c>
      <c r="G175" t="s">
        <v>64</v>
      </c>
      <c r="H175">
        <v>239</v>
      </c>
      <c r="I175">
        <v>3</v>
      </c>
      <c r="J175" t="s">
        <v>53</v>
      </c>
      <c r="K175">
        <v>3</v>
      </c>
      <c r="L175">
        <v>2</v>
      </c>
      <c r="M175" t="s">
        <v>60</v>
      </c>
      <c r="N175">
        <v>1</v>
      </c>
      <c r="O175" t="s">
        <v>67</v>
      </c>
      <c r="P175">
        <v>3072</v>
      </c>
      <c r="Q175">
        <v>1</v>
      </c>
      <c r="R175" t="s">
        <v>50</v>
      </c>
      <c r="S175">
        <v>11</v>
      </c>
      <c r="T175">
        <v>3</v>
      </c>
      <c r="U175">
        <v>3</v>
      </c>
      <c r="V175">
        <v>2</v>
      </c>
      <c r="W175">
        <v>12</v>
      </c>
      <c r="X175">
        <v>4</v>
      </c>
      <c r="Y175">
        <v>3</v>
      </c>
      <c r="Z175">
        <v>12</v>
      </c>
      <c r="AA175">
        <v>9</v>
      </c>
      <c r="AB175">
        <v>6</v>
      </c>
      <c r="AC175">
        <v>10</v>
      </c>
      <c r="AD175">
        <v>0</v>
      </c>
      <c r="AE175">
        <v>0</v>
      </c>
      <c r="AF175">
        <v>0</v>
      </c>
      <c r="AG175">
        <v>1</v>
      </c>
      <c r="AH175" t="s">
        <v>63</v>
      </c>
      <c r="AI175" t="s">
        <v>57</v>
      </c>
      <c r="AJ175" t="s">
        <v>61</v>
      </c>
      <c r="AK175" t="s">
        <v>58</v>
      </c>
      <c r="AL175" t="s">
        <v>71</v>
      </c>
      <c r="AM175">
        <v>2.5</v>
      </c>
      <c r="AN175" t="s">
        <v>96</v>
      </c>
      <c r="AO175" t="str" cm="1">
        <f t="array" ref="AO175">_xlfn.IFS(
  attrition_data[[#This Row],[YearsSinceLastPromotion]]="","",
  attrition_data[[#This Row],[YearsSinceLastPromotion]]=0,"0",
  attrition_data[[#This Row],[YearsSinceLastPromotion]]&lt;=2,"1–2",
  attrition_data[[#This Row],[YearsSinceLastPromotion]]&lt;=5,"3–5",
  TRUE,"6+"
)</f>
        <v>6+</v>
      </c>
      <c r="AP175">
        <f>attrition_data[[#This Row],[MonthlyIncome]] * 12 * ReplacementFactor</f>
        <v>11059.199999999999</v>
      </c>
      <c r="AQ175">
        <f>IFERROR(attrition_data[[#This Row],[AttritionFlag]] * attrition_data[[#This Row],[ReplacementCost]], 0)</f>
        <v>0</v>
      </c>
      <c r="AR17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75" t="str" cm="1">
        <f t="array" ref="AS175">_xlfn.IFS(
  attrition_data[[#This Row],[RiskScore]] &lt;= $AU$3, "Q1 (Lowest)",
  attrition_data[[#This Row],[RiskScore]] &lt;= $AV$3, "Q2",
  attrition_data[[#This Row],[RiskScore]] &lt;= $AW$3, "Q3",
  TRUE, "Q4 (Highest)"
)</f>
        <v>Q2</v>
      </c>
    </row>
    <row r="176" spans="1:45">
      <c r="A176">
        <v>45</v>
      </c>
      <c r="B176" t="s">
        <v>50</v>
      </c>
      <c r="C176" t="s">
        <v>39</v>
      </c>
      <c r="D176" t="s">
        <v>40</v>
      </c>
      <c r="E176">
        <v>4</v>
      </c>
      <c r="F176">
        <v>2</v>
      </c>
      <c r="G176" t="s">
        <v>41</v>
      </c>
      <c r="H176">
        <v>240</v>
      </c>
      <c r="I176">
        <v>3</v>
      </c>
      <c r="J176" t="s">
        <v>42</v>
      </c>
      <c r="K176">
        <v>3</v>
      </c>
      <c r="L176">
        <v>2</v>
      </c>
      <c r="M176" t="s">
        <v>43</v>
      </c>
      <c r="N176">
        <v>1</v>
      </c>
      <c r="O176" t="s">
        <v>67</v>
      </c>
      <c r="P176">
        <v>5006</v>
      </c>
      <c r="Q176">
        <v>4</v>
      </c>
      <c r="R176" t="s">
        <v>38</v>
      </c>
      <c r="S176">
        <v>11</v>
      </c>
      <c r="T176">
        <v>3</v>
      </c>
      <c r="U176">
        <v>1</v>
      </c>
      <c r="V176">
        <v>1</v>
      </c>
      <c r="W176">
        <v>9</v>
      </c>
      <c r="X176">
        <v>3</v>
      </c>
      <c r="Y176">
        <v>4</v>
      </c>
      <c r="Z176">
        <v>5</v>
      </c>
      <c r="AA176">
        <v>4</v>
      </c>
      <c r="AB176">
        <v>0</v>
      </c>
      <c r="AC176">
        <v>3</v>
      </c>
      <c r="AD176">
        <v>0</v>
      </c>
      <c r="AE176">
        <v>1</v>
      </c>
      <c r="AF176">
        <v>1</v>
      </c>
      <c r="AG176">
        <v>1</v>
      </c>
      <c r="AH176" t="s">
        <v>56</v>
      </c>
      <c r="AI176" t="s">
        <v>46</v>
      </c>
      <c r="AJ176" t="s">
        <v>47</v>
      </c>
      <c r="AK176" t="s">
        <v>58</v>
      </c>
      <c r="AL176" t="s">
        <v>65</v>
      </c>
      <c r="AM176">
        <v>2.25</v>
      </c>
      <c r="AN176" t="s">
        <v>96</v>
      </c>
      <c r="AO176" t="str" cm="1">
        <f t="array" ref="AO176">_xlfn.IFS(
  attrition_data[[#This Row],[YearsSinceLastPromotion]]="","",
  attrition_data[[#This Row],[YearsSinceLastPromotion]]=0,"0",
  attrition_data[[#This Row],[YearsSinceLastPromotion]]&lt;=2,"1–2",
  attrition_data[[#This Row],[YearsSinceLastPromotion]]&lt;=5,"3–5",
  TRUE,"6+"
)</f>
        <v>0</v>
      </c>
      <c r="AP176">
        <f>attrition_data[[#This Row],[MonthlyIncome]] * 12 * ReplacementFactor</f>
        <v>18021.599999999999</v>
      </c>
      <c r="AQ176">
        <f>IFERROR(attrition_data[[#This Row],[AttritionFlag]] * attrition_data[[#This Row],[ReplacementCost]], 0)</f>
        <v>0</v>
      </c>
      <c r="AR17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76" t="str" cm="1">
        <f t="array" ref="AS176">_xlfn.IFS(
  attrition_data[[#This Row],[RiskScore]] &lt;= $AU$3, "Q1 (Lowest)",
  attrition_data[[#This Row],[RiskScore]] &lt;= $AV$3, "Q2",
  attrition_data[[#This Row],[RiskScore]] &lt;= $AW$3, "Q3",
  TRUE, "Q4 (Highest)"
)</f>
        <v>Q2</v>
      </c>
    </row>
    <row r="177" spans="1:45">
      <c r="A177">
        <v>56</v>
      </c>
      <c r="B177" t="s">
        <v>50</v>
      </c>
      <c r="C177" t="s">
        <v>39</v>
      </c>
      <c r="D177" t="s">
        <v>52</v>
      </c>
      <c r="E177">
        <v>8</v>
      </c>
      <c r="F177">
        <v>3</v>
      </c>
      <c r="G177" t="s">
        <v>41</v>
      </c>
      <c r="H177">
        <v>241</v>
      </c>
      <c r="I177">
        <v>3</v>
      </c>
      <c r="J177" t="s">
        <v>42</v>
      </c>
      <c r="K177">
        <v>3</v>
      </c>
      <c r="L177">
        <v>1</v>
      </c>
      <c r="M177" t="s">
        <v>54</v>
      </c>
      <c r="N177">
        <v>1</v>
      </c>
      <c r="O177" t="s">
        <v>67</v>
      </c>
      <c r="P177">
        <v>4257</v>
      </c>
      <c r="Q177">
        <v>4</v>
      </c>
      <c r="R177" t="s">
        <v>38</v>
      </c>
      <c r="S177">
        <v>18</v>
      </c>
      <c r="T177">
        <v>3</v>
      </c>
      <c r="U177">
        <v>3</v>
      </c>
      <c r="V177">
        <v>1</v>
      </c>
      <c r="W177">
        <v>19</v>
      </c>
      <c r="X177">
        <v>3</v>
      </c>
      <c r="Y177">
        <v>3</v>
      </c>
      <c r="Z177">
        <v>2</v>
      </c>
      <c r="AA177">
        <v>2</v>
      </c>
      <c r="AB177">
        <v>2</v>
      </c>
      <c r="AC177">
        <v>2</v>
      </c>
      <c r="AD177">
        <v>0</v>
      </c>
      <c r="AE177">
        <v>1</v>
      </c>
      <c r="AF177">
        <v>0</v>
      </c>
      <c r="AG177">
        <v>1</v>
      </c>
      <c r="AH177" t="s">
        <v>66</v>
      </c>
      <c r="AI177" t="s">
        <v>57</v>
      </c>
      <c r="AJ177" t="s">
        <v>61</v>
      </c>
      <c r="AK177" t="s">
        <v>71</v>
      </c>
      <c r="AL177" t="s">
        <v>65</v>
      </c>
      <c r="AM177">
        <v>2.5</v>
      </c>
      <c r="AN177" t="s">
        <v>96</v>
      </c>
      <c r="AO177" t="str" cm="1">
        <f t="array" ref="AO177">_xlfn.IFS(
  attrition_data[[#This Row],[YearsSinceLastPromotion]]="","",
  attrition_data[[#This Row],[YearsSinceLastPromotion]]=0,"0",
  attrition_data[[#This Row],[YearsSinceLastPromotion]]&lt;=2,"1–2",
  attrition_data[[#This Row],[YearsSinceLastPromotion]]&lt;=5,"3–5",
  TRUE,"6+"
)</f>
        <v>1–2</v>
      </c>
      <c r="AP177">
        <f>attrition_data[[#This Row],[MonthlyIncome]] * 12 * ReplacementFactor</f>
        <v>15325.199999999999</v>
      </c>
      <c r="AQ177">
        <f>IFERROR(attrition_data[[#This Row],[AttritionFlag]] * attrition_data[[#This Row],[ReplacementCost]], 0)</f>
        <v>0</v>
      </c>
      <c r="AR17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77" t="str" cm="1">
        <f t="array" ref="AS177">_xlfn.IFS(
  attrition_data[[#This Row],[RiskScore]] &lt;= $AU$3, "Q1 (Lowest)",
  attrition_data[[#This Row],[RiskScore]] &lt;= $AV$3, "Q2",
  attrition_data[[#This Row],[RiskScore]] &lt;= $AW$3, "Q3",
  TRUE, "Q4 (Highest)"
)</f>
        <v>Q3</v>
      </c>
    </row>
    <row r="178" spans="1:45">
      <c r="A178">
        <v>33</v>
      </c>
      <c r="B178" t="s">
        <v>50</v>
      </c>
      <c r="C178" t="s">
        <v>39</v>
      </c>
      <c r="D178" t="s">
        <v>52</v>
      </c>
      <c r="E178">
        <v>2</v>
      </c>
      <c r="F178">
        <v>3</v>
      </c>
      <c r="G178" t="s">
        <v>41</v>
      </c>
      <c r="H178">
        <v>242</v>
      </c>
      <c r="I178">
        <v>3</v>
      </c>
      <c r="J178" t="s">
        <v>53</v>
      </c>
      <c r="K178">
        <v>3</v>
      </c>
      <c r="L178">
        <v>1</v>
      </c>
      <c r="M178" t="s">
        <v>54</v>
      </c>
      <c r="N178">
        <v>4</v>
      </c>
      <c r="O178" t="s">
        <v>44</v>
      </c>
      <c r="P178">
        <v>2500</v>
      </c>
      <c r="Q178">
        <v>0</v>
      </c>
      <c r="R178" t="s">
        <v>50</v>
      </c>
      <c r="S178">
        <v>14</v>
      </c>
      <c r="T178">
        <v>3</v>
      </c>
      <c r="U178">
        <v>1</v>
      </c>
      <c r="V178">
        <v>0</v>
      </c>
      <c r="W178">
        <v>4</v>
      </c>
      <c r="X178">
        <v>2</v>
      </c>
      <c r="Y178">
        <v>4</v>
      </c>
      <c r="Z178">
        <v>3</v>
      </c>
      <c r="AA178">
        <v>1</v>
      </c>
      <c r="AB178">
        <v>0</v>
      </c>
      <c r="AC178">
        <v>2</v>
      </c>
      <c r="AD178">
        <v>0</v>
      </c>
      <c r="AE178">
        <v>0</v>
      </c>
      <c r="AF178">
        <v>1</v>
      </c>
      <c r="AG178">
        <v>1</v>
      </c>
      <c r="AH178" t="s">
        <v>63</v>
      </c>
      <c r="AI178" t="s">
        <v>46</v>
      </c>
      <c r="AJ178" t="s">
        <v>61</v>
      </c>
      <c r="AK178" t="s">
        <v>48</v>
      </c>
      <c r="AL178" t="s">
        <v>65</v>
      </c>
      <c r="AM178">
        <v>3</v>
      </c>
      <c r="AN178" t="s">
        <v>94</v>
      </c>
      <c r="AO178" t="str" cm="1">
        <f t="array" ref="AO178">_xlfn.IFS(
  attrition_data[[#This Row],[YearsSinceLastPromotion]]="","",
  attrition_data[[#This Row],[YearsSinceLastPromotion]]=0,"0",
  attrition_data[[#This Row],[YearsSinceLastPromotion]]&lt;=2,"1–2",
  attrition_data[[#This Row],[YearsSinceLastPromotion]]&lt;=5,"3–5",
  TRUE,"6+"
)</f>
        <v>0</v>
      </c>
      <c r="AP178">
        <f>attrition_data[[#This Row],[MonthlyIncome]] * 12 * ReplacementFactor</f>
        <v>9000</v>
      </c>
      <c r="AQ178">
        <f>IFERROR(attrition_data[[#This Row],[AttritionFlag]] * attrition_data[[#This Row],[ReplacementCost]], 0)</f>
        <v>0</v>
      </c>
      <c r="AR17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78" t="str" cm="1">
        <f t="array" ref="AS178">_xlfn.IFS(
  attrition_data[[#This Row],[RiskScore]] &lt;= $AU$3, "Q1 (Lowest)",
  attrition_data[[#This Row],[RiskScore]] &lt;= $AV$3, "Q2",
  attrition_data[[#This Row],[RiskScore]] &lt;= $AW$3, "Q3",
  TRUE, "Q4 (Highest)"
)</f>
        <v>Q1 (Lowest)</v>
      </c>
    </row>
    <row r="179" spans="1:45">
      <c r="A179">
        <v>19</v>
      </c>
      <c r="B179" t="s">
        <v>38</v>
      </c>
      <c r="C179" t="s">
        <v>39</v>
      </c>
      <c r="D179" t="s">
        <v>52</v>
      </c>
      <c r="E179">
        <v>2</v>
      </c>
      <c r="F179">
        <v>3</v>
      </c>
      <c r="G179" t="s">
        <v>41</v>
      </c>
      <c r="H179">
        <v>243</v>
      </c>
      <c r="I179">
        <v>2</v>
      </c>
      <c r="J179" t="s">
        <v>53</v>
      </c>
      <c r="K179">
        <v>2</v>
      </c>
      <c r="L179">
        <v>1</v>
      </c>
      <c r="M179" t="s">
        <v>60</v>
      </c>
      <c r="N179">
        <v>4</v>
      </c>
      <c r="O179" t="s">
        <v>44</v>
      </c>
      <c r="P179">
        <v>1102</v>
      </c>
      <c r="Q179">
        <v>1</v>
      </c>
      <c r="R179" t="s">
        <v>50</v>
      </c>
      <c r="S179">
        <v>22</v>
      </c>
      <c r="T179">
        <v>4</v>
      </c>
      <c r="U179">
        <v>3</v>
      </c>
      <c r="V179">
        <v>0</v>
      </c>
      <c r="W179">
        <v>1</v>
      </c>
      <c r="X179">
        <v>3</v>
      </c>
      <c r="Y179">
        <v>2</v>
      </c>
      <c r="Z179">
        <v>1</v>
      </c>
      <c r="AA179">
        <v>0</v>
      </c>
      <c r="AB179">
        <v>1</v>
      </c>
      <c r="AC179">
        <v>0</v>
      </c>
      <c r="AD179">
        <v>1</v>
      </c>
      <c r="AE179">
        <v>0</v>
      </c>
      <c r="AF179">
        <v>1</v>
      </c>
      <c r="AG179">
        <v>0</v>
      </c>
      <c r="AH179" t="s">
        <v>153</v>
      </c>
      <c r="AI179" t="s">
        <v>46</v>
      </c>
      <c r="AJ179" t="s">
        <v>61</v>
      </c>
      <c r="AK179" t="s">
        <v>65</v>
      </c>
      <c r="AL179" t="s">
        <v>62</v>
      </c>
      <c r="AM179">
        <v>2.75</v>
      </c>
      <c r="AN179" t="s">
        <v>94</v>
      </c>
      <c r="AO179" t="str" cm="1">
        <f t="array" ref="AO179">_xlfn.IFS(
  attrition_data[[#This Row],[YearsSinceLastPromotion]]="","",
  attrition_data[[#This Row],[YearsSinceLastPromotion]]=0,"0",
  attrition_data[[#This Row],[YearsSinceLastPromotion]]&lt;=2,"1–2",
  attrition_data[[#This Row],[YearsSinceLastPromotion]]&lt;=5,"3–5",
  TRUE,"6+"
)</f>
        <v>1–2</v>
      </c>
      <c r="AP179">
        <f>attrition_data[[#This Row],[MonthlyIncome]] * 12 * ReplacementFactor</f>
        <v>3967.2</v>
      </c>
      <c r="AQ179">
        <f>IFERROR(attrition_data[[#This Row],[AttritionFlag]] * attrition_data[[#This Row],[ReplacementCost]], 0)</f>
        <v>3967.2</v>
      </c>
      <c r="AR17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79" t="str" cm="1">
        <f t="array" ref="AS179">_xlfn.IFS(
  attrition_data[[#This Row],[RiskScore]] &lt;= $AU$3, "Q1 (Lowest)",
  attrition_data[[#This Row],[RiskScore]] &lt;= $AV$3, "Q2",
  attrition_data[[#This Row],[RiskScore]] &lt;= $AW$3, "Q3",
  TRUE, "Q4 (Highest)"
)</f>
        <v>Q2</v>
      </c>
    </row>
    <row r="180" spans="1:45">
      <c r="A180">
        <v>46</v>
      </c>
      <c r="B180" t="s">
        <v>50</v>
      </c>
      <c r="C180" t="s">
        <v>39</v>
      </c>
      <c r="D180" t="s">
        <v>40</v>
      </c>
      <c r="E180">
        <v>1</v>
      </c>
      <c r="F180">
        <v>2</v>
      </c>
      <c r="G180" t="s">
        <v>82</v>
      </c>
      <c r="H180">
        <v>244</v>
      </c>
      <c r="I180">
        <v>2</v>
      </c>
      <c r="J180" t="s">
        <v>42</v>
      </c>
      <c r="K180">
        <v>3</v>
      </c>
      <c r="L180">
        <v>3</v>
      </c>
      <c r="M180" t="s">
        <v>43</v>
      </c>
      <c r="N180">
        <v>1</v>
      </c>
      <c r="O180" t="s">
        <v>67</v>
      </c>
      <c r="P180">
        <v>10453</v>
      </c>
      <c r="Q180">
        <v>1</v>
      </c>
      <c r="R180" t="s">
        <v>50</v>
      </c>
      <c r="S180">
        <v>25</v>
      </c>
      <c r="T180">
        <v>4</v>
      </c>
      <c r="U180">
        <v>3</v>
      </c>
      <c r="V180">
        <v>3</v>
      </c>
      <c r="W180">
        <v>24</v>
      </c>
      <c r="X180">
        <v>2</v>
      </c>
      <c r="Y180">
        <v>3</v>
      </c>
      <c r="Z180">
        <v>24</v>
      </c>
      <c r="AA180">
        <v>13</v>
      </c>
      <c r="AB180">
        <v>15</v>
      </c>
      <c r="AC180">
        <v>7</v>
      </c>
      <c r="AD180">
        <v>0</v>
      </c>
      <c r="AE180">
        <v>0</v>
      </c>
      <c r="AF180">
        <v>0</v>
      </c>
      <c r="AG180">
        <v>1</v>
      </c>
      <c r="AH180" t="s">
        <v>56</v>
      </c>
      <c r="AI180" t="s">
        <v>46</v>
      </c>
      <c r="AJ180" t="s">
        <v>81</v>
      </c>
      <c r="AK180" t="s">
        <v>71</v>
      </c>
      <c r="AL180" t="s">
        <v>78</v>
      </c>
      <c r="AM180">
        <v>2.25</v>
      </c>
      <c r="AN180" t="s">
        <v>96</v>
      </c>
      <c r="AO180" t="str" cm="1">
        <f t="array" ref="AO180">_xlfn.IFS(
  attrition_data[[#This Row],[YearsSinceLastPromotion]]="","",
  attrition_data[[#This Row],[YearsSinceLastPromotion]]=0,"0",
  attrition_data[[#This Row],[YearsSinceLastPromotion]]&lt;=2,"1–2",
  attrition_data[[#This Row],[YearsSinceLastPromotion]]&lt;=5,"3–5",
  TRUE,"6+"
)</f>
        <v>6+</v>
      </c>
      <c r="AP180">
        <f>attrition_data[[#This Row],[MonthlyIncome]] * 12 * ReplacementFactor</f>
        <v>37630.799999999996</v>
      </c>
      <c r="AQ180">
        <f>IFERROR(attrition_data[[#This Row],[AttritionFlag]] * attrition_data[[#This Row],[ReplacementCost]], 0)</f>
        <v>0</v>
      </c>
      <c r="AR18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80" t="str" cm="1">
        <f t="array" ref="AS180">_xlfn.IFS(
  attrition_data[[#This Row],[RiskScore]] &lt;= $AU$3, "Q1 (Lowest)",
  attrition_data[[#This Row],[RiskScore]] &lt;= $AV$3, "Q2",
  attrition_data[[#This Row],[RiskScore]] &lt;= $AW$3, "Q3",
  TRUE, "Q4 (Highest)"
)</f>
        <v>Q2</v>
      </c>
    </row>
    <row r="181" spans="1:45">
      <c r="A181">
        <v>38</v>
      </c>
      <c r="B181" t="s">
        <v>50</v>
      </c>
      <c r="C181" t="s">
        <v>39</v>
      </c>
      <c r="D181" t="s">
        <v>52</v>
      </c>
      <c r="E181">
        <v>9</v>
      </c>
      <c r="F181">
        <v>2</v>
      </c>
      <c r="G181" t="s">
        <v>41</v>
      </c>
      <c r="H181">
        <v>245</v>
      </c>
      <c r="I181">
        <v>3</v>
      </c>
      <c r="J181" t="s">
        <v>42</v>
      </c>
      <c r="K181">
        <v>3</v>
      </c>
      <c r="L181">
        <v>1</v>
      </c>
      <c r="M181" t="s">
        <v>60</v>
      </c>
      <c r="N181">
        <v>4</v>
      </c>
      <c r="O181" t="s">
        <v>44</v>
      </c>
      <c r="P181">
        <v>2288</v>
      </c>
      <c r="Q181">
        <v>1</v>
      </c>
      <c r="R181" t="s">
        <v>50</v>
      </c>
      <c r="S181">
        <v>12</v>
      </c>
      <c r="T181">
        <v>3</v>
      </c>
      <c r="U181">
        <v>3</v>
      </c>
      <c r="V181">
        <v>0</v>
      </c>
      <c r="W181">
        <v>2</v>
      </c>
      <c r="X181">
        <v>3</v>
      </c>
      <c r="Y181">
        <v>3</v>
      </c>
      <c r="Z181">
        <v>2</v>
      </c>
      <c r="AA181">
        <v>2</v>
      </c>
      <c r="AB181">
        <v>2</v>
      </c>
      <c r="AC181">
        <v>1</v>
      </c>
      <c r="AD181">
        <v>0</v>
      </c>
      <c r="AE181">
        <v>0</v>
      </c>
      <c r="AF181">
        <v>0</v>
      </c>
      <c r="AG181">
        <v>1</v>
      </c>
      <c r="AH181" t="s">
        <v>45</v>
      </c>
      <c r="AI181" t="s">
        <v>57</v>
      </c>
      <c r="AJ181" t="s">
        <v>61</v>
      </c>
      <c r="AK181" t="s">
        <v>65</v>
      </c>
      <c r="AL181" t="s">
        <v>65</v>
      </c>
      <c r="AM181">
        <v>3.25</v>
      </c>
      <c r="AN181" t="s">
        <v>95</v>
      </c>
      <c r="AO181" t="str" cm="1">
        <f t="array" ref="AO181">_xlfn.IFS(
  attrition_data[[#This Row],[YearsSinceLastPromotion]]="","",
  attrition_data[[#This Row],[YearsSinceLastPromotion]]=0,"0",
  attrition_data[[#This Row],[YearsSinceLastPromotion]]&lt;=2,"1–2",
  attrition_data[[#This Row],[YearsSinceLastPromotion]]&lt;=5,"3–5",
  TRUE,"6+"
)</f>
        <v>1–2</v>
      </c>
      <c r="AP181">
        <f>attrition_data[[#This Row],[MonthlyIncome]] * 12 * ReplacementFactor</f>
        <v>8236.7999999999993</v>
      </c>
      <c r="AQ181">
        <f>IFERROR(attrition_data[[#This Row],[AttritionFlag]] * attrition_data[[#This Row],[ReplacementCost]], 0)</f>
        <v>0</v>
      </c>
      <c r="AR18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81" t="str" cm="1">
        <f t="array" ref="AS181">_xlfn.IFS(
  attrition_data[[#This Row],[RiskScore]] &lt;= $AU$3, "Q1 (Lowest)",
  attrition_data[[#This Row],[RiskScore]] &lt;= $AV$3, "Q2",
  attrition_data[[#This Row],[RiskScore]] &lt;= $AW$3, "Q3",
  TRUE, "Q4 (Highest)"
)</f>
        <v>Q2</v>
      </c>
    </row>
    <row r="182" spans="1:45">
      <c r="A182">
        <v>31</v>
      </c>
      <c r="B182" t="s">
        <v>50</v>
      </c>
      <c r="C182" t="s">
        <v>39</v>
      </c>
      <c r="D182" t="s">
        <v>52</v>
      </c>
      <c r="E182">
        <v>12</v>
      </c>
      <c r="F182">
        <v>1</v>
      </c>
      <c r="G182" t="s">
        <v>64</v>
      </c>
      <c r="H182">
        <v>246</v>
      </c>
      <c r="I182">
        <v>3</v>
      </c>
      <c r="J182" t="s">
        <v>42</v>
      </c>
      <c r="K182">
        <v>3</v>
      </c>
      <c r="L182">
        <v>1</v>
      </c>
      <c r="M182" t="s">
        <v>54</v>
      </c>
      <c r="N182">
        <v>4</v>
      </c>
      <c r="O182" t="s">
        <v>55</v>
      </c>
      <c r="P182">
        <v>3929</v>
      </c>
      <c r="Q182">
        <v>8</v>
      </c>
      <c r="R182" t="s">
        <v>38</v>
      </c>
      <c r="S182">
        <v>23</v>
      </c>
      <c r="T182">
        <v>4</v>
      </c>
      <c r="U182">
        <v>3</v>
      </c>
      <c r="V182">
        <v>1</v>
      </c>
      <c r="W182">
        <v>7</v>
      </c>
      <c r="X182">
        <v>0</v>
      </c>
      <c r="Y182">
        <v>3</v>
      </c>
      <c r="Z182">
        <v>4</v>
      </c>
      <c r="AA182">
        <v>2</v>
      </c>
      <c r="AB182">
        <v>0</v>
      </c>
      <c r="AC182">
        <v>2</v>
      </c>
      <c r="AD182">
        <v>0</v>
      </c>
      <c r="AE182">
        <v>1</v>
      </c>
      <c r="AF182">
        <v>1</v>
      </c>
      <c r="AG182">
        <v>1</v>
      </c>
      <c r="AH182" t="s">
        <v>63</v>
      </c>
      <c r="AI182" t="s">
        <v>73</v>
      </c>
      <c r="AJ182" t="s">
        <v>61</v>
      </c>
      <c r="AK182" t="s">
        <v>48</v>
      </c>
      <c r="AL182" t="s">
        <v>65</v>
      </c>
      <c r="AM182">
        <v>3.25</v>
      </c>
      <c r="AN182" t="s">
        <v>95</v>
      </c>
      <c r="AO182" t="str" cm="1">
        <f t="array" ref="AO182">_xlfn.IFS(
  attrition_data[[#This Row],[YearsSinceLastPromotion]]="","",
  attrition_data[[#This Row],[YearsSinceLastPromotion]]=0,"0",
  attrition_data[[#This Row],[YearsSinceLastPromotion]]&lt;=2,"1–2",
  attrition_data[[#This Row],[YearsSinceLastPromotion]]&lt;=5,"3–5",
  TRUE,"6+"
)</f>
        <v>0</v>
      </c>
      <c r="AP182">
        <f>attrition_data[[#This Row],[MonthlyIncome]] * 12 * ReplacementFactor</f>
        <v>14144.4</v>
      </c>
      <c r="AQ182">
        <f>IFERROR(attrition_data[[#This Row],[AttritionFlag]] * attrition_data[[#This Row],[ReplacementCost]], 0)</f>
        <v>0</v>
      </c>
      <c r="AR18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82" t="str" cm="1">
        <f t="array" ref="AS182">_xlfn.IFS(
  attrition_data[[#This Row],[RiskScore]] &lt;= $AU$3, "Q1 (Lowest)",
  attrition_data[[#This Row],[RiskScore]] &lt;= $AV$3, "Q2",
  attrition_data[[#This Row],[RiskScore]] &lt;= $AW$3, "Q3",
  TRUE, "Q4 (Highest)"
)</f>
        <v>Q2</v>
      </c>
    </row>
    <row r="183" spans="1:45">
      <c r="A183">
        <v>34</v>
      </c>
      <c r="B183" t="s">
        <v>50</v>
      </c>
      <c r="C183" t="s">
        <v>39</v>
      </c>
      <c r="D183" t="s">
        <v>52</v>
      </c>
      <c r="E183">
        <v>27</v>
      </c>
      <c r="F183">
        <v>2</v>
      </c>
      <c r="G183" t="s">
        <v>64</v>
      </c>
      <c r="H183">
        <v>247</v>
      </c>
      <c r="I183">
        <v>4</v>
      </c>
      <c r="J183" t="s">
        <v>42</v>
      </c>
      <c r="K183">
        <v>3</v>
      </c>
      <c r="L183">
        <v>1</v>
      </c>
      <c r="M183" t="s">
        <v>54</v>
      </c>
      <c r="N183">
        <v>2</v>
      </c>
      <c r="O183" t="s">
        <v>44</v>
      </c>
      <c r="P183">
        <v>2311</v>
      </c>
      <c r="Q183">
        <v>2</v>
      </c>
      <c r="R183" t="s">
        <v>50</v>
      </c>
      <c r="S183">
        <v>15</v>
      </c>
      <c r="T183">
        <v>3</v>
      </c>
      <c r="U183">
        <v>4</v>
      </c>
      <c r="V183">
        <v>0</v>
      </c>
      <c r="W183">
        <v>9</v>
      </c>
      <c r="X183">
        <v>3</v>
      </c>
      <c r="Y183">
        <v>3</v>
      </c>
      <c r="Z183">
        <v>3</v>
      </c>
      <c r="AA183">
        <v>2</v>
      </c>
      <c r="AB183">
        <v>1</v>
      </c>
      <c r="AC183">
        <v>2</v>
      </c>
      <c r="AD183">
        <v>0</v>
      </c>
      <c r="AE183">
        <v>0</v>
      </c>
      <c r="AF183">
        <v>1</v>
      </c>
      <c r="AG183">
        <v>1</v>
      </c>
      <c r="AH183" t="s">
        <v>63</v>
      </c>
      <c r="AI183" t="s">
        <v>68</v>
      </c>
      <c r="AJ183" t="s">
        <v>61</v>
      </c>
      <c r="AK183" t="s">
        <v>58</v>
      </c>
      <c r="AL183" t="s">
        <v>65</v>
      </c>
      <c r="AM183">
        <v>3.25</v>
      </c>
      <c r="AN183" t="s">
        <v>95</v>
      </c>
      <c r="AO183" t="str" cm="1">
        <f t="array" ref="AO183">_xlfn.IFS(
  attrition_data[[#This Row],[YearsSinceLastPromotion]]="","",
  attrition_data[[#This Row],[YearsSinceLastPromotion]]=0,"0",
  attrition_data[[#This Row],[YearsSinceLastPromotion]]&lt;=2,"1–2",
  attrition_data[[#This Row],[YearsSinceLastPromotion]]&lt;=5,"3–5",
  TRUE,"6+"
)</f>
        <v>1–2</v>
      </c>
      <c r="AP183">
        <f>attrition_data[[#This Row],[MonthlyIncome]] * 12 * ReplacementFactor</f>
        <v>8319.6</v>
      </c>
      <c r="AQ183">
        <f>IFERROR(attrition_data[[#This Row],[AttritionFlag]] * attrition_data[[#This Row],[ReplacementCost]], 0)</f>
        <v>0</v>
      </c>
      <c r="AR18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83" t="str" cm="1">
        <f t="array" ref="AS183">_xlfn.IFS(
  attrition_data[[#This Row],[RiskScore]] &lt;= $AU$3, "Q1 (Lowest)",
  attrition_data[[#This Row],[RiskScore]] &lt;= $AV$3, "Q2",
  attrition_data[[#This Row],[RiskScore]] &lt;= $AW$3, "Q3",
  TRUE, "Q4 (Highest)"
)</f>
        <v>Q2</v>
      </c>
    </row>
    <row r="184" spans="1:45">
      <c r="A184">
        <v>41</v>
      </c>
      <c r="B184" t="s">
        <v>38</v>
      </c>
      <c r="C184" t="s">
        <v>39</v>
      </c>
      <c r="D184" t="s">
        <v>40</v>
      </c>
      <c r="E184">
        <v>20</v>
      </c>
      <c r="F184">
        <v>2</v>
      </c>
      <c r="G184" t="s">
        <v>82</v>
      </c>
      <c r="H184">
        <v>248</v>
      </c>
      <c r="I184">
        <v>2</v>
      </c>
      <c r="J184" t="s">
        <v>42</v>
      </c>
      <c r="K184">
        <v>3</v>
      </c>
      <c r="L184">
        <v>1</v>
      </c>
      <c r="M184" t="s">
        <v>79</v>
      </c>
      <c r="N184">
        <v>2</v>
      </c>
      <c r="O184" t="s">
        <v>44</v>
      </c>
      <c r="P184">
        <v>3140</v>
      </c>
      <c r="Q184">
        <v>1</v>
      </c>
      <c r="R184" t="s">
        <v>38</v>
      </c>
      <c r="S184">
        <v>22</v>
      </c>
      <c r="T184">
        <v>4</v>
      </c>
      <c r="U184">
        <v>4</v>
      </c>
      <c r="V184">
        <v>0</v>
      </c>
      <c r="W184">
        <v>4</v>
      </c>
      <c r="X184">
        <v>5</v>
      </c>
      <c r="Y184">
        <v>2</v>
      </c>
      <c r="Z184">
        <v>4</v>
      </c>
      <c r="AA184">
        <v>3</v>
      </c>
      <c r="AB184">
        <v>0</v>
      </c>
      <c r="AC184">
        <v>2</v>
      </c>
      <c r="AD184">
        <v>1</v>
      </c>
      <c r="AE184">
        <v>1</v>
      </c>
      <c r="AF184">
        <v>1</v>
      </c>
      <c r="AG184">
        <v>1</v>
      </c>
      <c r="AH184" t="s">
        <v>45</v>
      </c>
      <c r="AI184" t="s">
        <v>72</v>
      </c>
      <c r="AJ184" t="s">
        <v>61</v>
      </c>
      <c r="AK184" t="s">
        <v>48</v>
      </c>
      <c r="AL184" t="s">
        <v>65</v>
      </c>
      <c r="AM184">
        <v>2.5</v>
      </c>
      <c r="AN184" t="s">
        <v>96</v>
      </c>
      <c r="AO184" t="str" cm="1">
        <f t="array" ref="AO184">_xlfn.IFS(
  attrition_data[[#This Row],[YearsSinceLastPromotion]]="","",
  attrition_data[[#This Row],[YearsSinceLastPromotion]]=0,"0",
  attrition_data[[#This Row],[YearsSinceLastPromotion]]&lt;=2,"1–2",
  attrition_data[[#This Row],[YearsSinceLastPromotion]]&lt;=5,"3–5",
  TRUE,"6+"
)</f>
        <v>0</v>
      </c>
      <c r="AP184">
        <f>attrition_data[[#This Row],[MonthlyIncome]] * 12 * ReplacementFactor</f>
        <v>11304</v>
      </c>
      <c r="AQ184">
        <f>IFERROR(attrition_data[[#This Row],[AttritionFlag]] * attrition_data[[#This Row],[ReplacementCost]], 0)</f>
        <v>11304</v>
      </c>
      <c r="AR18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84" t="str" cm="1">
        <f t="array" ref="AS184">_xlfn.IFS(
  attrition_data[[#This Row],[RiskScore]] &lt;= $AU$3, "Q1 (Lowest)",
  attrition_data[[#This Row],[RiskScore]] &lt;= $AV$3, "Q2",
  attrition_data[[#This Row],[RiskScore]] &lt;= $AW$3, "Q3",
  TRUE, "Q4 (Highest)"
)</f>
        <v>Q3</v>
      </c>
    </row>
    <row r="185" spans="1:45">
      <c r="A185">
        <v>50</v>
      </c>
      <c r="B185" t="s">
        <v>50</v>
      </c>
      <c r="C185" t="s">
        <v>39</v>
      </c>
      <c r="D185" t="s">
        <v>52</v>
      </c>
      <c r="E185">
        <v>1</v>
      </c>
      <c r="F185">
        <v>3</v>
      </c>
      <c r="G185" t="s">
        <v>64</v>
      </c>
      <c r="H185">
        <v>249</v>
      </c>
      <c r="I185">
        <v>3</v>
      </c>
      <c r="J185" t="s">
        <v>53</v>
      </c>
      <c r="K185">
        <v>2</v>
      </c>
      <c r="L185">
        <v>1</v>
      </c>
      <c r="M185" t="s">
        <v>60</v>
      </c>
      <c r="N185">
        <v>3</v>
      </c>
      <c r="O185" t="s">
        <v>55</v>
      </c>
      <c r="P185">
        <v>3690</v>
      </c>
      <c r="Q185">
        <v>2</v>
      </c>
      <c r="R185" t="s">
        <v>50</v>
      </c>
      <c r="S185">
        <v>15</v>
      </c>
      <c r="T185">
        <v>3</v>
      </c>
      <c r="U185">
        <v>4</v>
      </c>
      <c r="V185">
        <v>1</v>
      </c>
      <c r="W185">
        <v>5</v>
      </c>
      <c r="X185">
        <v>2</v>
      </c>
      <c r="Y185">
        <v>2</v>
      </c>
      <c r="Z185">
        <v>3</v>
      </c>
      <c r="AA185">
        <v>2</v>
      </c>
      <c r="AB185">
        <v>0</v>
      </c>
      <c r="AC185">
        <v>2</v>
      </c>
      <c r="AD185">
        <v>0</v>
      </c>
      <c r="AE185">
        <v>0</v>
      </c>
      <c r="AF185">
        <v>1</v>
      </c>
      <c r="AG185">
        <v>1</v>
      </c>
      <c r="AH185" t="s">
        <v>56</v>
      </c>
      <c r="AI185" t="s">
        <v>46</v>
      </c>
      <c r="AJ185" t="s">
        <v>61</v>
      </c>
      <c r="AK185" t="s">
        <v>48</v>
      </c>
      <c r="AL185" t="s">
        <v>65</v>
      </c>
      <c r="AM185">
        <v>3</v>
      </c>
      <c r="AN185" t="s">
        <v>94</v>
      </c>
      <c r="AO185" t="str" cm="1">
        <f t="array" ref="AO185">_xlfn.IFS(
  attrition_data[[#This Row],[YearsSinceLastPromotion]]="","",
  attrition_data[[#This Row],[YearsSinceLastPromotion]]=0,"0",
  attrition_data[[#This Row],[YearsSinceLastPromotion]]&lt;=2,"1–2",
  attrition_data[[#This Row],[YearsSinceLastPromotion]]&lt;=5,"3–5",
  TRUE,"6+"
)</f>
        <v>0</v>
      </c>
      <c r="AP185">
        <f>attrition_data[[#This Row],[MonthlyIncome]] * 12 * ReplacementFactor</f>
        <v>13284</v>
      </c>
      <c r="AQ185">
        <f>IFERROR(attrition_data[[#This Row],[AttritionFlag]] * attrition_data[[#This Row],[ReplacementCost]], 0)</f>
        <v>0</v>
      </c>
      <c r="AR18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85" t="str" cm="1">
        <f t="array" ref="AS185">_xlfn.IFS(
  attrition_data[[#This Row],[RiskScore]] &lt;= $AU$3, "Q1 (Lowest)",
  attrition_data[[#This Row],[RiskScore]] &lt;= $AV$3, "Q2",
  attrition_data[[#This Row],[RiskScore]] &lt;= $AW$3, "Q3",
  TRUE, "Q4 (Highest)"
)</f>
        <v>Q1 (Lowest)</v>
      </c>
    </row>
    <row r="186" spans="1:45">
      <c r="A186">
        <v>53</v>
      </c>
      <c r="B186" t="s">
        <v>50</v>
      </c>
      <c r="C186" t="s">
        <v>39</v>
      </c>
      <c r="D186" t="s">
        <v>52</v>
      </c>
      <c r="E186">
        <v>13</v>
      </c>
      <c r="F186">
        <v>2</v>
      </c>
      <c r="G186" t="s">
        <v>64</v>
      </c>
      <c r="H186">
        <v>250</v>
      </c>
      <c r="I186">
        <v>4</v>
      </c>
      <c r="J186" t="s">
        <v>42</v>
      </c>
      <c r="K186">
        <v>4</v>
      </c>
      <c r="L186">
        <v>2</v>
      </c>
      <c r="M186" t="s">
        <v>69</v>
      </c>
      <c r="N186">
        <v>1</v>
      </c>
      <c r="O186" t="s">
        <v>67</v>
      </c>
      <c r="P186">
        <v>4450</v>
      </c>
      <c r="Q186">
        <v>1</v>
      </c>
      <c r="R186" t="s">
        <v>50</v>
      </c>
      <c r="S186">
        <v>11</v>
      </c>
      <c r="T186">
        <v>3</v>
      </c>
      <c r="U186">
        <v>3</v>
      </c>
      <c r="V186">
        <v>2</v>
      </c>
      <c r="W186">
        <v>5</v>
      </c>
      <c r="X186">
        <v>3</v>
      </c>
      <c r="Y186">
        <v>3</v>
      </c>
      <c r="Z186">
        <v>4</v>
      </c>
      <c r="AA186">
        <v>2</v>
      </c>
      <c r="AB186">
        <v>1</v>
      </c>
      <c r="AC186">
        <v>3</v>
      </c>
      <c r="AD186">
        <v>0</v>
      </c>
      <c r="AE186">
        <v>0</v>
      </c>
      <c r="AF186">
        <v>1</v>
      </c>
      <c r="AG186">
        <v>1</v>
      </c>
      <c r="AH186" t="s">
        <v>56</v>
      </c>
      <c r="AI186" t="s">
        <v>73</v>
      </c>
      <c r="AJ186" t="s">
        <v>61</v>
      </c>
      <c r="AK186" t="s">
        <v>48</v>
      </c>
      <c r="AL186" t="s">
        <v>65</v>
      </c>
      <c r="AM186">
        <v>2.75</v>
      </c>
      <c r="AN186" t="s">
        <v>94</v>
      </c>
      <c r="AO186" t="str" cm="1">
        <f t="array" ref="AO186">_xlfn.IFS(
  attrition_data[[#This Row],[YearsSinceLastPromotion]]="","",
  attrition_data[[#This Row],[YearsSinceLastPromotion]]=0,"0",
  attrition_data[[#This Row],[YearsSinceLastPromotion]]&lt;=2,"1–2",
  attrition_data[[#This Row],[YearsSinceLastPromotion]]&lt;=5,"3–5",
  TRUE,"6+"
)</f>
        <v>1–2</v>
      </c>
      <c r="AP186">
        <f>attrition_data[[#This Row],[MonthlyIncome]] * 12 * ReplacementFactor</f>
        <v>16020</v>
      </c>
      <c r="AQ186">
        <f>IFERROR(attrition_data[[#This Row],[AttritionFlag]] * attrition_data[[#This Row],[ReplacementCost]], 0)</f>
        <v>0</v>
      </c>
      <c r="AR18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86" t="str" cm="1">
        <f t="array" ref="AS186">_xlfn.IFS(
  attrition_data[[#This Row],[RiskScore]] &lt;= $AU$3, "Q1 (Lowest)",
  attrition_data[[#This Row],[RiskScore]] &lt;= $AV$3, "Q2",
  attrition_data[[#This Row],[RiskScore]] &lt;= $AW$3, "Q3",
  TRUE, "Q4 (Highest)"
)</f>
        <v>Q1 (Lowest)</v>
      </c>
    </row>
    <row r="187" spans="1:45">
      <c r="A187">
        <v>33</v>
      </c>
      <c r="B187" t="s">
        <v>50</v>
      </c>
      <c r="C187" t="s">
        <v>39</v>
      </c>
      <c r="D187" t="s">
        <v>52</v>
      </c>
      <c r="E187">
        <v>14</v>
      </c>
      <c r="F187">
        <v>3</v>
      </c>
      <c r="G187" t="s">
        <v>64</v>
      </c>
      <c r="H187">
        <v>252</v>
      </c>
      <c r="I187">
        <v>4</v>
      </c>
      <c r="J187" t="s">
        <v>42</v>
      </c>
      <c r="K187">
        <v>3</v>
      </c>
      <c r="L187">
        <v>1</v>
      </c>
      <c r="M187" t="s">
        <v>54</v>
      </c>
      <c r="N187">
        <v>2</v>
      </c>
      <c r="O187" t="s">
        <v>55</v>
      </c>
      <c r="P187">
        <v>2756</v>
      </c>
      <c r="Q187">
        <v>1</v>
      </c>
      <c r="R187" t="s">
        <v>50</v>
      </c>
      <c r="S187">
        <v>13</v>
      </c>
      <c r="T187">
        <v>3</v>
      </c>
      <c r="U187">
        <v>4</v>
      </c>
      <c r="V187">
        <v>1</v>
      </c>
      <c r="W187">
        <v>8</v>
      </c>
      <c r="X187">
        <v>5</v>
      </c>
      <c r="Y187">
        <v>3</v>
      </c>
      <c r="Z187">
        <v>8</v>
      </c>
      <c r="AA187">
        <v>7</v>
      </c>
      <c r="AB187">
        <v>1</v>
      </c>
      <c r="AC187">
        <v>6</v>
      </c>
      <c r="AD187">
        <v>0</v>
      </c>
      <c r="AE187">
        <v>0</v>
      </c>
      <c r="AF187">
        <v>1</v>
      </c>
      <c r="AG187">
        <v>1</v>
      </c>
      <c r="AH187" t="s">
        <v>63</v>
      </c>
      <c r="AI187" t="s">
        <v>73</v>
      </c>
      <c r="AJ187" t="s">
        <v>61</v>
      </c>
      <c r="AK187" t="s">
        <v>48</v>
      </c>
      <c r="AL187" t="s">
        <v>49</v>
      </c>
      <c r="AM187">
        <v>3.25</v>
      </c>
      <c r="AN187" t="s">
        <v>95</v>
      </c>
      <c r="AO187" t="str" cm="1">
        <f t="array" ref="AO187">_xlfn.IFS(
  attrition_data[[#This Row],[YearsSinceLastPromotion]]="","",
  attrition_data[[#This Row],[YearsSinceLastPromotion]]=0,"0",
  attrition_data[[#This Row],[YearsSinceLastPromotion]]&lt;=2,"1–2",
  attrition_data[[#This Row],[YearsSinceLastPromotion]]&lt;=5,"3–5",
  TRUE,"6+"
)</f>
        <v>1–2</v>
      </c>
      <c r="AP187">
        <f>attrition_data[[#This Row],[MonthlyIncome]] * 12 * ReplacementFactor</f>
        <v>9921.6</v>
      </c>
      <c r="AQ187">
        <f>IFERROR(attrition_data[[#This Row],[AttritionFlag]] * attrition_data[[#This Row],[ReplacementCost]], 0)</f>
        <v>0</v>
      </c>
      <c r="AR18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87" t="str" cm="1">
        <f t="array" ref="AS187">_xlfn.IFS(
  attrition_data[[#This Row],[RiskScore]] &lt;= $AU$3, "Q1 (Lowest)",
  attrition_data[[#This Row],[RiskScore]] &lt;= $AV$3, "Q2",
  attrition_data[[#This Row],[RiskScore]] &lt;= $AW$3, "Q3",
  TRUE, "Q4 (Highest)"
)</f>
        <v>Q1 (Lowest)</v>
      </c>
    </row>
    <row r="188" spans="1:45">
      <c r="A188">
        <v>40</v>
      </c>
      <c r="B188" t="s">
        <v>50</v>
      </c>
      <c r="C188" t="s">
        <v>39</v>
      </c>
      <c r="D188" t="s">
        <v>52</v>
      </c>
      <c r="E188">
        <v>4</v>
      </c>
      <c r="F188">
        <v>1</v>
      </c>
      <c r="G188" t="s">
        <v>64</v>
      </c>
      <c r="H188">
        <v>253</v>
      </c>
      <c r="I188">
        <v>4</v>
      </c>
      <c r="J188" t="s">
        <v>42</v>
      </c>
      <c r="K188">
        <v>3</v>
      </c>
      <c r="L188">
        <v>5</v>
      </c>
      <c r="M188" t="s">
        <v>75</v>
      </c>
      <c r="N188">
        <v>3</v>
      </c>
      <c r="O188" t="s">
        <v>55</v>
      </c>
      <c r="P188">
        <v>19033</v>
      </c>
      <c r="Q188">
        <v>1</v>
      </c>
      <c r="R188" t="s">
        <v>50</v>
      </c>
      <c r="S188">
        <v>14</v>
      </c>
      <c r="T188">
        <v>3</v>
      </c>
      <c r="U188">
        <v>2</v>
      </c>
      <c r="V188">
        <v>1</v>
      </c>
      <c r="W188">
        <v>21</v>
      </c>
      <c r="X188">
        <v>2</v>
      </c>
      <c r="Y188">
        <v>3</v>
      </c>
      <c r="Z188">
        <v>20</v>
      </c>
      <c r="AA188">
        <v>8</v>
      </c>
      <c r="AB188">
        <v>9</v>
      </c>
      <c r="AC188">
        <v>9</v>
      </c>
      <c r="AD188">
        <v>0</v>
      </c>
      <c r="AE188">
        <v>0</v>
      </c>
      <c r="AF188">
        <v>0</v>
      </c>
      <c r="AG188">
        <v>1</v>
      </c>
      <c r="AH188" t="s">
        <v>45</v>
      </c>
      <c r="AI188" t="s">
        <v>46</v>
      </c>
      <c r="AJ188" t="s">
        <v>76</v>
      </c>
      <c r="AK188" t="s">
        <v>71</v>
      </c>
      <c r="AL188" t="s">
        <v>71</v>
      </c>
      <c r="AM188">
        <v>3</v>
      </c>
      <c r="AN188" t="s">
        <v>94</v>
      </c>
      <c r="AO188" t="str" cm="1">
        <f t="array" ref="AO188">_xlfn.IFS(
  attrition_data[[#This Row],[YearsSinceLastPromotion]]="","",
  attrition_data[[#This Row],[YearsSinceLastPromotion]]=0,"0",
  attrition_data[[#This Row],[YearsSinceLastPromotion]]&lt;=2,"1–2",
  attrition_data[[#This Row],[YearsSinceLastPromotion]]&lt;=5,"3–5",
  TRUE,"6+"
)</f>
        <v>6+</v>
      </c>
      <c r="AP188">
        <f>attrition_data[[#This Row],[MonthlyIncome]] * 12 * ReplacementFactor</f>
        <v>68518.8</v>
      </c>
      <c r="AQ188">
        <f>IFERROR(attrition_data[[#This Row],[AttritionFlag]] * attrition_data[[#This Row],[ReplacementCost]], 0)</f>
        <v>0</v>
      </c>
      <c r="AR18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88" t="str" cm="1">
        <f t="array" ref="AS188">_xlfn.IFS(
  attrition_data[[#This Row],[RiskScore]] &lt;= $AU$3, "Q1 (Lowest)",
  attrition_data[[#This Row],[RiskScore]] &lt;= $AV$3, "Q2",
  attrition_data[[#This Row],[RiskScore]] &lt;= $AW$3, "Q3",
  TRUE, "Q4 (Highest)"
)</f>
        <v>Q2</v>
      </c>
    </row>
    <row r="189" spans="1:45">
      <c r="A189">
        <v>55</v>
      </c>
      <c r="B189" t="s">
        <v>50</v>
      </c>
      <c r="C189" t="s">
        <v>39</v>
      </c>
      <c r="D189" t="s">
        <v>52</v>
      </c>
      <c r="E189">
        <v>14</v>
      </c>
      <c r="F189">
        <v>4</v>
      </c>
      <c r="G189" t="s">
        <v>64</v>
      </c>
      <c r="H189">
        <v>254</v>
      </c>
      <c r="I189">
        <v>3</v>
      </c>
      <c r="J189" t="s">
        <v>53</v>
      </c>
      <c r="K189">
        <v>4</v>
      </c>
      <c r="L189">
        <v>5</v>
      </c>
      <c r="M189" t="s">
        <v>80</v>
      </c>
      <c r="N189">
        <v>2</v>
      </c>
      <c r="O189" t="s">
        <v>44</v>
      </c>
      <c r="P189">
        <v>18722</v>
      </c>
      <c r="Q189">
        <v>8</v>
      </c>
      <c r="R189" t="s">
        <v>50</v>
      </c>
      <c r="S189">
        <v>11</v>
      </c>
      <c r="T189">
        <v>3</v>
      </c>
      <c r="U189">
        <v>4</v>
      </c>
      <c r="V189">
        <v>0</v>
      </c>
      <c r="W189">
        <v>36</v>
      </c>
      <c r="X189">
        <v>3</v>
      </c>
      <c r="Y189">
        <v>3</v>
      </c>
      <c r="Z189">
        <v>24</v>
      </c>
      <c r="AA189">
        <v>15</v>
      </c>
      <c r="AB189">
        <v>2</v>
      </c>
      <c r="AC189">
        <v>15</v>
      </c>
      <c r="AD189">
        <v>0</v>
      </c>
      <c r="AE189">
        <v>0</v>
      </c>
      <c r="AF189">
        <v>0</v>
      </c>
      <c r="AG189">
        <v>1</v>
      </c>
      <c r="AH189" t="s">
        <v>66</v>
      </c>
      <c r="AI189" t="s">
        <v>73</v>
      </c>
      <c r="AJ189" t="s">
        <v>76</v>
      </c>
      <c r="AK189" t="s">
        <v>77</v>
      </c>
      <c r="AL189" t="s">
        <v>78</v>
      </c>
      <c r="AM189">
        <v>3</v>
      </c>
      <c r="AN189" t="s">
        <v>94</v>
      </c>
      <c r="AO189" t="str" cm="1">
        <f t="array" ref="AO189">_xlfn.IFS(
  attrition_data[[#This Row],[YearsSinceLastPromotion]]="","",
  attrition_data[[#This Row],[YearsSinceLastPromotion]]=0,"0",
  attrition_data[[#This Row],[YearsSinceLastPromotion]]&lt;=2,"1–2",
  attrition_data[[#This Row],[YearsSinceLastPromotion]]&lt;=5,"3–5",
  TRUE,"6+"
)</f>
        <v>1–2</v>
      </c>
      <c r="AP189">
        <f>attrition_data[[#This Row],[MonthlyIncome]] * 12 * ReplacementFactor</f>
        <v>67399.199999999997</v>
      </c>
      <c r="AQ189">
        <f>IFERROR(attrition_data[[#This Row],[AttritionFlag]] * attrition_data[[#This Row],[ReplacementCost]], 0)</f>
        <v>0</v>
      </c>
      <c r="AR18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89" t="str" cm="1">
        <f t="array" ref="AS189">_xlfn.IFS(
  attrition_data[[#This Row],[RiskScore]] &lt;= $AU$3, "Q1 (Lowest)",
  attrition_data[[#This Row],[RiskScore]] &lt;= $AV$3, "Q2",
  attrition_data[[#This Row],[RiskScore]] &lt;= $AW$3, "Q3",
  TRUE, "Q4 (Highest)"
)</f>
        <v>Q1 (Lowest)</v>
      </c>
    </row>
    <row r="190" spans="1:45">
      <c r="A190">
        <v>34</v>
      </c>
      <c r="B190" t="s">
        <v>50</v>
      </c>
      <c r="C190" t="s">
        <v>51</v>
      </c>
      <c r="D190" t="s">
        <v>52</v>
      </c>
      <c r="E190">
        <v>2</v>
      </c>
      <c r="F190">
        <v>1</v>
      </c>
      <c r="G190" t="s">
        <v>41</v>
      </c>
      <c r="H190">
        <v>256</v>
      </c>
      <c r="I190">
        <v>4</v>
      </c>
      <c r="J190" t="s">
        <v>53</v>
      </c>
      <c r="K190">
        <v>2</v>
      </c>
      <c r="L190">
        <v>2</v>
      </c>
      <c r="M190" t="s">
        <v>69</v>
      </c>
      <c r="N190">
        <v>3</v>
      </c>
      <c r="O190" t="s">
        <v>55</v>
      </c>
      <c r="P190">
        <v>9547</v>
      </c>
      <c r="Q190">
        <v>1</v>
      </c>
      <c r="R190" t="s">
        <v>50</v>
      </c>
      <c r="S190">
        <v>17</v>
      </c>
      <c r="T190">
        <v>3</v>
      </c>
      <c r="U190">
        <v>3</v>
      </c>
      <c r="V190">
        <v>0</v>
      </c>
      <c r="W190">
        <v>10</v>
      </c>
      <c r="X190">
        <v>2</v>
      </c>
      <c r="Y190">
        <v>2</v>
      </c>
      <c r="Z190">
        <v>10</v>
      </c>
      <c r="AA190">
        <v>9</v>
      </c>
      <c r="AB190">
        <v>1</v>
      </c>
      <c r="AC190">
        <v>9</v>
      </c>
      <c r="AD190">
        <v>0</v>
      </c>
      <c r="AE190">
        <v>0</v>
      </c>
      <c r="AF190">
        <v>1</v>
      </c>
      <c r="AG190">
        <v>1</v>
      </c>
      <c r="AH190" t="s">
        <v>63</v>
      </c>
      <c r="AI190" t="s">
        <v>46</v>
      </c>
      <c r="AJ190" t="s">
        <v>47</v>
      </c>
      <c r="AK190" t="s">
        <v>58</v>
      </c>
      <c r="AL190" t="s">
        <v>49</v>
      </c>
      <c r="AM190">
        <v>3</v>
      </c>
      <c r="AN190" t="s">
        <v>94</v>
      </c>
      <c r="AO190" t="str" cm="1">
        <f t="array" ref="AO190">_xlfn.IFS(
  attrition_data[[#This Row],[YearsSinceLastPromotion]]="","",
  attrition_data[[#This Row],[YearsSinceLastPromotion]]=0,"0",
  attrition_data[[#This Row],[YearsSinceLastPromotion]]&lt;=2,"1–2",
  attrition_data[[#This Row],[YearsSinceLastPromotion]]&lt;=5,"3–5",
  TRUE,"6+"
)</f>
        <v>1–2</v>
      </c>
      <c r="AP190">
        <f>attrition_data[[#This Row],[MonthlyIncome]] * 12 * ReplacementFactor</f>
        <v>34369.199999999997</v>
      </c>
      <c r="AQ190">
        <f>IFERROR(attrition_data[[#This Row],[AttritionFlag]] * attrition_data[[#This Row],[ReplacementCost]], 0)</f>
        <v>0</v>
      </c>
      <c r="AR19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90" t="str" cm="1">
        <f t="array" ref="AS190">_xlfn.IFS(
  attrition_data[[#This Row],[RiskScore]] &lt;= $AU$3, "Q1 (Lowest)",
  attrition_data[[#This Row],[RiskScore]] &lt;= $AV$3, "Q2",
  attrition_data[[#This Row],[RiskScore]] &lt;= $AW$3, "Q3",
  TRUE, "Q4 (Highest)"
)</f>
        <v>Q1 (Lowest)</v>
      </c>
    </row>
    <row r="191" spans="1:45">
      <c r="A191">
        <v>51</v>
      </c>
      <c r="B191" t="s">
        <v>50</v>
      </c>
      <c r="C191" t="s">
        <v>39</v>
      </c>
      <c r="D191" t="s">
        <v>52</v>
      </c>
      <c r="E191">
        <v>3</v>
      </c>
      <c r="F191">
        <v>3</v>
      </c>
      <c r="G191" t="s">
        <v>64</v>
      </c>
      <c r="H191">
        <v>258</v>
      </c>
      <c r="I191">
        <v>4</v>
      </c>
      <c r="J191" t="s">
        <v>42</v>
      </c>
      <c r="K191">
        <v>3</v>
      </c>
      <c r="L191">
        <v>4</v>
      </c>
      <c r="M191" t="s">
        <v>70</v>
      </c>
      <c r="N191">
        <v>2</v>
      </c>
      <c r="O191" t="s">
        <v>44</v>
      </c>
      <c r="P191">
        <v>13734</v>
      </c>
      <c r="Q191">
        <v>3</v>
      </c>
      <c r="R191" t="s">
        <v>50</v>
      </c>
      <c r="S191">
        <v>18</v>
      </c>
      <c r="T191">
        <v>3</v>
      </c>
      <c r="U191">
        <v>3</v>
      </c>
      <c r="V191">
        <v>0</v>
      </c>
      <c r="W191">
        <v>21</v>
      </c>
      <c r="X191">
        <v>6</v>
      </c>
      <c r="Y191">
        <v>3</v>
      </c>
      <c r="Z191">
        <v>7</v>
      </c>
      <c r="AA191">
        <v>7</v>
      </c>
      <c r="AB191">
        <v>1</v>
      </c>
      <c r="AC191">
        <v>0</v>
      </c>
      <c r="AD191">
        <v>0</v>
      </c>
      <c r="AE191">
        <v>0</v>
      </c>
      <c r="AF191">
        <v>1</v>
      </c>
      <c r="AG191">
        <v>0</v>
      </c>
      <c r="AH191" t="s">
        <v>56</v>
      </c>
      <c r="AI191" t="s">
        <v>46</v>
      </c>
      <c r="AJ191" t="s">
        <v>81</v>
      </c>
      <c r="AK191" t="s">
        <v>71</v>
      </c>
      <c r="AL191" t="s">
        <v>49</v>
      </c>
      <c r="AM191">
        <v>3</v>
      </c>
      <c r="AN191" t="s">
        <v>94</v>
      </c>
      <c r="AO191" t="str" cm="1">
        <f t="array" ref="AO191">_xlfn.IFS(
  attrition_data[[#This Row],[YearsSinceLastPromotion]]="","",
  attrition_data[[#This Row],[YearsSinceLastPromotion]]=0,"0",
  attrition_data[[#This Row],[YearsSinceLastPromotion]]&lt;=2,"1–2",
  attrition_data[[#This Row],[YearsSinceLastPromotion]]&lt;=5,"3–5",
  TRUE,"6+"
)</f>
        <v>1–2</v>
      </c>
      <c r="AP191">
        <f>attrition_data[[#This Row],[MonthlyIncome]] * 12 * ReplacementFactor</f>
        <v>49442.400000000001</v>
      </c>
      <c r="AQ191">
        <f>IFERROR(attrition_data[[#This Row],[AttritionFlag]] * attrition_data[[#This Row],[ReplacementCost]], 0)</f>
        <v>0</v>
      </c>
      <c r="AR19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91" t="str" cm="1">
        <f t="array" ref="AS191">_xlfn.IFS(
  attrition_data[[#This Row],[RiskScore]] &lt;= $AU$3, "Q1 (Lowest)",
  attrition_data[[#This Row],[RiskScore]] &lt;= $AV$3, "Q2",
  attrition_data[[#This Row],[RiskScore]] &lt;= $AW$3, "Q3",
  TRUE, "Q4 (Highest)"
)</f>
        <v>Q1 (Lowest)</v>
      </c>
    </row>
    <row r="192" spans="1:45">
      <c r="A192">
        <v>52</v>
      </c>
      <c r="B192" t="s">
        <v>50</v>
      </c>
      <c r="C192" t="s">
        <v>39</v>
      </c>
      <c r="D192" t="s">
        <v>52</v>
      </c>
      <c r="E192">
        <v>1</v>
      </c>
      <c r="F192">
        <v>4</v>
      </c>
      <c r="G192" t="s">
        <v>41</v>
      </c>
      <c r="H192">
        <v>259</v>
      </c>
      <c r="I192">
        <v>3</v>
      </c>
      <c r="J192" t="s">
        <v>53</v>
      </c>
      <c r="K192">
        <v>2</v>
      </c>
      <c r="L192">
        <v>5</v>
      </c>
      <c r="M192" t="s">
        <v>75</v>
      </c>
      <c r="N192">
        <v>3</v>
      </c>
      <c r="O192" t="s">
        <v>55</v>
      </c>
      <c r="P192">
        <v>19999</v>
      </c>
      <c r="Q192">
        <v>0</v>
      </c>
      <c r="R192" t="s">
        <v>50</v>
      </c>
      <c r="S192">
        <v>14</v>
      </c>
      <c r="T192">
        <v>3</v>
      </c>
      <c r="U192">
        <v>1</v>
      </c>
      <c r="V192">
        <v>1</v>
      </c>
      <c r="W192">
        <v>34</v>
      </c>
      <c r="X192">
        <v>5</v>
      </c>
      <c r="Y192">
        <v>3</v>
      </c>
      <c r="Z192">
        <v>33</v>
      </c>
      <c r="AA192">
        <v>18</v>
      </c>
      <c r="AB192">
        <v>11</v>
      </c>
      <c r="AC192">
        <v>9</v>
      </c>
      <c r="AD192">
        <v>0</v>
      </c>
      <c r="AE192">
        <v>0</v>
      </c>
      <c r="AF192">
        <v>0</v>
      </c>
      <c r="AG192">
        <v>1</v>
      </c>
      <c r="AH192" t="s">
        <v>56</v>
      </c>
      <c r="AI192" t="s">
        <v>46</v>
      </c>
      <c r="AJ192" t="s">
        <v>76</v>
      </c>
      <c r="AK192" t="s">
        <v>77</v>
      </c>
      <c r="AL192" t="s">
        <v>78</v>
      </c>
      <c r="AM192">
        <v>2.5</v>
      </c>
      <c r="AN192" t="s">
        <v>96</v>
      </c>
      <c r="AO192" t="str" cm="1">
        <f t="array" ref="AO192">_xlfn.IFS(
  attrition_data[[#This Row],[YearsSinceLastPromotion]]="","",
  attrition_data[[#This Row],[YearsSinceLastPromotion]]=0,"0",
  attrition_data[[#This Row],[YearsSinceLastPromotion]]&lt;=2,"1–2",
  attrition_data[[#This Row],[YearsSinceLastPromotion]]&lt;=5,"3–5",
  TRUE,"6+"
)</f>
        <v>6+</v>
      </c>
      <c r="AP192">
        <f>attrition_data[[#This Row],[MonthlyIncome]] * 12 * ReplacementFactor</f>
        <v>71996.399999999994</v>
      </c>
      <c r="AQ192">
        <f>IFERROR(attrition_data[[#This Row],[AttritionFlag]] * attrition_data[[#This Row],[ReplacementCost]], 0)</f>
        <v>0</v>
      </c>
      <c r="AR19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92" t="str" cm="1">
        <f t="array" ref="AS192">_xlfn.IFS(
  attrition_data[[#This Row],[RiskScore]] &lt;= $AU$3, "Q1 (Lowest)",
  attrition_data[[#This Row],[RiskScore]] &lt;= $AV$3, "Q2",
  attrition_data[[#This Row],[RiskScore]] &lt;= $AW$3, "Q3",
  TRUE, "Q4 (Highest)"
)</f>
        <v>Q2</v>
      </c>
    </row>
    <row r="193" spans="1:45">
      <c r="A193">
        <v>27</v>
      </c>
      <c r="B193" t="s">
        <v>50</v>
      </c>
      <c r="C193" t="s">
        <v>39</v>
      </c>
      <c r="D193" t="s">
        <v>52</v>
      </c>
      <c r="E193">
        <v>9</v>
      </c>
      <c r="F193">
        <v>3</v>
      </c>
      <c r="G193" t="s">
        <v>64</v>
      </c>
      <c r="H193">
        <v>260</v>
      </c>
      <c r="I193">
        <v>4</v>
      </c>
      <c r="J193" t="s">
        <v>42</v>
      </c>
      <c r="K193">
        <v>3</v>
      </c>
      <c r="L193">
        <v>1</v>
      </c>
      <c r="M193" t="s">
        <v>54</v>
      </c>
      <c r="N193">
        <v>2</v>
      </c>
      <c r="O193" t="s">
        <v>44</v>
      </c>
      <c r="P193">
        <v>2279</v>
      </c>
      <c r="Q193">
        <v>1</v>
      </c>
      <c r="R193" t="s">
        <v>50</v>
      </c>
      <c r="S193">
        <v>16</v>
      </c>
      <c r="T193">
        <v>3</v>
      </c>
      <c r="U193">
        <v>4</v>
      </c>
      <c r="V193">
        <v>0</v>
      </c>
      <c r="W193">
        <v>7</v>
      </c>
      <c r="X193">
        <v>2</v>
      </c>
      <c r="Y193">
        <v>2</v>
      </c>
      <c r="Z193">
        <v>7</v>
      </c>
      <c r="AA193">
        <v>7</v>
      </c>
      <c r="AB193">
        <v>0</v>
      </c>
      <c r="AC193">
        <v>3</v>
      </c>
      <c r="AD193">
        <v>0</v>
      </c>
      <c r="AE193">
        <v>0</v>
      </c>
      <c r="AF193">
        <v>1</v>
      </c>
      <c r="AG193">
        <v>1</v>
      </c>
      <c r="AH193" t="s">
        <v>63</v>
      </c>
      <c r="AI193" t="s">
        <v>57</v>
      </c>
      <c r="AJ193" t="s">
        <v>61</v>
      </c>
      <c r="AK193" t="s">
        <v>48</v>
      </c>
      <c r="AL193" t="s">
        <v>49</v>
      </c>
      <c r="AM193">
        <v>3</v>
      </c>
      <c r="AN193" t="s">
        <v>94</v>
      </c>
      <c r="AO193" t="str" cm="1">
        <f t="array" ref="AO193">_xlfn.IFS(
  attrition_data[[#This Row],[YearsSinceLastPromotion]]="","",
  attrition_data[[#This Row],[YearsSinceLastPromotion]]=0,"0",
  attrition_data[[#This Row],[YearsSinceLastPromotion]]&lt;=2,"1–2",
  attrition_data[[#This Row],[YearsSinceLastPromotion]]&lt;=5,"3–5",
  TRUE,"6+"
)</f>
        <v>0</v>
      </c>
      <c r="AP193">
        <f>attrition_data[[#This Row],[MonthlyIncome]] * 12 * ReplacementFactor</f>
        <v>8204.4</v>
      </c>
      <c r="AQ193">
        <f>IFERROR(attrition_data[[#This Row],[AttritionFlag]] * attrition_data[[#This Row],[ReplacementCost]], 0)</f>
        <v>0</v>
      </c>
      <c r="AR19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93" t="str" cm="1">
        <f t="array" ref="AS193">_xlfn.IFS(
  attrition_data[[#This Row],[RiskScore]] &lt;= $AU$3, "Q1 (Lowest)",
  attrition_data[[#This Row],[RiskScore]] &lt;= $AV$3, "Q2",
  attrition_data[[#This Row],[RiskScore]] &lt;= $AW$3, "Q3",
  TRUE, "Q4 (Highest)"
)</f>
        <v>Q1 (Lowest)</v>
      </c>
    </row>
    <row r="194" spans="1:45">
      <c r="A194">
        <v>35</v>
      </c>
      <c r="B194" t="s">
        <v>38</v>
      </c>
      <c r="C194" t="s">
        <v>39</v>
      </c>
      <c r="D194" t="s">
        <v>52</v>
      </c>
      <c r="E194">
        <v>23</v>
      </c>
      <c r="F194">
        <v>2</v>
      </c>
      <c r="G194" t="s">
        <v>41</v>
      </c>
      <c r="H194">
        <v>261</v>
      </c>
      <c r="I194">
        <v>2</v>
      </c>
      <c r="J194" t="s">
        <v>53</v>
      </c>
      <c r="K194">
        <v>2</v>
      </c>
      <c r="L194">
        <v>2</v>
      </c>
      <c r="M194" t="s">
        <v>69</v>
      </c>
      <c r="N194">
        <v>3</v>
      </c>
      <c r="O194" t="s">
        <v>55</v>
      </c>
      <c r="P194">
        <v>5916</v>
      </c>
      <c r="Q194">
        <v>3</v>
      </c>
      <c r="R194" t="s">
        <v>38</v>
      </c>
      <c r="S194">
        <v>13</v>
      </c>
      <c r="T194">
        <v>3</v>
      </c>
      <c r="U194">
        <v>1</v>
      </c>
      <c r="V194">
        <v>0</v>
      </c>
      <c r="W194">
        <v>8</v>
      </c>
      <c r="X194">
        <v>1</v>
      </c>
      <c r="Y194">
        <v>3</v>
      </c>
      <c r="Z194">
        <v>1</v>
      </c>
      <c r="AA194">
        <v>0</v>
      </c>
      <c r="AB194">
        <v>0</v>
      </c>
      <c r="AC194">
        <v>1</v>
      </c>
      <c r="AD194">
        <v>1</v>
      </c>
      <c r="AE194">
        <v>1</v>
      </c>
      <c r="AF194">
        <v>1</v>
      </c>
      <c r="AG194">
        <v>1</v>
      </c>
      <c r="AH194" t="s">
        <v>45</v>
      </c>
      <c r="AI194" t="s">
        <v>68</v>
      </c>
      <c r="AJ194" t="s">
        <v>47</v>
      </c>
      <c r="AK194" t="s">
        <v>48</v>
      </c>
      <c r="AL194" t="s">
        <v>62</v>
      </c>
      <c r="AM194">
        <v>2.25</v>
      </c>
      <c r="AN194" t="s">
        <v>96</v>
      </c>
      <c r="AO194" t="str" cm="1">
        <f t="array" ref="AO194">_xlfn.IFS(
  attrition_data[[#This Row],[YearsSinceLastPromotion]]="","",
  attrition_data[[#This Row],[YearsSinceLastPromotion]]=0,"0",
  attrition_data[[#This Row],[YearsSinceLastPromotion]]&lt;=2,"1–2",
  attrition_data[[#This Row],[YearsSinceLastPromotion]]&lt;=5,"3–5",
  TRUE,"6+"
)</f>
        <v>0</v>
      </c>
      <c r="AP194">
        <f>attrition_data[[#This Row],[MonthlyIncome]] * 12 * ReplacementFactor</f>
        <v>21297.599999999999</v>
      </c>
      <c r="AQ194">
        <f>IFERROR(attrition_data[[#This Row],[AttritionFlag]] * attrition_data[[#This Row],[ReplacementCost]], 0)</f>
        <v>21297.599999999999</v>
      </c>
      <c r="AR19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94" t="str" cm="1">
        <f t="array" ref="AS194">_xlfn.IFS(
  attrition_data[[#This Row],[RiskScore]] &lt;= $AU$3, "Q1 (Lowest)",
  attrition_data[[#This Row],[RiskScore]] &lt;= $AV$3, "Q2",
  attrition_data[[#This Row],[RiskScore]] &lt;= $AW$3, "Q3",
  TRUE, "Q4 (Highest)"
)</f>
        <v>Q4 (Highest)</v>
      </c>
    </row>
    <row r="195" spans="1:45">
      <c r="A195">
        <v>43</v>
      </c>
      <c r="B195" t="s">
        <v>50</v>
      </c>
      <c r="C195" t="s">
        <v>74</v>
      </c>
      <c r="D195" t="s">
        <v>52</v>
      </c>
      <c r="E195">
        <v>7</v>
      </c>
      <c r="F195">
        <v>3</v>
      </c>
      <c r="G195" t="s">
        <v>64</v>
      </c>
      <c r="H195">
        <v>262</v>
      </c>
      <c r="I195">
        <v>4</v>
      </c>
      <c r="J195" t="s">
        <v>53</v>
      </c>
      <c r="K195">
        <v>4</v>
      </c>
      <c r="L195">
        <v>1</v>
      </c>
      <c r="M195" t="s">
        <v>54</v>
      </c>
      <c r="N195">
        <v>4</v>
      </c>
      <c r="O195" t="s">
        <v>67</v>
      </c>
      <c r="P195">
        <v>2089</v>
      </c>
      <c r="Q195">
        <v>4</v>
      </c>
      <c r="R195" t="s">
        <v>50</v>
      </c>
      <c r="S195">
        <v>14</v>
      </c>
      <c r="T195">
        <v>3</v>
      </c>
      <c r="U195">
        <v>4</v>
      </c>
      <c r="V195">
        <v>3</v>
      </c>
      <c r="W195">
        <v>7</v>
      </c>
      <c r="X195">
        <v>3</v>
      </c>
      <c r="Y195">
        <v>4</v>
      </c>
      <c r="Z195">
        <v>5</v>
      </c>
      <c r="AA195">
        <v>4</v>
      </c>
      <c r="AB195">
        <v>2</v>
      </c>
      <c r="AC195">
        <v>2</v>
      </c>
      <c r="AD195">
        <v>0</v>
      </c>
      <c r="AE195">
        <v>0</v>
      </c>
      <c r="AF195">
        <v>0</v>
      </c>
      <c r="AG195">
        <v>1</v>
      </c>
      <c r="AH195" t="s">
        <v>45</v>
      </c>
      <c r="AI195" t="s">
        <v>57</v>
      </c>
      <c r="AJ195" t="s">
        <v>61</v>
      </c>
      <c r="AK195" t="s">
        <v>48</v>
      </c>
      <c r="AL195" t="s">
        <v>65</v>
      </c>
      <c r="AM195">
        <v>4</v>
      </c>
      <c r="AN195" t="s">
        <v>95</v>
      </c>
      <c r="AO195" t="str" cm="1">
        <f t="array" ref="AO195">_xlfn.IFS(
  attrition_data[[#This Row],[YearsSinceLastPromotion]]="","",
  attrition_data[[#This Row],[YearsSinceLastPromotion]]=0,"0",
  attrition_data[[#This Row],[YearsSinceLastPromotion]]&lt;=2,"1–2",
  attrition_data[[#This Row],[YearsSinceLastPromotion]]&lt;=5,"3–5",
  TRUE,"6+"
)</f>
        <v>1–2</v>
      </c>
      <c r="AP195">
        <f>attrition_data[[#This Row],[MonthlyIncome]] * 12 * ReplacementFactor</f>
        <v>7520.4</v>
      </c>
      <c r="AQ195">
        <f>IFERROR(attrition_data[[#This Row],[AttritionFlag]] * attrition_data[[#This Row],[ReplacementCost]], 0)</f>
        <v>0</v>
      </c>
      <c r="AR19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95" t="str" cm="1">
        <f t="array" ref="AS195">_xlfn.IFS(
  attrition_data[[#This Row],[RiskScore]] &lt;= $AU$3, "Q1 (Lowest)",
  attrition_data[[#This Row],[RiskScore]] &lt;= $AV$3, "Q2",
  attrition_data[[#This Row],[RiskScore]] &lt;= $AW$3, "Q3",
  TRUE, "Q4 (Highest)"
)</f>
        <v>Q1 (Lowest)</v>
      </c>
    </row>
    <row r="196" spans="1:45">
      <c r="A196">
        <v>45</v>
      </c>
      <c r="B196" t="s">
        <v>50</v>
      </c>
      <c r="C196" t="s">
        <v>74</v>
      </c>
      <c r="D196" t="s">
        <v>52</v>
      </c>
      <c r="E196">
        <v>2</v>
      </c>
      <c r="F196">
        <v>2</v>
      </c>
      <c r="G196" t="s">
        <v>64</v>
      </c>
      <c r="H196">
        <v>264</v>
      </c>
      <c r="I196">
        <v>1</v>
      </c>
      <c r="J196" t="s">
        <v>53</v>
      </c>
      <c r="K196">
        <v>2</v>
      </c>
      <c r="L196">
        <v>4</v>
      </c>
      <c r="M196" t="s">
        <v>75</v>
      </c>
      <c r="N196">
        <v>4</v>
      </c>
      <c r="O196" t="s">
        <v>55</v>
      </c>
      <c r="P196">
        <v>16792</v>
      </c>
      <c r="Q196">
        <v>9</v>
      </c>
      <c r="R196" t="s">
        <v>50</v>
      </c>
      <c r="S196">
        <v>23</v>
      </c>
      <c r="T196">
        <v>4</v>
      </c>
      <c r="U196">
        <v>4</v>
      </c>
      <c r="V196">
        <v>1</v>
      </c>
      <c r="W196">
        <v>22</v>
      </c>
      <c r="X196">
        <v>1</v>
      </c>
      <c r="Y196">
        <v>3</v>
      </c>
      <c r="Z196">
        <v>20</v>
      </c>
      <c r="AA196">
        <v>8</v>
      </c>
      <c r="AB196">
        <v>11</v>
      </c>
      <c r="AC196">
        <v>8</v>
      </c>
      <c r="AD196">
        <v>0</v>
      </c>
      <c r="AE196">
        <v>0</v>
      </c>
      <c r="AF196">
        <v>0</v>
      </c>
      <c r="AG196">
        <v>1</v>
      </c>
      <c r="AH196" t="s">
        <v>56</v>
      </c>
      <c r="AI196" t="s">
        <v>46</v>
      </c>
      <c r="AJ196" t="s">
        <v>76</v>
      </c>
      <c r="AK196" t="s">
        <v>71</v>
      </c>
      <c r="AL196" t="s">
        <v>71</v>
      </c>
      <c r="AM196">
        <v>3</v>
      </c>
      <c r="AN196" t="s">
        <v>94</v>
      </c>
      <c r="AO196" t="str" cm="1">
        <f t="array" ref="AO196">_xlfn.IFS(
  attrition_data[[#This Row],[YearsSinceLastPromotion]]="","",
  attrition_data[[#This Row],[YearsSinceLastPromotion]]=0,"0",
  attrition_data[[#This Row],[YearsSinceLastPromotion]]&lt;=2,"1–2",
  attrition_data[[#This Row],[YearsSinceLastPromotion]]&lt;=5,"3–5",
  TRUE,"6+"
)</f>
        <v>6+</v>
      </c>
      <c r="AP196">
        <f>attrition_data[[#This Row],[MonthlyIncome]] * 12 * ReplacementFactor</f>
        <v>60451.199999999997</v>
      </c>
      <c r="AQ196">
        <f>IFERROR(attrition_data[[#This Row],[AttritionFlag]] * attrition_data[[#This Row],[ReplacementCost]], 0)</f>
        <v>0</v>
      </c>
      <c r="AR19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96" t="str" cm="1">
        <f t="array" ref="AS196">_xlfn.IFS(
  attrition_data[[#This Row],[RiskScore]] &lt;= $AU$3, "Q1 (Lowest)",
  attrition_data[[#This Row],[RiskScore]] &lt;= $AV$3, "Q2",
  attrition_data[[#This Row],[RiskScore]] &lt;= $AW$3, "Q3",
  TRUE, "Q4 (Highest)"
)</f>
        <v>Q2</v>
      </c>
    </row>
    <row r="197" spans="1:45">
      <c r="A197">
        <v>37</v>
      </c>
      <c r="B197" t="s">
        <v>50</v>
      </c>
      <c r="C197" t="s">
        <v>39</v>
      </c>
      <c r="D197" t="s">
        <v>52</v>
      </c>
      <c r="E197">
        <v>21</v>
      </c>
      <c r="F197">
        <v>3</v>
      </c>
      <c r="G197" t="s">
        <v>41</v>
      </c>
      <c r="H197">
        <v>267</v>
      </c>
      <c r="I197">
        <v>2</v>
      </c>
      <c r="J197" t="s">
        <v>53</v>
      </c>
      <c r="K197">
        <v>4</v>
      </c>
      <c r="L197">
        <v>1</v>
      </c>
      <c r="M197" t="s">
        <v>54</v>
      </c>
      <c r="N197">
        <v>1</v>
      </c>
      <c r="O197" t="s">
        <v>55</v>
      </c>
      <c r="P197">
        <v>3564</v>
      </c>
      <c r="Q197">
        <v>1</v>
      </c>
      <c r="R197" t="s">
        <v>38</v>
      </c>
      <c r="S197">
        <v>12</v>
      </c>
      <c r="T197">
        <v>3</v>
      </c>
      <c r="U197">
        <v>1</v>
      </c>
      <c r="V197">
        <v>1</v>
      </c>
      <c r="W197">
        <v>8</v>
      </c>
      <c r="X197">
        <v>3</v>
      </c>
      <c r="Y197">
        <v>2</v>
      </c>
      <c r="Z197">
        <v>8</v>
      </c>
      <c r="AA197">
        <v>7</v>
      </c>
      <c r="AB197">
        <v>1</v>
      </c>
      <c r="AC197">
        <v>7</v>
      </c>
      <c r="AD197">
        <v>0</v>
      </c>
      <c r="AE197">
        <v>1</v>
      </c>
      <c r="AF197">
        <v>1</v>
      </c>
      <c r="AG197">
        <v>1</v>
      </c>
      <c r="AH197" t="s">
        <v>45</v>
      </c>
      <c r="AI197" t="s">
        <v>68</v>
      </c>
      <c r="AJ197" t="s">
        <v>61</v>
      </c>
      <c r="AK197" t="s">
        <v>48</v>
      </c>
      <c r="AL197" t="s">
        <v>49</v>
      </c>
      <c r="AM197">
        <v>1.5</v>
      </c>
      <c r="AN197" t="s">
        <v>97</v>
      </c>
      <c r="AO197" t="str" cm="1">
        <f t="array" ref="AO197">_xlfn.IFS(
  attrition_data[[#This Row],[YearsSinceLastPromotion]]="","",
  attrition_data[[#This Row],[YearsSinceLastPromotion]]=0,"0",
  attrition_data[[#This Row],[YearsSinceLastPromotion]]&lt;=2,"1–2",
  attrition_data[[#This Row],[YearsSinceLastPromotion]]&lt;=5,"3–5",
  TRUE,"6+"
)</f>
        <v>1–2</v>
      </c>
      <c r="AP197">
        <f>attrition_data[[#This Row],[MonthlyIncome]] * 12 * ReplacementFactor</f>
        <v>12830.4</v>
      </c>
      <c r="AQ197">
        <f>IFERROR(attrition_data[[#This Row],[AttritionFlag]] * attrition_data[[#This Row],[ReplacementCost]], 0)</f>
        <v>0</v>
      </c>
      <c r="AR19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97" t="str" cm="1">
        <f t="array" ref="AS197">_xlfn.IFS(
  attrition_data[[#This Row],[RiskScore]] &lt;= $AU$3, "Q1 (Lowest)",
  attrition_data[[#This Row],[RiskScore]] &lt;= $AV$3, "Q2",
  attrition_data[[#This Row],[RiskScore]] &lt;= $AW$3, "Q3",
  TRUE, "Q4 (Highest)"
)</f>
        <v>Q4 (Highest)</v>
      </c>
    </row>
    <row r="198" spans="1:45">
      <c r="A198">
        <v>35</v>
      </c>
      <c r="B198" t="s">
        <v>50</v>
      </c>
      <c r="C198" t="s">
        <v>51</v>
      </c>
      <c r="D198" t="s">
        <v>52</v>
      </c>
      <c r="E198">
        <v>2</v>
      </c>
      <c r="F198">
        <v>3</v>
      </c>
      <c r="G198" t="s">
        <v>64</v>
      </c>
      <c r="H198">
        <v>269</v>
      </c>
      <c r="I198">
        <v>2</v>
      </c>
      <c r="J198" t="s">
        <v>42</v>
      </c>
      <c r="K198">
        <v>3</v>
      </c>
      <c r="L198">
        <v>2</v>
      </c>
      <c r="M198" t="s">
        <v>60</v>
      </c>
      <c r="N198">
        <v>2</v>
      </c>
      <c r="O198" t="s">
        <v>44</v>
      </c>
      <c r="P198">
        <v>4425</v>
      </c>
      <c r="Q198">
        <v>5</v>
      </c>
      <c r="R198" t="s">
        <v>50</v>
      </c>
      <c r="S198">
        <v>11</v>
      </c>
      <c r="T198">
        <v>3</v>
      </c>
      <c r="U198">
        <v>4</v>
      </c>
      <c r="V198">
        <v>0</v>
      </c>
      <c r="W198">
        <v>10</v>
      </c>
      <c r="X198">
        <v>5</v>
      </c>
      <c r="Y198">
        <v>3</v>
      </c>
      <c r="Z198">
        <v>6</v>
      </c>
      <c r="AA198">
        <v>2</v>
      </c>
      <c r="AB198">
        <v>1</v>
      </c>
      <c r="AC198">
        <v>2</v>
      </c>
      <c r="AD198">
        <v>0</v>
      </c>
      <c r="AE198">
        <v>0</v>
      </c>
      <c r="AF198">
        <v>1</v>
      </c>
      <c r="AG198">
        <v>1</v>
      </c>
      <c r="AH198" t="s">
        <v>45</v>
      </c>
      <c r="AI198" t="s">
        <v>46</v>
      </c>
      <c r="AJ198" t="s">
        <v>61</v>
      </c>
      <c r="AK198" t="s">
        <v>58</v>
      </c>
      <c r="AL198" t="s">
        <v>49</v>
      </c>
      <c r="AM198">
        <v>2.75</v>
      </c>
      <c r="AN198" t="s">
        <v>94</v>
      </c>
      <c r="AO198" t="str" cm="1">
        <f t="array" ref="AO198">_xlfn.IFS(
  attrition_data[[#This Row],[YearsSinceLastPromotion]]="","",
  attrition_data[[#This Row],[YearsSinceLastPromotion]]=0,"0",
  attrition_data[[#This Row],[YearsSinceLastPromotion]]&lt;=2,"1–2",
  attrition_data[[#This Row],[YearsSinceLastPromotion]]&lt;=5,"3–5",
  TRUE,"6+"
)</f>
        <v>1–2</v>
      </c>
      <c r="AP198">
        <f>attrition_data[[#This Row],[MonthlyIncome]] * 12 * ReplacementFactor</f>
        <v>15930</v>
      </c>
      <c r="AQ198">
        <f>IFERROR(attrition_data[[#This Row],[AttritionFlag]] * attrition_data[[#This Row],[ReplacementCost]], 0)</f>
        <v>0</v>
      </c>
      <c r="AR19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98" t="str" cm="1">
        <f t="array" ref="AS198">_xlfn.IFS(
  attrition_data[[#This Row],[RiskScore]] &lt;= $AU$3, "Q1 (Lowest)",
  attrition_data[[#This Row],[RiskScore]] &lt;= $AV$3, "Q2",
  attrition_data[[#This Row],[RiskScore]] &lt;= $AW$3, "Q3",
  TRUE, "Q4 (Highest)"
)</f>
        <v>Q1 (Lowest)</v>
      </c>
    </row>
    <row r="199" spans="1:45">
      <c r="A199">
        <v>42</v>
      </c>
      <c r="B199" t="s">
        <v>50</v>
      </c>
      <c r="C199" t="s">
        <v>74</v>
      </c>
      <c r="D199" t="s">
        <v>52</v>
      </c>
      <c r="E199">
        <v>21</v>
      </c>
      <c r="F199">
        <v>2</v>
      </c>
      <c r="G199" t="s">
        <v>64</v>
      </c>
      <c r="H199">
        <v>270</v>
      </c>
      <c r="I199">
        <v>3</v>
      </c>
      <c r="J199" t="s">
        <v>42</v>
      </c>
      <c r="K199">
        <v>3</v>
      </c>
      <c r="L199">
        <v>2</v>
      </c>
      <c r="M199" t="s">
        <v>69</v>
      </c>
      <c r="N199">
        <v>3</v>
      </c>
      <c r="O199" t="s">
        <v>67</v>
      </c>
      <c r="P199">
        <v>5265</v>
      </c>
      <c r="Q199">
        <v>2</v>
      </c>
      <c r="R199" t="s">
        <v>50</v>
      </c>
      <c r="S199">
        <v>16</v>
      </c>
      <c r="T199">
        <v>3</v>
      </c>
      <c r="U199">
        <v>2</v>
      </c>
      <c r="V199">
        <v>1</v>
      </c>
      <c r="W199">
        <v>11</v>
      </c>
      <c r="X199">
        <v>5</v>
      </c>
      <c r="Y199">
        <v>3</v>
      </c>
      <c r="Z199">
        <v>5</v>
      </c>
      <c r="AA199">
        <v>3</v>
      </c>
      <c r="AB199">
        <v>0</v>
      </c>
      <c r="AC199">
        <v>2</v>
      </c>
      <c r="AD199">
        <v>0</v>
      </c>
      <c r="AE199">
        <v>0</v>
      </c>
      <c r="AF199">
        <v>1</v>
      </c>
      <c r="AG199">
        <v>1</v>
      </c>
      <c r="AH199" t="s">
        <v>45</v>
      </c>
      <c r="AI199" t="s">
        <v>68</v>
      </c>
      <c r="AJ199" t="s">
        <v>47</v>
      </c>
      <c r="AK199" t="s">
        <v>58</v>
      </c>
      <c r="AL199" t="s">
        <v>65</v>
      </c>
      <c r="AM199">
        <v>2.75</v>
      </c>
      <c r="AN199" t="s">
        <v>94</v>
      </c>
      <c r="AO199" t="str" cm="1">
        <f t="array" ref="AO199">_xlfn.IFS(
  attrition_data[[#This Row],[YearsSinceLastPromotion]]="","",
  attrition_data[[#This Row],[YearsSinceLastPromotion]]=0,"0",
  attrition_data[[#This Row],[YearsSinceLastPromotion]]&lt;=2,"1–2",
  attrition_data[[#This Row],[YearsSinceLastPromotion]]&lt;=5,"3–5",
  TRUE,"6+"
)</f>
        <v>0</v>
      </c>
      <c r="AP199">
        <f>attrition_data[[#This Row],[MonthlyIncome]] * 12 * ReplacementFactor</f>
        <v>18954</v>
      </c>
      <c r="AQ199">
        <f>IFERROR(attrition_data[[#This Row],[AttritionFlag]] * attrition_data[[#This Row],[ReplacementCost]], 0)</f>
        <v>0</v>
      </c>
      <c r="AR19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99" t="str" cm="1">
        <f t="array" ref="AS199">_xlfn.IFS(
  attrition_data[[#This Row],[RiskScore]] &lt;= $AU$3, "Q1 (Lowest)",
  attrition_data[[#This Row],[RiskScore]] &lt;= $AV$3, "Q2",
  attrition_data[[#This Row],[RiskScore]] &lt;= $AW$3, "Q3",
  TRUE, "Q4 (Highest)"
)</f>
        <v>Q2</v>
      </c>
    </row>
    <row r="200" spans="1:45">
      <c r="A200">
        <v>38</v>
      </c>
      <c r="B200" t="s">
        <v>50</v>
      </c>
      <c r="C200" t="s">
        <v>39</v>
      </c>
      <c r="D200" t="s">
        <v>52</v>
      </c>
      <c r="E200">
        <v>2</v>
      </c>
      <c r="F200">
        <v>4</v>
      </c>
      <c r="G200" t="s">
        <v>41</v>
      </c>
      <c r="H200">
        <v>271</v>
      </c>
      <c r="I200">
        <v>4</v>
      </c>
      <c r="J200" t="s">
        <v>53</v>
      </c>
      <c r="K200">
        <v>3</v>
      </c>
      <c r="L200">
        <v>2</v>
      </c>
      <c r="M200" t="s">
        <v>69</v>
      </c>
      <c r="N200">
        <v>3</v>
      </c>
      <c r="O200" t="s">
        <v>55</v>
      </c>
      <c r="P200">
        <v>6553</v>
      </c>
      <c r="Q200">
        <v>9</v>
      </c>
      <c r="R200" t="s">
        <v>50</v>
      </c>
      <c r="S200">
        <v>14</v>
      </c>
      <c r="T200">
        <v>3</v>
      </c>
      <c r="U200">
        <v>2</v>
      </c>
      <c r="V200">
        <v>0</v>
      </c>
      <c r="W200">
        <v>14</v>
      </c>
      <c r="X200">
        <v>3</v>
      </c>
      <c r="Y200">
        <v>3</v>
      </c>
      <c r="Z200">
        <v>1</v>
      </c>
      <c r="AA200">
        <v>0</v>
      </c>
      <c r="AB200">
        <v>0</v>
      </c>
      <c r="AC200">
        <v>0</v>
      </c>
      <c r="AD200">
        <v>0</v>
      </c>
      <c r="AE200">
        <v>0</v>
      </c>
      <c r="AF200">
        <v>1</v>
      </c>
      <c r="AG200">
        <v>0</v>
      </c>
      <c r="AH200" t="s">
        <v>45</v>
      </c>
      <c r="AI200" t="s">
        <v>46</v>
      </c>
      <c r="AJ200" t="s">
        <v>47</v>
      </c>
      <c r="AK200" t="s">
        <v>58</v>
      </c>
      <c r="AL200" t="s">
        <v>62</v>
      </c>
      <c r="AM200">
        <v>3</v>
      </c>
      <c r="AN200" t="s">
        <v>94</v>
      </c>
      <c r="AO200" t="str" cm="1">
        <f t="array" ref="AO200">_xlfn.IFS(
  attrition_data[[#This Row],[YearsSinceLastPromotion]]="","",
  attrition_data[[#This Row],[YearsSinceLastPromotion]]=0,"0",
  attrition_data[[#This Row],[YearsSinceLastPromotion]]&lt;=2,"1–2",
  attrition_data[[#This Row],[YearsSinceLastPromotion]]&lt;=5,"3–5",
  TRUE,"6+"
)</f>
        <v>0</v>
      </c>
      <c r="AP200">
        <f>attrition_data[[#This Row],[MonthlyIncome]] * 12 * ReplacementFactor</f>
        <v>23590.799999999999</v>
      </c>
      <c r="AQ200">
        <f>IFERROR(attrition_data[[#This Row],[AttritionFlag]] * attrition_data[[#This Row],[ReplacementCost]], 0)</f>
        <v>0</v>
      </c>
      <c r="AR20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00" t="str" cm="1">
        <f t="array" ref="AS200">_xlfn.IFS(
  attrition_data[[#This Row],[RiskScore]] &lt;= $AU$3, "Q1 (Lowest)",
  attrition_data[[#This Row],[RiskScore]] &lt;= $AV$3, "Q2",
  attrition_data[[#This Row],[RiskScore]] &lt;= $AW$3, "Q3",
  TRUE, "Q4 (Highest)"
)</f>
        <v>Q2</v>
      </c>
    </row>
    <row r="201" spans="1:45">
      <c r="A201">
        <v>38</v>
      </c>
      <c r="B201" t="s">
        <v>50</v>
      </c>
      <c r="C201" t="s">
        <v>39</v>
      </c>
      <c r="D201" t="s">
        <v>52</v>
      </c>
      <c r="E201">
        <v>29</v>
      </c>
      <c r="F201">
        <v>3</v>
      </c>
      <c r="G201" t="s">
        <v>83</v>
      </c>
      <c r="H201">
        <v>273</v>
      </c>
      <c r="I201">
        <v>4</v>
      </c>
      <c r="J201" t="s">
        <v>53</v>
      </c>
      <c r="K201">
        <v>3</v>
      </c>
      <c r="L201">
        <v>2</v>
      </c>
      <c r="M201" t="s">
        <v>69</v>
      </c>
      <c r="N201">
        <v>4</v>
      </c>
      <c r="O201" t="s">
        <v>55</v>
      </c>
      <c r="P201">
        <v>6261</v>
      </c>
      <c r="Q201">
        <v>3</v>
      </c>
      <c r="R201" t="s">
        <v>50</v>
      </c>
      <c r="S201">
        <v>18</v>
      </c>
      <c r="T201">
        <v>3</v>
      </c>
      <c r="U201">
        <v>1</v>
      </c>
      <c r="V201">
        <v>1</v>
      </c>
      <c r="W201">
        <v>9</v>
      </c>
      <c r="X201">
        <v>3</v>
      </c>
      <c r="Y201">
        <v>1</v>
      </c>
      <c r="Z201">
        <v>7</v>
      </c>
      <c r="AA201">
        <v>7</v>
      </c>
      <c r="AB201">
        <v>1</v>
      </c>
      <c r="AC201">
        <v>7</v>
      </c>
      <c r="AD201">
        <v>0</v>
      </c>
      <c r="AE201">
        <v>0</v>
      </c>
      <c r="AF201">
        <v>1</v>
      </c>
      <c r="AG201">
        <v>1</v>
      </c>
      <c r="AH201" t="s">
        <v>45</v>
      </c>
      <c r="AI201" t="s">
        <v>68</v>
      </c>
      <c r="AJ201" t="s">
        <v>47</v>
      </c>
      <c r="AK201" t="s">
        <v>58</v>
      </c>
      <c r="AL201" t="s">
        <v>49</v>
      </c>
      <c r="AM201">
        <v>2.5</v>
      </c>
      <c r="AN201" t="s">
        <v>96</v>
      </c>
      <c r="AO201" t="str" cm="1">
        <f t="array" ref="AO201">_xlfn.IFS(
  attrition_data[[#This Row],[YearsSinceLastPromotion]]="","",
  attrition_data[[#This Row],[YearsSinceLastPromotion]]=0,"0",
  attrition_data[[#This Row],[YearsSinceLastPromotion]]&lt;=2,"1–2",
  attrition_data[[#This Row],[YearsSinceLastPromotion]]&lt;=5,"3–5",
  TRUE,"6+"
)</f>
        <v>1–2</v>
      </c>
      <c r="AP201">
        <f>attrition_data[[#This Row],[MonthlyIncome]] * 12 * ReplacementFactor</f>
        <v>22539.599999999999</v>
      </c>
      <c r="AQ201">
        <f>IFERROR(attrition_data[[#This Row],[AttritionFlag]] * attrition_data[[#This Row],[ReplacementCost]], 0)</f>
        <v>0</v>
      </c>
      <c r="AR20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01" t="str" cm="1">
        <f t="array" ref="AS201">_xlfn.IFS(
  attrition_data[[#This Row],[RiskScore]] &lt;= $AU$3, "Q1 (Lowest)",
  attrition_data[[#This Row],[RiskScore]] &lt;= $AV$3, "Q2",
  attrition_data[[#This Row],[RiskScore]] &lt;= $AW$3, "Q3",
  TRUE, "Q4 (Highest)"
)</f>
        <v>Q2</v>
      </c>
    </row>
    <row r="202" spans="1:45">
      <c r="A202">
        <v>27</v>
      </c>
      <c r="B202" t="s">
        <v>50</v>
      </c>
      <c r="C202" t="s">
        <v>51</v>
      </c>
      <c r="D202" t="s">
        <v>52</v>
      </c>
      <c r="E202">
        <v>1</v>
      </c>
      <c r="F202">
        <v>1</v>
      </c>
      <c r="G202" t="s">
        <v>83</v>
      </c>
      <c r="H202">
        <v>274</v>
      </c>
      <c r="I202">
        <v>3</v>
      </c>
      <c r="J202" t="s">
        <v>53</v>
      </c>
      <c r="K202">
        <v>2</v>
      </c>
      <c r="L202">
        <v>2</v>
      </c>
      <c r="M202" t="s">
        <v>69</v>
      </c>
      <c r="N202">
        <v>1</v>
      </c>
      <c r="O202" t="s">
        <v>55</v>
      </c>
      <c r="P202">
        <v>4298</v>
      </c>
      <c r="Q202">
        <v>5</v>
      </c>
      <c r="R202" t="s">
        <v>50</v>
      </c>
      <c r="S202">
        <v>19</v>
      </c>
      <c r="T202">
        <v>3</v>
      </c>
      <c r="U202">
        <v>3</v>
      </c>
      <c r="V202">
        <v>1</v>
      </c>
      <c r="W202">
        <v>6</v>
      </c>
      <c r="X202">
        <v>1</v>
      </c>
      <c r="Y202">
        <v>3</v>
      </c>
      <c r="Z202">
        <v>2</v>
      </c>
      <c r="AA202">
        <v>2</v>
      </c>
      <c r="AB202">
        <v>2</v>
      </c>
      <c r="AC202">
        <v>0</v>
      </c>
      <c r="AD202">
        <v>0</v>
      </c>
      <c r="AE202">
        <v>0</v>
      </c>
      <c r="AF202">
        <v>0</v>
      </c>
      <c r="AG202">
        <v>0</v>
      </c>
      <c r="AH202" t="s">
        <v>63</v>
      </c>
      <c r="AI202" t="s">
        <v>46</v>
      </c>
      <c r="AJ202" t="s">
        <v>61</v>
      </c>
      <c r="AK202" t="s">
        <v>48</v>
      </c>
      <c r="AL202" t="s">
        <v>65</v>
      </c>
      <c r="AM202">
        <v>2.5</v>
      </c>
      <c r="AN202" t="s">
        <v>96</v>
      </c>
      <c r="AO202" t="str" cm="1">
        <f t="array" ref="AO202">_xlfn.IFS(
  attrition_data[[#This Row],[YearsSinceLastPromotion]]="","",
  attrition_data[[#This Row],[YearsSinceLastPromotion]]=0,"0",
  attrition_data[[#This Row],[YearsSinceLastPromotion]]&lt;=2,"1–2",
  attrition_data[[#This Row],[YearsSinceLastPromotion]]&lt;=5,"3–5",
  TRUE,"6+"
)</f>
        <v>1–2</v>
      </c>
      <c r="AP202">
        <f>attrition_data[[#This Row],[MonthlyIncome]] * 12 * ReplacementFactor</f>
        <v>15472.8</v>
      </c>
      <c r="AQ202">
        <f>IFERROR(attrition_data[[#This Row],[AttritionFlag]] * attrition_data[[#This Row],[ReplacementCost]], 0)</f>
        <v>0</v>
      </c>
      <c r="AR20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02" t="str" cm="1">
        <f t="array" ref="AS202">_xlfn.IFS(
  attrition_data[[#This Row],[RiskScore]] &lt;= $AU$3, "Q1 (Lowest)",
  attrition_data[[#This Row],[RiskScore]] &lt;= $AV$3, "Q2",
  attrition_data[[#This Row],[RiskScore]] &lt;= $AW$3, "Q3",
  TRUE, "Q4 (Highest)"
)</f>
        <v>Q2</v>
      </c>
    </row>
    <row r="203" spans="1:45">
      <c r="A203">
        <v>49</v>
      </c>
      <c r="B203" t="s">
        <v>50</v>
      </c>
      <c r="C203" t="s">
        <v>74</v>
      </c>
      <c r="D203" t="s">
        <v>52</v>
      </c>
      <c r="E203">
        <v>18</v>
      </c>
      <c r="F203">
        <v>4</v>
      </c>
      <c r="G203" t="s">
        <v>41</v>
      </c>
      <c r="H203">
        <v>275</v>
      </c>
      <c r="I203">
        <v>4</v>
      </c>
      <c r="J203" t="s">
        <v>53</v>
      </c>
      <c r="K203">
        <v>3</v>
      </c>
      <c r="L203">
        <v>2</v>
      </c>
      <c r="M203" t="s">
        <v>69</v>
      </c>
      <c r="N203">
        <v>4</v>
      </c>
      <c r="O203" t="s">
        <v>67</v>
      </c>
      <c r="P203">
        <v>6804</v>
      </c>
      <c r="Q203">
        <v>1</v>
      </c>
      <c r="R203" t="s">
        <v>38</v>
      </c>
      <c r="S203">
        <v>15</v>
      </c>
      <c r="T203">
        <v>3</v>
      </c>
      <c r="U203">
        <v>1</v>
      </c>
      <c r="V203">
        <v>2</v>
      </c>
      <c r="W203">
        <v>7</v>
      </c>
      <c r="X203">
        <v>0</v>
      </c>
      <c r="Y203">
        <v>3</v>
      </c>
      <c r="Z203">
        <v>7</v>
      </c>
      <c r="AA203">
        <v>7</v>
      </c>
      <c r="AB203">
        <v>1</v>
      </c>
      <c r="AC203">
        <v>7</v>
      </c>
      <c r="AD203">
        <v>0</v>
      </c>
      <c r="AE203">
        <v>1</v>
      </c>
      <c r="AF203">
        <v>1</v>
      </c>
      <c r="AG203">
        <v>1</v>
      </c>
      <c r="AH203" t="s">
        <v>56</v>
      </c>
      <c r="AI203" t="s">
        <v>72</v>
      </c>
      <c r="AJ203" t="s">
        <v>47</v>
      </c>
      <c r="AK203" t="s">
        <v>48</v>
      </c>
      <c r="AL203" t="s">
        <v>49</v>
      </c>
      <c r="AM203">
        <v>3</v>
      </c>
      <c r="AN203" t="s">
        <v>94</v>
      </c>
      <c r="AO203" t="str" cm="1">
        <f t="array" ref="AO203">_xlfn.IFS(
  attrition_data[[#This Row],[YearsSinceLastPromotion]]="","",
  attrition_data[[#This Row],[YearsSinceLastPromotion]]=0,"0",
  attrition_data[[#This Row],[YearsSinceLastPromotion]]&lt;=2,"1–2",
  attrition_data[[#This Row],[YearsSinceLastPromotion]]&lt;=5,"3–5",
  TRUE,"6+"
)</f>
        <v>1–2</v>
      </c>
      <c r="AP203">
        <f>attrition_data[[#This Row],[MonthlyIncome]] * 12 * ReplacementFactor</f>
        <v>24494.399999999998</v>
      </c>
      <c r="AQ203">
        <f>IFERROR(attrition_data[[#This Row],[AttritionFlag]] * attrition_data[[#This Row],[ReplacementCost]], 0)</f>
        <v>0</v>
      </c>
      <c r="AR20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03" t="str" cm="1">
        <f t="array" ref="AS203">_xlfn.IFS(
  attrition_data[[#This Row],[RiskScore]] &lt;= $AU$3, "Q1 (Lowest)",
  attrition_data[[#This Row],[RiskScore]] &lt;= $AV$3, "Q2",
  attrition_data[[#This Row],[RiskScore]] &lt;= $AW$3, "Q3",
  TRUE, "Q4 (Highest)"
)</f>
        <v>Q2</v>
      </c>
    </row>
    <row r="204" spans="1:45">
      <c r="A204">
        <v>34</v>
      </c>
      <c r="B204" t="s">
        <v>50</v>
      </c>
      <c r="C204" t="s">
        <v>51</v>
      </c>
      <c r="D204" t="s">
        <v>52</v>
      </c>
      <c r="E204">
        <v>10</v>
      </c>
      <c r="F204">
        <v>4</v>
      </c>
      <c r="G204" t="s">
        <v>64</v>
      </c>
      <c r="H204">
        <v>277</v>
      </c>
      <c r="I204">
        <v>4</v>
      </c>
      <c r="J204" t="s">
        <v>53</v>
      </c>
      <c r="K204">
        <v>3</v>
      </c>
      <c r="L204">
        <v>1</v>
      </c>
      <c r="M204" t="s">
        <v>54</v>
      </c>
      <c r="N204">
        <v>3</v>
      </c>
      <c r="O204" t="s">
        <v>67</v>
      </c>
      <c r="P204">
        <v>3815</v>
      </c>
      <c r="Q204">
        <v>1</v>
      </c>
      <c r="R204" t="s">
        <v>38</v>
      </c>
      <c r="S204">
        <v>17</v>
      </c>
      <c r="T204">
        <v>3</v>
      </c>
      <c r="U204">
        <v>4</v>
      </c>
      <c r="V204">
        <v>1</v>
      </c>
      <c r="W204">
        <v>5</v>
      </c>
      <c r="X204">
        <v>4</v>
      </c>
      <c r="Y204">
        <v>4</v>
      </c>
      <c r="Z204">
        <v>5</v>
      </c>
      <c r="AA204">
        <v>3</v>
      </c>
      <c r="AB204">
        <v>2</v>
      </c>
      <c r="AC204">
        <v>0</v>
      </c>
      <c r="AD204">
        <v>0</v>
      </c>
      <c r="AE204">
        <v>1</v>
      </c>
      <c r="AF204">
        <v>0</v>
      </c>
      <c r="AG204">
        <v>0</v>
      </c>
      <c r="AH204" t="s">
        <v>63</v>
      </c>
      <c r="AI204" t="s">
        <v>57</v>
      </c>
      <c r="AJ204" t="s">
        <v>61</v>
      </c>
      <c r="AK204" t="s">
        <v>48</v>
      </c>
      <c r="AL204" t="s">
        <v>65</v>
      </c>
      <c r="AM204">
        <v>3.75</v>
      </c>
      <c r="AN204" t="s">
        <v>95</v>
      </c>
      <c r="AO204" t="str" cm="1">
        <f t="array" ref="AO204">_xlfn.IFS(
  attrition_data[[#This Row],[YearsSinceLastPromotion]]="","",
  attrition_data[[#This Row],[YearsSinceLastPromotion]]=0,"0",
  attrition_data[[#This Row],[YearsSinceLastPromotion]]&lt;=2,"1–2",
  attrition_data[[#This Row],[YearsSinceLastPromotion]]&lt;=5,"3–5",
  TRUE,"6+"
)</f>
        <v>1–2</v>
      </c>
      <c r="AP204">
        <f>attrition_data[[#This Row],[MonthlyIncome]] * 12 * ReplacementFactor</f>
        <v>13734</v>
      </c>
      <c r="AQ204">
        <f>IFERROR(attrition_data[[#This Row],[AttritionFlag]] * attrition_data[[#This Row],[ReplacementCost]], 0)</f>
        <v>0</v>
      </c>
      <c r="AR20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04" t="str" cm="1">
        <f t="array" ref="AS204">_xlfn.IFS(
  attrition_data[[#This Row],[RiskScore]] &lt;= $AU$3, "Q1 (Lowest)",
  attrition_data[[#This Row],[RiskScore]] &lt;= $AV$3, "Q2",
  attrition_data[[#This Row],[RiskScore]] &lt;= $AW$3, "Q3",
  TRUE, "Q4 (Highest)"
)</f>
        <v>Q2</v>
      </c>
    </row>
    <row r="205" spans="1:45">
      <c r="A205">
        <v>40</v>
      </c>
      <c r="B205" t="s">
        <v>50</v>
      </c>
      <c r="C205" t="s">
        <v>39</v>
      </c>
      <c r="D205" t="s">
        <v>52</v>
      </c>
      <c r="E205">
        <v>19</v>
      </c>
      <c r="F205">
        <v>2</v>
      </c>
      <c r="G205" t="s">
        <v>64</v>
      </c>
      <c r="H205">
        <v>281</v>
      </c>
      <c r="I205">
        <v>3</v>
      </c>
      <c r="J205" t="s">
        <v>53</v>
      </c>
      <c r="K205">
        <v>3</v>
      </c>
      <c r="L205">
        <v>2</v>
      </c>
      <c r="M205" t="s">
        <v>60</v>
      </c>
      <c r="N205">
        <v>4</v>
      </c>
      <c r="O205" t="s">
        <v>55</v>
      </c>
      <c r="P205">
        <v>2741</v>
      </c>
      <c r="Q205">
        <v>8</v>
      </c>
      <c r="R205" t="s">
        <v>38</v>
      </c>
      <c r="S205">
        <v>15</v>
      </c>
      <c r="T205">
        <v>3</v>
      </c>
      <c r="U205">
        <v>3</v>
      </c>
      <c r="V205">
        <v>1</v>
      </c>
      <c r="W205">
        <v>15</v>
      </c>
      <c r="X205">
        <v>2</v>
      </c>
      <c r="Y205">
        <v>4</v>
      </c>
      <c r="Z205">
        <v>7</v>
      </c>
      <c r="AA205">
        <v>2</v>
      </c>
      <c r="AB205">
        <v>3</v>
      </c>
      <c r="AC205">
        <v>7</v>
      </c>
      <c r="AD205">
        <v>0</v>
      </c>
      <c r="AE205">
        <v>1</v>
      </c>
      <c r="AF205">
        <v>0</v>
      </c>
      <c r="AG205">
        <v>1</v>
      </c>
      <c r="AH205" t="s">
        <v>45</v>
      </c>
      <c r="AI205" t="s">
        <v>72</v>
      </c>
      <c r="AJ205" t="s">
        <v>61</v>
      </c>
      <c r="AK205" t="s">
        <v>58</v>
      </c>
      <c r="AL205" t="s">
        <v>49</v>
      </c>
      <c r="AM205">
        <v>3.5</v>
      </c>
      <c r="AN205" t="s">
        <v>95</v>
      </c>
      <c r="AO205" t="str" cm="1">
        <f t="array" ref="AO205">_xlfn.IFS(
  attrition_data[[#This Row],[YearsSinceLastPromotion]]="","",
  attrition_data[[#This Row],[YearsSinceLastPromotion]]=0,"0",
  attrition_data[[#This Row],[YearsSinceLastPromotion]]&lt;=2,"1–2",
  attrition_data[[#This Row],[YearsSinceLastPromotion]]&lt;=5,"3–5",
  TRUE,"6+"
)</f>
        <v>3–5</v>
      </c>
      <c r="AP205">
        <f>attrition_data[[#This Row],[MonthlyIncome]] * 12 * ReplacementFactor</f>
        <v>9867.6</v>
      </c>
      <c r="AQ205">
        <f>IFERROR(attrition_data[[#This Row],[AttritionFlag]] * attrition_data[[#This Row],[ReplacementCost]], 0)</f>
        <v>0</v>
      </c>
      <c r="AR20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205" t="str" cm="1">
        <f t="array" ref="AS205">_xlfn.IFS(
  attrition_data[[#This Row],[RiskScore]] &lt;= $AU$3, "Q1 (Lowest)",
  attrition_data[[#This Row],[RiskScore]] &lt;= $AV$3, "Q2",
  attrition_data[[#This Row],[RiskScore]] &lt;= $AW$3, "Q3",
  TRUE, "Q4 (Highest)"
)</f>
        <v>Q3</v>
      </c>
    </row>
    <row r="206" spans="1:45">
      <c r="A206">
        <v>38</v>
      </c>
      <c r="B206" t="s">
        <v>38</v>
      </c>
      <c r="C206" t="s">
        <v>39</v>
      </c>
      <c r="D206" t="s">
        <v>52</v>
      </c>
      <c r="E206">
        <v>29</v>
      </c>
      <c r="F206">
        <v>1</v>
      </c>
      <c r="G206" t="s">
        <v>64</v>
      </c>
      <c r="H206">
        <v>282</v>
      </c>
      <c r="I206">
        <v>2</v>
      </c>
      <c r="J206" t="s">
        <v>53</v>
      </c>
      <c r="K206">
        <v>3</v>
      </c>
      <c r="L206">
        <v>2</v>
      </c>
      <c r="M206" t="s">
        <v>70</v>
      </c>
      <c r="N206">
        <v>1</v>
      </c>
      <c r="O206" t="s">
        <v>55</v>
      </c>
      <c r="P206">
        <v>6673</v>
      </c>
      <c r="Q206">
        <v>7</v>
      </c>
      <c r="R206" t="s">
        <v>38</v>
      </c>
      <c r="S206">
        <v>19</v>
      </c>
      <c r="T206">
        <v>3</v>
      </c>
      <c r="U206">
        <v>2</v>
      </c>
      <c r="V206">
        <v>0</v>
      </c>
      <c r="W206">
        <v>17</v>
      </c>
      <c r="X206">
        <v>2</v>
      </c>
      <c r="Y206">
        <v>3</v>
      </c>
      <c r="Z206">
        <v>1</v>
      </c>
      <c r="AA206">
        <v>0</v>
      </c>
      <c r="AB206">
        <v>0</v>
      </c>
      <c r="AC206">
        <v>0</v>
      </c>
      <c r="AD206">
        <v>1</v>
      </c>
      <c r="AE206">
        <v>1</v>
      </c>
      <c r="AF206">
        <v>1</v>
      </c>
      <c r="AG206">
        <v>0</v>
      </c>
      <c r="AH206" t="s">
        <v>45</v>
      </c>
      <c r="AI206" t="s">
        <v>68</v>
      </c>
      <c r="AJ206" t="s">
        <v>47</v>
      </c>
      <c r="AK206" t="s">
        <v>71</v>
      </c>
      <c r="AL206" t="s">
        <v>62</v>
      </c>
      <c r="AM206">
        <v>2</v>
      </c>
      <c r="AN206" t="s">
        <v>93</v>
      </c>
      <c r="AO206" t="str" cm="1">
        <f t="array" ref="AO206">_xlfn.IFS(
  attrition_data[[#This Row],[YearsSinceLastPromotion]]="","",
  attrition_data[[#This Row],[YearsSinceLastPromotion]]=0,"0",
  attrition_data[[#This Row],[YearsSinceLastPromotion]]&lt;=2,"1–2",
  attrition_data[[#This Row],[YearsSinceLastPromotion]]&lt;=5,"3–5",
  TRUE,"6+"
)</f>
        <v>0</v>
      </c>
      <c r="AP206">
        <f>attrition_data[[#This Row],[MonthlyIncome]] * 12 * ReplacementFactor</f>
        <v>24022.799999999999</v>
      </c>
      <c r="AQ206">
        <f>IFERROR(attrition_data[[#This Row],[AttritionFlag]] * attrition_data[[#This Row],[ReplacementCost]], 0)</f>
        <v>24022.799999999999</v>
      </c>
      <c r="AR20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4</v>
      </c>
      <c r="AS206" t="str" cm="1">
        <f t="array" ref="AS206">_xlfn.IFS(
  attrition_data[[#This Row],[RiskScore]] &lt;= $AU$3, "Q1 (Lowest)",
  attrition_data[[#This Row],[RiskScore]] &lt;= $AV$3, "Q2",
  attrition_data[[#This Row],[RiskScore]] &lt;= $AW$3, "Q3",
  TRUE, "Q4 (Highest)"
)</f>
        <v>Q4 (Highest)</v>
      </c>
    </row>
    <row r="207" spans="1:45">
      <c r="A207">
        <v>29</v>
      </c>
      <c r="B207" t="s">
        <v>38</v>
      </c>
      <c r="C207" t="s">
        <v>39</v>
      </c>
      <c r="D207" t="s">
        <v>40</v>
      </c>
      <c r="E207">
        <v>27</v>
      </c>
      <c r="F207">
        <v>3</v>
      </c>
      <c r="G207" t="s">
        <v>82</v>
      </c>
      <c r="H207">
        <v>283</v>
      </c>
      <c r="I207">
        <v>2</v>
      </c>
      <c r="J207" t="s">
        <v>42</v>
      </c>
      <c r="K207">
        <v>3</v>
      </c>
      <c r="L207">
        <v>3</v>
      </c>
      <c r="M207" t="s">
        <v>43</v>
      </c>
      <c r="N207">
        <v>4</v>
      </c>
      <c r="O207" t="s">
        <v>55</v>
      </c>
      <c r="P207">
        <v>7639</v>
      </c>
      <c r="Q207">
        <v>1</v>
      </c>
      <c r="R207" t="s">
        <v>50</v>
      </c>
      <c r="S207">
        <v>22</v>
      </c>
      <c r="T207">
        <v>4</v>
      </c>
      <c r="U207">
        <v>4</v>
      </c>
      <c r="V207">
        <v>3</v>
      </c>
      <c r="W207">
        <v>10</v>
      </c>
      <c r="X207">
        <v>3</v>
      </c>
      <c r="Y207">
        <v>2</v>
      </c>
      <c r="Z207">
        <v>10</v>
      </c>
      <c r="AA207">
        <v>4</v>
      </c>
      <c r="AB207">
        <v>1</v>
      </c>
      <c r="AC207">
        <v>9</v>
      </c>
      <c r="AD207">
        <v>1</v>
      </c>
      <c r="AE207">
        <v>0</v>
      </c>
      <c r="AF207">
        <v>1</v>
      </c>
      <c r="AG207">
        <v>1</v>
      </c>
      <c r="AH207" t="s">
        <v>63</v>
      </c>
      <c r="AI207" t="s">
        <v>68</v>
      </c>
      <c r="AJ207" t="s">
        <v>47</v>
      </c>
      <c r="AK207" t="s">
        <v>58</v>
      </c>
      <c r="AL207" t="s">
        <v>49</v>
      </c>
      <c r="AM207">
        <v>3</v>
      </c>
      <c r="AN207" t="s">
        <v>94</v>
      </c>
      <c r="AO207" t="str" cm="1">
        <f t="array" ref="AO207">_xlfn.IFS(
  attrition_data[[#This Row],[YearsSinceLastPromotion]]="","",
  attrition_data[[#This Row],[YearsSinceLastPromotion]]=0,"0",
  attrition_data[[#This Row],[YearsSinceLastPromotion]]&lt;=2,"1–2",
  attrition_data[[#This Row],[YearsSinceLastPromotion]]&lt;=5,"3–5",
  TRUE,"6+"
)</f>
        <v>1–2</v>
      </c>
      <c r="AP207">
        <f>attrition_data[[#This Row],[MonthlyIncome]] * 12 * ReplacementFactor</f>
        <v>27500.399999999998</v>
      </c>
      <c r="AQ207">
        <f>IFERROR(attrition_data[[#This Row],[AttritionFlag]] * attrition_data[[#This Row],[ReplacementCost]], 0)</f>
        <v>27500.399999999998</v>
      </c>
      <c r="AR20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07" t="str" cm="1">
        <f t="array" ref="AS207">_xlfn.IFS(
  attrition_data[[#This Row],[RiskScore]] &lt;= $AU$3, "Q1 (Lowest)",
  attrition_data[[#This Row],[RiskScore]] &lt;= $AV$3, "Q2",
  attrition_data[[#This Row],[RiskScore]] &lt;= $AW$3, "Q3",
  TRUE, "Q4 (Highest)"
)</f>
        <v>Q2</v>
      </c>
    </row>
    <row r="208" spans="1:45">
      <c r="A208">
        <v>22</v>
      </c>
      <c r="B208" t="s">
        <v>50</v>
      </c>
      <c r="C208" t="s">
        <v>39</v>
      </c>
      <c r="D208" t="s">
        <v>52</v>
      </c>
      <c r="E208">
        <v>5</v>
      </c>
      <c r="F208">
        <v>3</v>
      </c>
      <c r="G208" t="s">
        <v>41</v>
      </c>
      <c r="H208">
        <v>284</v>
      </c>
      <c r="I208">
        <v>4</v>
      </c>
      <c r="J208" t="s">
        <v>53</v>
      </c>
      <c r="K208">
        <v>4</v>
      </c>
      <c r="L208">
        <v>1</v>
      </c>
      <c r="M208" t="s">
        <v>54</v>
      </c>
      <c r="N208">
        <v>2</v>
      </c>
      <c r="O208" t="s">
        <v>67</v>
      </c>
      <c r="P208">
        <v>2328</v>
      </c>
      <c r="Q208">
        <v>1</v>
      </c>
      <c r="R208" t="s">
        <v>38</v>
      </c>
      <c r="S208">
        <v>16</v>
      </c>
      <c r="T208">
        <v>3</v>
      </c>
      <c r="U208">
        <v>1</v>
      </c>
      <c r="V208">
        <v>1</v>
      </c>
      <c r="W208">
        <v>4</v>
      </c>
      <c r="X208">
        <v>2</v>
      </c>
      <c r="Y208">
        <v>2</v>
      </c>
      <c r="Z208">
        <v>4</v>
      </c>
      <c r="AA208">
        <v>2</v>
      </c>
      <c r="AB208">
        <v>2</v>
      </c>
      <c r="AC208">
        <v>2</v>
      </c>
      <c r="AD208">
        <v>0</v>
      </c>
      <c r="AE208">
        <v>1</v>
      </c>
      <c r="AF208">
        <v>0</v>
      </c>
      <c r="AG208">
        <v>1</v>
      </c>
      <c r="AH208" t="s">
        <v>153</v>
      </c>
      <c r="AI208" t="s">
        <v>46</v>
      </c>
      <c r="AJ208" t="s">
        <v>61</v>
      </c>
      <c r="AK208" t="s">
        <v>48</v>
      </c>
      <c r="AL208" t="s">
        <v>65</v>
      </c>
      <c r="AM208">
        <v>2.25</v>
      </c>
      <c r="AN208" t="s">
        <v>96</v>
      </c>
      <c r="AO208" t="str" cm="1">
        <f t="array" ref="AO208">_xlfn.IFS(
  attrition_data[[#This Row],[YearsSinceLastPromotion]]="","",
  attrition_data[[#This Row],[YearsSinceLastPromotion]]=0,"0",
  attrition_data[[#This Row],[YearsSinceLastPromotion]]&lt;=2,"1–2",
  attrition_data[[#This Row],[YearsSinceLastPromotion]]&lt;=5,"3–5",
  TRUE,"6+"
)</f>
        <v>1–2</v>
      </c>
      <c r="AP208">
        <f>attrition_data[[#This Row],[MonthlyIncome]] * 12 * ReplacementFactor</f>
        <v>8380.7999999999993</v>
      </c>
      <c r="AQ208">
        <f>IFERROR(attrition_data[[#This Row],[AttritionFlag]] * attrition_data[[#This Row],[ReplacementCost]], 0)</f>
        <v>0</v>
      </c>
      <c r="AR20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08" t="str" cm="1">
        <f t="array" ref="AS208">_xlfn.IFS(
  attrition_data[[#This Row],[RiskScore]] &lt;= $AU$3, "Q1 (Lowest)",
  attrition_data[[#This Row],[RiskScore]] &lt;= $AV$3, "Q2",
  attrition_data[[#This Row],[RiskScore]] &lt;= $AW$3, "Q3",
  TRUE, "Q4 (Highest)"
)</f>
        <v>Q2</v>
      </c>
    </row>
    <row r="209" spans="1:45">
      <c r="A209">
        <v>36</v>
      </c>
      <c r="B209" t="s">
        <v>50</v>
      </c>
      <c r="C209" t="s">
        <v>51</v>
      </c>
      <c r="D209" t="s">
        <v>52</v>
      </c>
      <c r="E209">
        <v>18</v>
      </c>
      <c r="F209">
        <v>1</v>
      </c>
      <c r="G209" t="s">
        <v>64</v>
      </c>
      <c r="H209">
        <v>286</v>
      </c>
      <c r="I209">
        <v>2</v>
      </c>
      <c r="J209" t="s">
        <v>42</v>
      </c>
      <c r="K209">
        <v>3</v>
      </c>
      <c r="L209">
        <v>1</v>
      </c>
      <c r="M209" t="s">
        <v>60</v>
      </c>
      <c r="N209">
        <v>4</v>
      </c>
      <c r="O209" t="s">
        <v>44</v>
      </c>
      <c r="P209">
        <v>2153</v>
      </c>
      <c r="Q209">
        <v>1</v>
      </c>
      <c r="R209" t="s">
        <v>50</v>
      </c>
      <c r="S209">
        <v>13</v>
      </c>
      <c r="T209">
        <v>3</v>
      </c>
      <c r="U209">
        <v>1</v>
      </c>
      <c r="V209">
        <v>0</v>
      </c>
      <c r="W209">
        <v>8</v>
      </c>
      <c r="X209">
        <v>2</v>
      </c>
      <c r="Y209">
        <v>3</v>
      </c>
      <c r="Z209">
        <v>8</v>
      </c>
      <c r="AA209">
        <v>1</v>
      </c>
      <c r="AB209">
        <v>1</v>
      </c>
      <c r="AC209">
        <v>7</v>
      </c>
      <c r="AD209">
        <v>0</v>
      </c>
      <c r="AE209">
        <v>0</v>
      </c>
      <c r="AF209">
        <v>1</v>
      </c>
      <c r="AG209">
        <v>1</v>
      </c>
      <c r="AH209" t="s">
        <v>45</v>
      </c>
      <c r="AI209" t="s">
        <v>72</v>
      </c>
      <c r="AJ209" t="s">
        <v>61</v>
      </c>
      <c r="AK209" t="s">
        <v>48</v>
      </c>
      <c r="AL209" t="s">
        <v>49</v>
      </c>
      <c r="AM209">
        <v>2.5</v>
      </c>
      <c r="AN209" t="s">
        <v>96</v>
      </c>
      <c r="AO209" t="str" cm="1">
        <f t="array" ref="AO209">_xlfn.IFS(
  attrition_data[[#This Row],[YearsSinceLastPromotion]]="","",
  attrition_data[[#This Row],[YearsSinceLastPromotion]]=0,"0",
  attrition_data[[#This Row],[YearsSinceLastPromotion]]&lt;=2,"1–2",
  attrition_data[[#This Row],[YearsSinceLastPromotion]]&lt;=5,"3–5",
  TRUE,"6+"
)</f>
        <v>1–2</v>
      </c>
      <c r="AP209">
        <f>attrition_data[[#This Row],[MonthlyIncome]] * 12 * ReplacementFactor</f>
        <v>7750.7999999999993</v>
      </c>
      <c r="AQ209">
        <f>IFERROR(attrition_data[[#This Row],[AttritionFlag]] * attrition_data[[#This Row],[ReplacementCost]], 0)</f>
        <v>0</v>
      </c>
      <c r="AR20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09" t="str" cm="1">
        <f t="array" ref="AS209">_xlfn.IFS(
  attrition_data[[#This Row],[RiskScore]] &lt;= $AU$3, "Q1 (Lowest)",
  attrition_data[[#This Row],[RiskScore]] &lt;= $AV$3, "Q2",
  attrition_data[[#This Row],[RiskScore]] &lt;= $AW$3, "Q3",
  TRUE, "Q4 (Highest)"
)</f>
        <v>Q1 (Lowest)</v>
      </c>
    </row>
    <row r="210" spans="1:45">
      <c r="A210">
        <v>40</v>
      </c>
      <c r="B210" t="s">
        <v>50</v>
      </c>
      <c r="C210" t="s">
        <v>74</v>
      </c>
      <c r="D210" t="s">
        <v>52</v>
      </c>
      <c r="E210">
        <v>9</v>
      </c>
      <c r="F210">
        <v>5</v>
      </c>
      <c r="G210" t="s">
        <v>41</v>
      </c>
      <c r="H210">
        <v>287</v>
      </c>
      <c r="I210">
        <v>4</v>
      </c>
      <c r="J210" t="s">
        <v>53</v>
      </c>
      <c r="K210">
        <v>2</v>
      </c>
      <c r="L210">
        <v>2</v>
      </c>
      <c r="M210" t="s">
        <v>70</v>
      </c>
      <c r="N210">
        <v>4</v>
      </c>
      <c r="O210" t="s">
        <v>55</v>
      </c>
      <c r="P210">
        <v>4876</v>
      </c>
      <c r="Q210">
        <v>9</v>
      </c>
      <c r="R210" t="s">
        <v>50</v>
      </c>
      <c r="S210">
        <v>14</v>
      </c>
      <c r="T210">
        <v>3</v>
      </c>
      <c r="U210">
        <v>4</v>
      </c>
      <c r="V210">
        <v>1</v>
      </c>
      <c r="W210">
        <v>5</v>
      </c>
      <c r="X210">
        <v>5</v>
      </c>
      <c r="Y210">
        <v>1</v>
      </c>
      <c r="Z210">
        <v>3</v>
      </c>
      <c r="AA210">
        <v>2</v>
      </c>
      <c r="AB210">
        <v>0</v>
      </c>
      <c r="AC210">
        <v>2</v>
      </c>
      <c r="AD210">
        <v>0</v>
      </c>
      <c r="AE210">
        <v>0</v>
      </c>
      <c r="AF210">
        <v>1</v>
      </c>
      <c r="AG210">
        <v>1</v>
      </c>
      <c r="AH210" t="s">
        <v>45</v>
      </c>
      <c r="AI210" t="s">
        <v>57</v>
      </c>
      <c r="AJ210" t="s">
        <v>61</v>
      </c>
      <c r="AK210" t="s">
        <v>48</v>
      </c>
      <c r="AL210" t="s">
        <v>65</v>
      </c>
      <c r="AM210">
        <v>3.25</v>
      </c>
      <c r="AN210" t="s">
        <v>95</v>
      </c>
      <c r="AO210" t="str" cm="1">
        <f t="array" ref="AO210">_xlfn.IFS(
  attrition_data[[#This Row],[YearsSinceLastPromotion]]="","",
  attrition_data[[#This Row],[YearsSinceLastPromotion]]=0,"0",
  attrition_data[[#This Row],[YearsSinceLastPromotion]]&lt;=2,"1–2",
  attrition_data[[#This Row],[YearsSinceLastPromotion]]&lt;=5,"3–5",
  TRUE,"6+"
)</f>
        <v>0</v>
      </c>
      <c r="AP210">
        <f>attrition_data[[#This Row],[MonthlyIncome]] * 12 * ReplacementFactor</f>
        <v>17553.599999999999</v>
      </c>
      <c r="AQ210">
        <f>IFERROR(attrition_data[[#This Row],[AttritionFlag]] * attrition_data[[#This Row],[ReplacementCost]], 0)</f>
        <v>0</v>
      </c>
      <c r="AR21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10" t="str" cm="1">
        <f t="array" ref="AS210">_xlfn.IFS(
  attrition_data[[#This Row],[RiskScore]] &lt;= $AU$3, "Q1 (Lowest)",
  attrition_data[[#This Row],[RiskScore]] &lt;= $AV$3, "Q2",
  attrition_data[[#This Row],[RiskScore]] &lt;= $AW$3, "Q3",
  TRUE, "Q4 (Highest)"
)</f>
        <v>Q1 (Lowest)</v>
      </c>
    </row>
    <row r="211" spans="1:45">
      <c r="A211">
        <v>46</v>
      </c>
      <c r="B211" t="s">
        <v>50</v>
      </c>
      <c r="C211" t="s">
        <v>39</v>
      </c>
      <c r="D211" t="s">
        <v>52</v>
      </c>
      <c r="E211">
        <v>1</v>
      </c>
      <c r="F211">
        <v>4</v>
      </c>
      <c r="G211" t="s">
        <v>64</v>
      </c>
      <c r="H211">
        <v>288</v>
      </c>
      <c r="I211">
        <v>4</v>
      </c>
      <c r="J211" t="s">
        <v>53</v>
      </c>
      <c r="K211">
        <v>3</v>
      </c>
      <c r="L211">
        <v>3</v>
      </c>
      <c r="M211" t="s">
        <v>70</v>
      </c>
      <c r="N211">
        <v>1</v>
      </c>
      <c r="O211" t="s">
        <v>67</v>
      </c>
      <c r="P211">
        <v>9396</v>
      </c>
      <c r="Q211">
        <v>7</v>
      </c>
      <c r="R211" t="s">
        <v>50</v>
      </c>
      <c r="S211">
        <v>16</v>
      </c>
      <c r="T211">
        <v>3</v>
      </c>
      <c r="U211">
        <v>3</v>
      </c>
      <c r="V211">
        <v>1</v>
      </c>
      <c r="W211">
        <v>17</v>
      </c>
      <c r="X211">
        <v>3</v>
      </c>
      <c r="Y211">
        <v>3</v>
      </c>
      <c r="Z211">
        <v>4</v>
      </c>
      <c r="AA211">
        <v>2</v>
      </c>
      <c r="AB211">
        <v>0</v>
      </c>
      <c r="AC211">
        <v>3</v>
      </c>
      <c r="AD211">
        <v>0</v>
      </c>
      <c r="AE211">
        <v>0</v>
      </c>
      <c r="AF211">
        <v>1</v>
      </c>
      <c r="AG211">
        <v>1</v>
      </c>
      <c r="AH211" t="s">
        <v>56</v>
      </c>
      <c r="AI211" t="s">
        <v>46</v>
      </c>
      <c r="AJ211" t="s">
        <v>47</v>
      </c>
      <c r="AK211" t="s">
        <v>71</v>
      </c>
      <c r="AL211" t="s">
        <v>65</v>
      </c>
      <c r="AM211">
        <v>2.75</v>
      </c>
      <c r="AN211" t="s">
        <v>94</v>
      </c>
      <c r="AO211" t="str" cm="1">
        <f t="array" ref="AO211">_xlfn.IFS(
  attrition_data[[#This Row],[YearsSinceLastPromotion]]="","",
  attrition_data[[#This Row],[YearsSinceLastPromotion]]=0,"0",
  attrition_data[[#This Row],[YearsSinceLastPromotion]]&lt;=2,"1–2",
  attrition_data[[#This Row],[YearsSinceLastPromotion]]&lt;=5,"3–5",
  TRUE,"6+"
)</f>
        <v>0</v>
      </c>
      <c r="AP211">
        <f>attrition_data[[#This Row],[MonthlyIncome]] * 12 * ReplacementFactor</f>
        <v>33825.599999999999</v>
      </c>
      <c r="AQ211">
        <f>IFERROR(attrition_data[[#This Row],[AttritionFlag]] * attrition_data[[#This Row],[ReplacementCost]], 0)</f>
        <v>0</v>
      </c>
      <c r="AR21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11" t="str" cm="1">
        <f t="array" ref="AS211">_xlfn.IFS(
  attrition_data[[#This Row],[RiskScore]] &lt;= $AU$3, "Q1 (Lowest)",
  attrition_data[[#This Row],[RiskScore]] &lt;= $AV$3, "Q2",
  attrition_data[[#This Row],[RiskScore]] &lt;= $AW$3, "Q3",
  TRUE, "Q4 (Highest)"
)</f>
        <v>Q1 (Lowest)</v>
      </c>
    </row>
    <row r="212" spans="1:45">
      <c r="A212">
        <v>32</v>
      </c>
      <c r="B212" t="s">
        <v>38</v>
      </c>
      <c r="C212" t="s">
        <v>39</v>
      </c>
      <c r="D212" t="s">
        <v>40</v>
      </c>
      <c r="E212">
        <v>4</v>
      </c>
      <c r="F212">
        <v>4</v>
      </c>
      <c r="G212" t="s">
        <v>64</v>
      </c>
      <c r="H212">
        <v>291</v>
      </c>
      <c r="I212">
        <v>4</v>
      </c>
      <c r="J212" t="s">
        <v>53</v>
      </c>
      <c r="K212">
        <v>1</v>
      </c>
      <c r="L212">
        <v>3</v>
      </c>
      <c r="M212" t="s">
        <v>43</v>
      </c>
      <c r="N212">
        <v>4</v>
      </c>
      <c r="O212" t="s">
        <v>55</v>
      </c>
      <c r="P212">
        <v>10400</v>
      </c>
      <c r="Q212">
        <v>1</v>
      </c>
      <c r="R212" t="s">
        <v>50</v>
      </c>
      <c r="S212">
        <v>11</v>
      </c>
      <c r="T212">
        <v>3</v>
      </c>
      <c r="U212">
        <v>3</v>
      </c>
      <c r="V212">
        <v>0</v>
      </c>
      <c r="W212">
        <v>14</v>
      </c>
      <c r="X212">
        <v>2</v>
      </c>
      <c r="Y212">
        <v>2</v>
      </c>
      <c r="Z212">
        <v>14</v>
      </c>
      <c r="AA212">
        <v>8</v>
      </c>
      <c r="AB212">
        <v>9</v>
      </c>
      <c r="AC212">
        <v>8</v>
      </c>
      <c r="AD212">
        <v>1</v>
      </c>
      <c r="AE212">
        <v>0</v>
      </c>
      <c r="AF212">
        <v>0</v>
      </c>
      <c r="AG212">
        <v>1</v>
      </c>
      <c r="AH212" t="s">
        <v>63</v>
      </c>
      <c r="AI212" t="s">
        <v>46</v>
      </c>
      <c r="AJ212" t="s">
        <v>81</v>
      </c>
      <c r="AK212" t="s">
        <v>58</v>
      </c>
      <c r="AL212" t="s">
        <v>71</v>
      </c>
      <c r="AM212">
        <v>3.25</v>
      </c>
      <c r="AN212" t="s">
        <v>95</v>
      </c>
      <c r="AO212" t="str" cm="1">
        <f t="array" ref="AO212">_xlfn.IFS(
  attrition_data[[#This Row],[YearsSinceLastPromotion]]="","",
  attrition_data[[#This Row],[YearsSinceLastPromotion]]=0,"0",
  attrition_data[[#This Row],[YearsSinceLastPromotion]]&lt;=2,"1–2",
  attrition_data[[#This Row],[YearsSinceLastPromotion]]&lt;=5,"3–5",
  TRUE,"6+"
)</f>
        <v>6+</v>
      </c>
      <c r="AP212">
        <f>attrition_data[[#This Row],[MonthlyIncome]] * 12 * ReplacementFactor</f>
        <v>37440</v>
      </c>
      <c r="AQ212">
        <f>IFERROR(attrition_data[[#This Row],[AttritionFlag]] * attrition_data[[#This Row],[ReplacementCost]], 0)</f>
        <v>37440</v>
      </c>
      <c r="AR21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12" t="str" cm="1">
        <f t="array" ref="AS212">_xlfn.IFS(
  attrition_data[[#This Row],[RiskScore]] &lt;= $AU$3, "Q1 (Lowest)",
  attrition_data[[#This Row],[RiskScore]] &lt;= $AV$3, "Q2",
  attrition_data[[#This Row],[RiskScore]] &lt;= $AW$3, "Q3",
  TRUE, "Q4 (Highest)"
)</f>
        <v>Q2</v>
      </c>
    </row>
    <row r="213" spans="1:45">
      <c r="A213">
        <v>30</v>
      </c>
      <c r="B213" t="s">
        <v>50</v>
      </c>
      <c r="C213" t="s">
        <v>74</v>
      </c>
      <c r="D213" t="s">
        <v>52</v>
      </c>
      <c r="E213">
        <v>1</v>
      </c>
      <c r="F213">
        <v>1</v>
      </c>
      <c r="G213" t="s">
        <v>41</v>
      </c>
      <c r="H213">
        <v>292</v>
      </c>
      <c r="I213">
        <v>3</v>
      </c>
      <c r="J213" t="s">
        <v>53</v>
      </c>
      <c r="K213">
        <v>2</v>
      </c>
      <c r="L213">
        <v>3</v>
      </c>
      <c r="M213" t="s">
        <v>69</v>
      </c>
      <c r="N213">
        <v>3</v>
      </c>
      <c r="O213" t="s">
        <v>44</v>
      </c>
      <c r="P213">
        <v>8474</v>
      </c>
      <c r="Q213">
        <v>1</v>
      </c>
      <c r="R213" t="s">
        <v>50</v>
      </c>
      <c r="S213">
        <v>22</v>
      </c>
      <c r="T213">
        <v>4</v>
      </c>
      <c r="U213">
        <v>3</v>
      </c>
      <c r="V213">
        <v>0</v>
      </c>
      <c r="W213">
        <v>12</v>
      </c>
      <c r="X213">
        <v>2</v>
      </c>
      <c r="Y213">
        <v>3</v>
      </c>
      <c r="Z213">
        <v>11</v>
      </c>
      <c r="AA213">
        <v>8</v>
      </c>
      <c r="AB213">
        <v>5</v>
      </c>
      <c r="AC213">
        <v>8</v>
      </c>
      <c r="AD213">
        <v>0</v>
      </c>
      <c r="AE213">
        <v>0</v>
      </c>
      <c r="AF213">
        <v>0</v>
      </c>
      <c r="AG213">
        <v>1</v>
      </c>
      <c r="AH213" t="s">
        <v>63</v>
      </c>
      <c r="AI213" t="s">
        <v>46</v>
      </c>
      <c r="AJ213" t="s">
        <v>47</v>
      </c>
      <c r="AK213" t="s">
        <v>58</v>
      </c>
      <c r="AL213" t="s">
        <v>71</v>
      </c>
      <c r="AM213">
        <v>3</v>
      </c>
      <c r="AN213" t="s">
        <v>94</v>
      </c>
      <c r="AO213" t="str" cm="1">
        <f t="array" ref="AO213">_xlfn.IFS(
  attrition_data[[#This Row],[YearsSinceLastPromotion]]="","",
  attrition_data[[#This Row],[YearsSinceLastPromotion]]=0,"0",
  attrition_data[[#This Row],[YearsSinceLastPromotion]]&lt;=2,"1–2",
  attrition_data[[#This Row],[YearsSinceLastPromotion]]&lt;=5,"3–5",
  TRUE,"6+"
)</f>
        <v>3–5</v>
      </c>
      <c r="AP213">
        <f>attrition_data[[#This Row],[MonthlyIncome]] * 12 * ReplacementFactor</f>
        <v>30506.399999999998</v>
      </c>
      <c r="AQ213">
        <f>IFERROR(attrition_data[[#This Row],[AttritionFlag]] * attrition_data[[#This Row],[ReplacementCost]], 0)</f>
        <v>0</v>
      </c>
      <c r="AR21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13" t="str" cm="1">
        <f t="array" ref="AS213">_xlfn.IFS(
  attrition_data[[#This Row],[RiskScore]] &lt;= $AU$3, "Q1 (Lowest)",
  attrition_data[[#This Row],[RiskScore]] &lt;= $AV$3, "Q2",
  attrition_data[[#This Row],[RiskScore]] &lt;= $AW$3, "Q3",
  TRUE, "Q4 (Highest)"
)</f>
        <v>Q2</v>
      </c>
    </row>
    <row r="214" spans="1:45">
      <c r="A214">
        <v>27</v>
      </c>
      <c r="B214" t="s">
        <v>50</v>
      </c>
      <c r="C214" t="s">
        <v>51</v>
      </c>
      <c r="D214" t="s">
        <v>40</v>
      </c>
      <c r="E214">
        <v>20</v>
      </c>
      <c r="F214">
        <v>3</v>
      </c>
      <c r="G214" t="s">
        <v>41</v>
      </c>
      <c r="H214">
        <v>293</v>
      </c>
      <c r="I214">
        <v>4</v>
      </c>
      <c r="J214" t="s">
        <v>42</v>
      </c>
      <c r="K214">
        <v>3</v>
      </c>
      <c r="L214">
        <v>2</v>
      </c>
      <c r="M214" t="s">
        <v>43</v>
      </c>
      <c r="N214">
        <v>3</v>
      </c>
      <c r="O214" t="s">
        <v>44</v>
      </c>
      <c r="P214">
        <v>9981</v>
      </c>
      <c r="Q214">
        <v>1</v>
      </c>
      <c r="R214" t="s">
        <v>50</v>
      </c>
      <c r="S214">
        <v>14</v>
      </c>
      <c r="T214">
        <v>3</v>
      </c>
      <c r="U214">
        <v>4</v>
      </c>
      <c r="V214">
        <v>0</v>
      </c>
      <c r="W214">
        <v>7</v>
      </c>
      <c r="X214">
        <v>2</v>
      </c>
      <c r="Y214">
        <v>3</v>
      </c>
      <c r="Z214">
        <v>7</v>
      </c>
      <c r="AA214">
        <v>7</v>
      </c>
      <c r="AB214">
        <v>0</v>
      </c>
      <c r="AC214">
        <v>7</v>
      </c>
      <c r="AD214">
        <v>0</v>
      </c>
      <c r="AE214">
        <v>0</v>
      </c>
      <c r="AF214">
        <v>1</v>
      </c>
      <c r="AG214">
        <v>1</v>
      </c>
      <c r="AH214" t="s">
        <v>63</v>
      </c>
      <c r="AI214" t="s">
        <v>72</v>
      </c>
      <c r="AJ214" t="s">
        <v>47</v>
      </c>
      <c r="AK214" t="s">
        <v>48</v>
      </c>
      <c r="AL214" t="s">
        <v>49</v>
      </c>
      <c r="AM214">
        <v>3.5</v>
      </c>
      <c r="AN214" t="s">
        <v>95</v>
      </c>
      <c r="AO214" t="str" cm="1">
        <f t="array" ref="AO214">_xlfn.IFS(
  attrition_data[[#This Row],[YearsSinceLastPromotion]]="","",
  attrition_data[[#This Row],[YearsSinceLastPromotion]]=0,"0",
  attrition_data[[#This Row],[YearsSinceLastPromotion]]&lt;=2,"1–2",
  attrition_data[[#This Row],[YearsSinceLastPromotion]]&lt;=5,"3–5",
  TRUE,"6+"
)</f>
        <v>0</v>
      </c>
      <c r="AP214">
        <f>attrition_data[[#This Row],[MonthlyIncome]] * 12 * ReplacementFactor</f>
        <v>35931.599999999999</v>
      </c>
      <c r="AQ214">
        <f>IFERROR(attrition_data[[#This Row],[AttritionFlag]] * attrition_data[[#This Row],[ReplacementCost]], 0)</f>
        <v>0</v>
      </c>
      <c r="AR21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14" t="str" cm="1">
        <f t="array" ref="AS214">_xlfn.IFS(
  attrition_data[[#This Row],[RiskScore]] &lt;= $AU$3, "Q1 (Lowest)",
  attrition_data[[#This Row],[RiskScore]] &lt;= $AV$3, "Q2",
  attrition_data[[#This Row],[RiskScore]] &lt;= $AW$3, "Q3",
  TRUE, "Q4 (Highest)"
)</f>
        <v>Q2</v>
      </c>
    </row>
    <row r="215" spans="1:45">
      <c r="A215">
        <v>51</v>
      </c>
      <c r="B215" t="s">
        <v>50</v>
      </c>
      <c r="C215" t="s">
        <v>39</v>
      </c>
      <c r="D215" t="s">
        <v>52</v>
      </c>
      <c r="E215">
        <v>8</v>
      </c>
      <c r="F215">
        <v>4</v>
      </c>
      <c r="G215" t="s">
        <v>41</v>
      </c>
      <c r="H215">
        <v>296</v>
      </c>
      <c r="I215">
        <v>2</v>
      </c>
      <c r="J215" t="s">
        <v>53</v>
      </c>
      <c r="K215">
        <v>2</v>
      </c>
      <c r="L215">
        <v>3</v>
      </c>
      <c r="M215" t="s">
        <v>80</v>
      </c>
      <c r="N215">
        <v>2</v>
      </c>
      <c r="O215" t="s">
        <v>55</v>
      </c>
      <c r="P215">
        <v>12490</v>
      </c>
      <c r="Q215">
        <v>5</v>
      </c>
      <c r="R215" t="s">
        <v>50</v>
      </c>
      <c r="S215">
        <v>16</v>
      </c>
      <c r="T215">
        <v>3</v>
      </c>
      <c r="U215">
        <v>4</v>
      </c>
      <c r="V215">
        <v>2</v>
      </c>
      <c r="W215">
        <v>16</v>
      </c>
      <c r="X215">
        <v>5</v>
      </c>
      <c r="Y215">
        <v>1</v>
      </c>
      <c r="Z215">
        <v>10</v>
      </c>
      <c r="AA215">
        <v>9</v>
      </c>
      <c r="AB215">
        <v>4</v>
      </c>
      <c r="AC215">
        <v>7</v>
      </c>
      <c r="AD215">
        <v>0</v>
      </c>
      <c r="AE215">
        <v>0</v>
      </c>
      <c r="AF215">
        <v>0</v>
      </c>
      <c r="AG215">
        <v>1</v>
      </c>
      <c r="AH215" t="s">
        <v>56</v>
      </c>
      <c r="AI215" t="s">
        <v>57</v>
      </c>
      <c r="AJ215" t="s">
        <v>81</v>
      </c>
      <c r="AK215" t="s">
        <v>71</v>
      </c>
      <c r="AL215" t="s">
        <v>49</v>
      </c>
      <c r="AM215">
        <v>2.25</v>
      </c>
      <c r="AN215" t="s">
        <v>96</v>
      </c>
      <c r="AO215" t="str" cm="1">
        <f t="array" ref="AO215">_xlfn.IFS(
  attrition_data[[#This Row],[YearsSinceLastPromotion]]="","",
  attrition_data[[#This Row],[YearsSinceLastPromotion]]=0,"0",
  attrition_data[[#This Row],[YearsSinceLastPromotion]]&lt;=2,"1–2",
  attrition_data[[#This Row],[YearsSinceLastPromotion]]&lt;=5,"3–5",
  TRUE,"6+"
)</f>
        <v>3–5</v>
      </c>
      <c r="AP215">
        <f>attrition_data[[#This Row],[MonthlyIncome]] * 12 * ReplacementFactor</f>
        <v>44964</v>
      </c>
      <c r="AQ215">
        <f>IFERROR(attrition_data[[#This Row],[AttritionFlag]] * attrition_data[[#This Row],[ReplacementCost]], 0)</f>
        <v>0</v>
      </c>
      <c r="AR21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15" t="str" cm="1">
        <f t="array" ref="AS215">_xlfn.IFS(
  attrition_data[[#This Row],[RiskScore]] &lt;= $AU$3, "Q1 (Lowest)",
  attrition_data[[#This Row],[RiskScore]] &lt;= $AV$3, "Q2",
  attrition_data[[#This Row],[RiskScore]] &lt;= $AW$3, "Q3",
  TRUE, "Q4 (Highest)"
)</f>
        <v>Q2</v>
      </c>
    </row>
    <row r="216" spans="1:45">
      <c r="A216">
        <v>30</v>
      </c>
      <c r="B216" t="s">
        <v>38</v>
      </c>
      <c r="C216" t="s">
        <v>39</v>
      </c>
      <c r="D216" t="s">
        <v>52</v>
      </c>
      <c r="E216">
        <v>3</v>
      </c>
      <c r="F216">
        <v>3</v>
      </c>
      <c r="G216" t="s">
        <v>83</v>
      </c>
      <c r="H216">
        <v>297</v>
      </c>
      <c r="I216">
        <v>4</v>
      </c>
      <c r="J216" t="s">
        <v>42</v>
      </c>
      <c r="K216">
        <v>3</v>
      </c>
      <c r="L216">
        <v>1</v>
      </c>
      <c r="M216" t="s">
        <v>54</v>
      </c>
      <c r="N216">
        <v>1</v>
      </c>
      <c r="O216" t="s">
        <v>44</v>
      </c>
      <c r="P216">
        <v>2657</v>
      </c>
      <c r="Q216">
        <v>5</v>
      </c>
      <c r="R216" t="s">
        <v>38</v>
      </c>
      <c r="S216">
        <v>11</v>
      </c>
      <c r="T216">
        <v>3</v>
      </c>
      <c r="U216">
        <v>3</v>
      </c>
      <c r="V216">
        <v>0</v>
      </c>
      <c r="W216">
        <v>8</v>
      </c>
      <c r="X216">
        <v>5</v>
      </c>
      <c r="Y216">
        <v>3</v>
      </c>
      <c r="Z216">
        <v>5</v>
      </c>
      <c r="AA216">
        <v>2</v>
      </c>
      <c r="AB216">
        <v>0</v>
      </c>
      <c r="AC216">
        <v>4</v>
      </c>
      <c r="AD216">
        <v>1</v>
      </c>
      <c r="AE216">
        <v>1</v>
      </c>
      <c r="AF216">
        <v>1</v>
      </c>
      <c r="AG216">
        <v>1</v>
      </c>
      <c r="AH216" t="s">
        <v>63</v>
      </c>
      <c r="AI216" t="s">
        <v>46</v>
      </c>
      <c r="AJ216" t="s">
        <v>61</v>
      </c>
      <c r="AK216" t="s">
        <v>48</v>
      </c>
      <c r="AL216" t="s">
        <v>65</v>
      </c>
      <c r="AM216">
        <v>2.75</v>
      </c>
      <c r="AN216" t="s">
        <v>94</v>
      </c>
      <c r="AO216" t="str" cm="1">
        <f t="array" ref="AO216">_xlfn.IFS(
  attrition_data[[#This Row],[YearsSinceLastPromotion]]="","",
  attrition_data[[#This Row],[YearsSinceLastPromotion]]=0,"0",
  attrition_data[[#This Row],[YearsSinceLastPromotion]]&lt;=2,"1–2",
  attrition_data[[#This Row],[YearsSinceLastPromotion]]&lt;=5,"3–5",
  TRUE,"6+"
)</f>
        <v>0</v>
      </c>
      <c r="AP216">
        <f>attrition_data[[#This Row],[MonthlyIncome]] * 12 * ReplacementFactor</f>
        <v>9565.1999999999989</v>
      </c>
      <c r="AQ216">
        <f>IFERROR(attrition_data[[#This Row],[AttritionFlag]] * attrition_data[[#This Row],[ReplacementCost]], 0)</f>
        <v>9565.1999999999989</v>
      </c>
      <c r="AR21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16" t="str" cm="1">
        <f t="array" ref="AS216">_xlfn.IFS(
  attrition_data[[#This Row],[RiskScore]] &lt;= $AU$3, "Q1 (Lowest)",
  attrition_data[[#This Row],[RiskScore]] &lt;= $AV$3, "Q2",
  attrition_data[[#This Row],[RiskScore]] &lt;= $AW$3, "Q3",
  TRUE, "Q4 (Highest)"
)</f>
        <v>Q2</v>
      </c>
    </row>
    <row r="217" spans="1:45">
      <c r="A217">
        <v>41</v>
      </c>
      <c r="B217" t="s">
        <v>50</v>
      </c>
      <c r="C217" t="s">
        <v>39</v>
      </c>
      <c r="D217" t="s">
        <v>40</v>
      </c>
      <c r="E217">
        <v>6</v>
      </c>
      <c r="F217">
        <v>3</v>
      </c>
      <c r="G217" t="s">
        <v>41</v>
      </c>
      <c r="H217">
        <v>298</v>
      </c>
      <c r="I217">
        <v>4</v>
      </c>
      <c r="J217" t="s">
        <v>42</v>
      </c>
      <c r="K217">
        <v>3</v>
      </c>
      <c r="L217">
        <v>3</v>
      </c>
      <c r="M217" t="s">
        <v>75</v>
      </c>
      <c r="N217">
        <v>4</v>
      </c>
      <c r="O217" t="s">
        <v>44</v>
      </c>
      <c r="P217">
        <v>13591</v>
      </c>
      <c r="Q217">
        <v>3</v>
      </c>
      <c r="R217" t="s">
        <v>38</v>
      </c>
      <c r="S217">
        <v>18</v>
      </c>
      <c r="T217">
        <v>3</v>
      </c>
      <c r="U217">
        <v>3</v>
      </c>
      <c r="V217">
        <v>0</v>
      </c>
      <c r="W217">
        <v>16</v>
      </c>
      <c r="X217">
        <v>3</v>
      </c>
      <c r="Y217">
        <v>3</v>
      </c>
      <c r="Z217">
        <v>1</v>
      </c>
      <c r="AA217">
        <v>0</v>
      </c>
      <c r="AB217">
        <v>0</v>
      </c>
      <c r="AC217">
        <v>0</v>
      </c>
      <c r="AD217">
        <v>0</v>
      </c>
      <c r="AE217">
        <v>1</v>
      </c>
      <c r="AF217">
        <v>1</v>
      </c>
      <c r="AG217">
        <v>0</v>
      </c>
      <c r="AH217" t="s">
        <v>45</v>
      </c>
      <c r="AI217" t="s">
        <v>57</v>
      </c>
      <c r="AJ217" t="s">
        <v>81</v>
      </c>
      <c r="AK217" t="s">
        <v>71</v>
      </c>
      <c r="AL217" t="s">
        <v>62</v>
      </c>
      <c r="AM217">
        <v>3.5</v>
      </c>
      <c r="AN217" t="s">
        <v>95</v>
      </c>
      <c r="AO217" t="str" cm="1">
        <f t="array" ref="AO217">_xlfn.IFS(
  attrition_data[[#This Row],[YearsSinceLastPromotion]]="","",
  attrition_data[[#This Row],[YearsSinceLastPromotion]]=0,"0",
  attrition_data[[#This Row],[YearsSinceLastPromotion]]&lt;=2,"1–2",
  attrition_data[[#This Row],[YearsSinceLastPromotion]]&lt;=5,"3–5",
  TRUE,"6+"
)</f>
        <v>0</v>
      </c>
      <c r="AP217">
        <f>attrition_data[[#This Row],[MonthlyIncome]] * 12 * ReplacementFactor</f>
        <v>48927.6</v>
      </c>
      <c r="AQ217">
        <f>IFERROR(attrition_data[[#This Row],[AttritionFlag]] * attrition_data[[#This Row],[ReplacementCost]], 0)</f>
        <v>0</v>
      </c>
      <c r="AR21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217" t="str" cm="1">
        <f t="array" ref="AS217">_xlfn.IFS(
  attrition_data[[#This Row],[RiskScore]] &lt;= $AU$3, "Q1 (Lowest)",
  attrition_data[[#This Row],[RiskScore]] &lt;= $AV$3, "Q2",
  attrition_data[[#This Row],[RiskScore]] &lt;= $AW$3, "Q3",
  TRUE, "Q4 (Highest)"
)</f>
        <v>Q3</v>
      </c>
    </row>
    <row r="218" spans="1:45">
      <c r="A218">
        <v>30</v>
      </c>
      <c r="B218" t="s">
        <v>38</v>
      </c>
      <c r="C218" t="s">
        <v>51</v>
      </c>
      <c r="D218" t="s">
        <v>40</v>
      </c>
      <c r="E218">
        <v>26</v>
      </c>
      <c r="F218">
        <v>4</v>
      </c>
      <c r="G218" t="s">
        <v>82</v>
      </c>
      <c r="H218">
        <v>299</v>
      </c>
      <c r="I218">
        <v>3</v>
      </c>
      <c r="J218" t="s">
        <v>42</v>
      </c>
      <c r="K218">
        <v>2</v>
      </c>
      <c r="L218">
        <v>2</v>
      </c>
      <c r="M218" t="s">
        <v>43</v>
      </c>
      <c r="N218">
        <v>1</v>
      </c>
      <c r="O218" t="s">
        <v>44</v>
      </c>
      <c r="P218">
        <v>6696</v>
      </c>
      <c r="Q218">
        <v>5</v>
      </c>
      <c r="R218" t="s">
        <v>50</v>
      </c>
      <c r="S218">
        <v>15</v>
      </c>
      <c r="T218">
        <v>3</v>
      </c>
      <c r="U218">
        <v>3</v>
      </c>
      <c r="V218">
        <v>0</v>
      </c>
      <c r="W218">
        <v>9</v>
      </c>
      <c r="X218">
        <v>5</v>
      </c>
      <c r="Y218">
        <v>2</v>
      </c>
      <c r="Z218">
        <v>6</v>
      </c>
      <c r="AA218">
        <v>3</v>
      </c>
      <c r="AB218">
        <v>0</v>
      </c>
      <c r="AC218">
        <v>1</v>
      </c>
      <c r="AD218">
        <v>1</v>
      </c>
      <c r="AE218">
        <v>0</v>
      </c>
      <c r="AF218">
        <v>1</v>
      </c>
      <c r="AG218">
        <v>1</v>
      </c>
      <c r="AH218" t="s">
        <v>63</v>
      </c>
      <c r="AI218" t="s">
        <v>68</v>
      </c>
      <c r="AJ218" t="s">
        <v>47</v>
      </c>
      <c r="AK218" t="s">
        <v>58</v>
      </c>
      <c r="AL218" t="s">
        <v>49</v>
      </c>
      <c r="AM218">
        <v>2.25</v>
      </c>
      <c r="AN218" t="s">
        <v>96</v>
      </c>
      <c r="AO218" t="str" cm="1">
        <f t="array" ref="AO218">_xlfn.IFS(
  attrition_data[[#This Row],[YearsSinceLastPromotion]]="","",
  attrition_data[[#This Row],[YearsSinceLastPromotion]]=0,"0",
  attrition_data[[#This Row],[YearsSinceLastPromotion]]&lt;=2,"1–2",
  attrition_data[[#This Row],[YearsSinceLastPromotion]]&lt;=5,"3–5",
  TRUE,"6+"
)</f>
        <v>0</v>
      </c>
      <c r="AP218">
        <f>attrition_data[[#This Row],[MonthlyIncome]] * 12 * ReplacementFactor</f>
        <v>24105.599999999999</v>
      </c>
      <c r="AQ218">
        <f>IFERROR(attrition_data[[#This Row],[AttritionFlag]] * attrition_data[[#This Row],[ReplacementCost]], 0)</f>
        <v>24105.599999999999</v>
      </c>
      <c r="AR21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18" t="str" cm="1">
        <f t="array" ref="AS218">_xlfn.IFS(
  attrition_data[[#This Row],[RiskScore]] &lt;= $AU$3, "Q1 (Lowest)",
  attrition_data[[#This Row],[RiskScore]] &lt;= $AV$3, "Q2",
  attrition_data[[#This Row],[RiskScore]] &lt;= $AW$3, "Q3",
  TRUE, "Q4 (Highest)"
)</f>
        <v>Q2</v>
      </c>
    </row>
    <row r="219" spans="1:45">
      <c r="A219">
        <v>29</v>
      </c>
      <c r="B219" t="s">
        <v>38</v>
      </c>
      <c r="C219" t="s">
        <v>39</v>
      </c>
      <c r="D219" t="s">
        <v>52</v>
      </c>
      <c r="E219">
        <v>1</v>
      </c>
      <c r="F219">
        <v>3</v>
      </c>
      <c r="G219" t="s">
        <v>83</v>
      </c>
      <c r="H219">
        <v>300</v>
      </c>
      <c r="I219">
        <v>3</v>
      </c>
      <c r="J219" t="s">
        <v>53</v>
      </c>
      <c r="K219">
        <v>3</v>
      </c>
      <c r="L219">
        <v>1</v>
      </c>
      <c r="M219" t="s">
        <v>54</v>
      </c>
      <c r="N219">
        <v>3</v>
      </c>
      <c r="O219" t="s">
        <v>44</v>
      </c>
      <c r="P219">
        <v>2058</v>
      </c>
      <c r="Q219">
        <v>0</v>
      </c>
      <c r="R219" t="s">
        <v>50</v>
      </c>
      <c r="S219">
        <v>14</v>
      </c>
      <c r="T219">
        <v>3</v>
      </c>
      <c r="U219">
        <v>4</v>
      </c>
      <c r="V219">
        <v>0</v>
      </c>
      <c r="W219">
        <v>7</v>
      </c>
      <c r="X219">
        <v>1</v>
      </c>
      <c r="Y219">
        <v>2</v>
      </c>
      <c r="Z219">
        <v>6</v>
      </c>
      <c r="AA219">
        <v>2</v>
      </c>
      <c r="AB219">
        <v>1</v>
      </c>
      <c r="AC219">
        <v>5</v>
      </c>
      <c r="AD219">
        <v>1</v>
      </c>
      <c r="AE219">
        <v>0</v>
      </c>
      <c r="AF219">
        <v>1</v>
      </c>
      <c r="AG219">
        <v>1</v>
      </c>
      <c r="AH219" t="s">
        <v>63</v>
      </c>
      <c r="AI219" t="s">
        <v>46</v>
      </c>
      <c r="AJ219" t="s">
        <v>61</v>
      </c>
      <c r="AK219" t="s">
        <v>48</v>
      </c>
      <c r="AL219" t="s">
        <v>49</v>
      </c>
      <c r="AM219">
        <v>3</v>
      </c>
      <c r="AN219" t="s">
        <v>94</v>
      </c>
      <c r="AO219" t="str" cm="1">
        <f t="array" ref="AO219">_xlfn.IFS(
  attrition_data[[#This Row],[YearsSinceLastPromotion]]="","",
  attrition_data[[#This Row],[YearsSinceLastPromotion]]=0,"0",
  attrition_data[[#This Row],[YearsSinceLastPromotion]]&lt;=2,"1–2",
  attrition_data[[#This Row],[YearsSinceLastPromotion]]&lt;=5,"3–5",
  TRUE,"6+"
)</f>
        <v>1–2</v>
      </c>
      <c r="AP219">
        <f>attrition_data[[#This Row],[MonthlyIncome]] * 12 * ReplacementFactor</f>
        <v>7408.7999999999993</v>
      </c>
      <c r="AQ219">
        <f>IFERROR(attrition_data[[#This Row],[AttritionFlag]] * attrition_data[[#This Row],[ReplacementCost]], 0)</f>
        <v>7408.7999999999993</v>
      </c>
      <c r="AR21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19" t="str" cm="1">
        <f t="array" ref="AS219">_xlfn.IFS(
  attrition_data[[#This Row],[RiskScore]] &lt;= $AU$3, "Q1 (Lowest)",
  attrition_data[[#This Row],[RiskScore]] &lt;= $AV$3, "Q2",
  attrition_data[[#This Row],[RiskScore]] &lt;= $AW$3, "Q3",
  TRUE, "Q4 (Highest)"
)</f>
        <v>Q1 (Lowest)</v>
      </c>
    </row>
    <row r="220" spans="1:45">
      <c r="A220">
        <v>45</v>
      </c>
      <c r="B220" t="s">
        <v>50</v>
      </c>
      <c r="C220" t="s">
        <v>74</v>
      </c>
      <c r="D220" t="s">
        <v>40</v>
      </c>
      <c r="E220">
        <v>6</v>
      </c>
      <c r="F220">
        <v>3</v>
      </c>
      <c r="G220" t="s">
        <v>64</v>
      </c>
      <c r="H220">
        <v>302</v>
      </c>
      <c r="I220">
        <v>4</v>
      </c>
      <c r="J220" t="s">
        <v>42</v>
      </c>
      <c r="K220">
        <v>2</v>
      </c>
      <c r="L220">
        <v>3</v>
      </c>
      <c r="M220" t="s">
        <v>43</v>
      </c>
      <c r="N220">
        <v>4</v>
      </c>
      <c r="O220" t="s">
        <v>44</v>
      </c>
      <c r="P220">
        <v>8865</v>
      </c>
      <c r="Q220">
        <v>6</v>
      </c>
      <c r="R220" t="s">
        <v>50</v>
      </c>
      <c r="S220">
        <v>12</v>
      </c>
      <c r="T220">
        <v>3</v>
      </c>
      <c r="U220">
        <v>4</v>
      </c>
      <c r="V220">
        <v>0</v>
      </c>
      <c r="W220">
        <v>23</v>
      </c>
      <c r="X220">
        <v>2</v>
      </c>
      <c r="Y220">
        <v>3</v>
      </c>
      <c r="Z220">
        <v>19</v>
      </c>
      <c r="AA220">
        <v>7</v>
      </c>
      <c r="AB220">
        <v>12</v>
      </c>
      <c r="AC220">
        <v>8</v>
      </c>
      <c r="AD220">
        <v>0</v>
      </c>
      <c r="AE220">
        <v>0</v>
      </c>
      <c r="AF220">
        <v>0</v>
      </c>
      <c r="AG220">
        <v>1</v>
      </c>
      <c r="AH220" t="s">
        <v>56</v>
      </c>
      <c r="AI220" t="s">
        <v>57</v>
      </c>
      <c r="AJ220" t="s">
        <v>47</v>
      </c>
      <c r="AK220" t="s">
        <v>71</v>
      </c>
      <c r="AL220" t="s">
        <v>71</v>
      </c>
      <c r="AM220">
        <v>3.75</v>
      </c>
      <c r="AN220" t="s">
        <v>95</v>
      </c>
      <c r="AO220" t="str" cm="1">
        <f t="array" ref="AO220">_xlfn.IFS(
  attrition_data[[#This Row],[YearsSinceLastPromotion]]="","",
  attrition_data[[#This Row],[YearsSinceLastPromotion]]=0,"0",
  attrition_data[[#This Row],[YearsSinceLastPromotion]]&lt;=2,"1–2",
  attrition_data[[#This Row],[YearsSinceLastPromotion]]&lt;=5,"3–5",
  TRUE,"6+"
)</f>
        <v>6+</v>
      </c>
      <c r="AP220">
        <f>attrition_data[[#This Row],[MonthlyIncome]] * 12 * ReplacementFactor</f>
        <v>31914</v>
      </c>
      <c r="AQ220">
        <f>IFERROR(attrition_data[[#This Row],[AttritionFlag]] * attrition_data[[#This Row],[ReplacementCost]], 0)</f>
        <v>0</v>
      </c>
      <c r="AR22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20" t="str" cm="1">
        <f t="array" ref="AS220">_xlfn.IFS(
  attrition_data[[#This Row],[RiskScore]] &lt;= $AU$3, "Q1 (Lowest)",
  attrition_data[[#This Row],[RiskScore]] &lt;= $AV$3, "Q2",
  attrition_data[[#This Row],[RiskScore]] &lt;= $AW$3, "Q3",
  TRUE, "Q4 (Highest)"
)</f>
        <v>Q2</v>
      </c>
    </row>
    <row r="221" spans="1:45">
      <c r="A221">
        <v>54</v>
      </c>
      <c r="B221" t="s">
        <v>50</v>
      </c>
      <c r="C221" t="s">
        <v>39</v>
      </c>
      <c r="D221" t="s">
        <v>40</v>
      </c>
      <c r="E221">
        <v>3</v>
      </c>
      <c r="F221">
        <v>3</v>
      </c>
      <c r="G221" t="s">
        <v>82</v>
      </c>
      <c r="H221">
        <v>303</v>
      </c>
      <c r="I221">
        <v>4</v>
      </c>
      <c r="J221" t="s">
        <v>42</v>
      </c>
      <c r="K221">
        <v>3</v>
      </c>
      <c r="L221">
        <v>2</v>
      </c>
      <c r="M221" t="s">
        <v>43</v>
      </c>
      <c r="N221">
        <v>1</v>
      </c>
      <c r="O221" t="s">
        <v>55</v>
      </c>
      <c r="P221">
        <v>5940</v>
      </c>
      <c r="Q221">
        <v>2</v>
      </c>
      <c r="R221" t="s">
        <v>50</v>
      </c>
      <c r="S221">
        <v>14</v>
      </c>
      <c r="T221">
        <v>3</v>
      </c>
      <c r="U221">
        <v>4</v>
      </c>
      <c r="V221">
        <v>1</v>
      </c>
      <c r="W221">
        <v>16</v>
      </c>
      <c r="X221">
        <v>4</v>
      </c>
      <c r="Y221">
        <v>3</v>
      </c>
      <c r="Z221">
        <v>6</v>
      </c>
      <c r="AA221">
        <v>2</v>
      </c>
      <c r="AB221">
        <v>0</v>
      </c>
      <c r="AC221">
        <v>5</v>
      </c>
      <c r="AD221">
        <v>0</v>
      </c>
      <c r="AE221">
        <v>0</v>
      </c>
      <c r="AF221">
        <v>1</v>
      </c>
      <c r="AG221">
        <v>1</v>
      </c>
      <c r="AH221" t="s">
        <v>56</v>
      </c>
      <c r="AI221" t="s">
        <v>46</v>
      </c>
      <c r="AJ221" t="s">
        <v>47</v>
      </c>
      <c r="AK221" t="s">
        <v>71</v>
      </c>
      <c r="AL221" t="s">
        <v>49</v>
      </c>
      <c r="AM221">
        <v>3</v>
      </c>
      <c r="AN221" t="s">
        <v>94</v>
      </c>
      <c r="AO221" t="str" cm="1">
        <f t="array" ref="AO221">_xlfn.IFS(
  attrition_data[[#This Row],[YearsSinceLastPromotion]]="","",
  attrition_data[[#This Row],[YearsSinceLastPromotion]]=0,"0",
  attrition_data[[#This Row],[YearsSinceLastPromotion]]&lt;=2,"1–2",
  attrition_data[[#This Row],[YearsSinceLastPromotion]]&lt;=5,"3–5",
  TRUE,"6+"
)</f>
        <v>0</v>
      </c>
      <c r="AP221">
        <f>attrition_data[[#This Row],[MonthlyIncome]] * 12 * ReplacementFactor</f>
        <v>21384</v>
      </c>
      <c r="AQ221">
        <f>IFERROR(attrition_data[[#This Row],[AttritionFlag]] * attrition_data[[#This Row],[ReplacementCost]], 0)</f>
        <v>0</v>
      </c>
      <c r="AR22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21" t="str" cm="1">
        <f t="array" ref="AS221">_xlfn.IFS(
  attrition_data[[#This Row],[RiskScore]] &lt;= $AU$3, "Q1 (Lowest)",
  attrition_data[[#This Row],[RiskScore]] &lt;= $AV$3, "Q2",
  attrition_data[[#This Row],[RiskScore]] &lt;= $AW$3, "Q3",
  TRUE, "Q4 (Highest)"
)</f>
        <v>Q1 (Lowest)</v>
      </c>
    </row>
    <row r="222" spans="1:45">
      <c r="A222">
        <v>36</v>
      </c>
      <c r="B222" t="s">
        <v>50</v>
      </c>
      <c r="C222" t="s">
        <v>39</v>
      </c>
      <c r="D222" t="s">
        <v>52</v>
      </c>
      <c r="E222">
        <v>5</v>
      </c>
      <c r="F222">
        <v>2</v>
      </c>
      <c r="G222" t="s">
        <v>41</v>
      </c>
      <c r="H222">
        <v>304</v>
      </c>
      <c r="I222">
        <v>4</v>
      </c>
      <c r="J222" t="s">
        <v>53</v>
      </c>
      <c r="K222">
        <v>3</v>
      </c>
      <c r="L222">
        <v>2</v>
      </c>
      <c r="M222" t="s">
        <v>60</v>
      </c>
      <c r="N222">
        <v>2</v>
      </c>
      <c r="O222" t="s">
        <v>44</v>
      </c>
      <c r="P222">
        <v>5914</v>
      </c>
      <c r="Q222">
        <v>8</v>
      </c>
      <c r="R222" t="s">
        <v>50</v>
      </c>
      <c r="S222">
        <v>16</v>
      </c>
      <c r="T222">
        <v>3</v>
      </c>
      <c r="U222">
        <v>4</v>
      </c>
      <c r="V222">
        <v>0</v>
      </c>
      <c r="W222">
        <v>16</v>
      </c>
      <c r="X222">
        <v>3</v>
      </c>
      <c r="Y222">
        <v>4</v>
      </c>
      <c r="Z222">
        <v>13</v>
      </c>
      <c r="AA222">
        <v>11</v>
      </c>
      <c r="AB222">
        <v>3</v>
      </c>
      <c r="AC222">
        <v>7</v>
      </c>
      <c r="AD222">
        <v>0</v>
      </c>
      <c r="AE222">
        <v>0</v>
      </c>
      <c r="AF222">
        <v>0</v>
      </c>
      <c r="AG222">
        <v>1</v>
      </c>
      <c r="AH222" t="s">
        <v>45</v>
      </c>
      <c r="AI222" t="s">
        <v>46</v>
      </c>
      <c r="AJ222" t="s">
        <v>47</v>
      </c>
      <c r="AK222" t="s">
        <v>71</v>
      </c>
      <c r="AL222" t="s">
        <v>71</v>
      </c>
      <c r="AM222">
        <v>3.5</v>
      </c>
      <c r="AN222" t="s">
        <v>95</v>
      </c>
      <c r="AO222" t="str" cm="1">
        <f t="array" ref="AO222">_xlfn.IFS(
  attrition_data[[#This Row],[YearsSinceLastPromotion]]="","",
  attrition_data[[#This Row],[YearsSinceLastPromotion]]=0,"0",
  attrition_data[[#This Row],[YearsSinceLastPromotion]]&lt;=2,"1–2",
  attrition_data[[#This Row],[YearsSinceLastPromotion]]&lt;=5,"3–5",
  TRUE,"6+"
)</f>
        <v>3–5</v>
      </c>
      <c r="AP222">
        <f>attrition_data[[#This Row],[MonthlyIncome]] * 12 * ReplacementFactor</f>
        <v>21290.399999999998</v>
      </c>
      <c r="AQ222">
        <f>IFERROR(attrition_data[[#This Row],[AttritionFlag]] * attrition_data[[#This Row],[ReplacementCost]], 0)</f>
        <v>0</v>
      </c>
      <c r="AR22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22" t="str" cm="1">
        <f t="array" ref="AS222">_xlfn.IFS(
  attrition_data[[#This Row],[RiskScore]] &lt;= $AU$3, "Q1 (Lowest)",
  attrition_data[[#This Row],[RiskScore]] &lt;= $AV$3, "Q2",
  attrition_data[[#This Row],[RiskScore]] &lt;= $AW$3, "Q3",
  TRUE, "Q4 (Highest)"
)</f>
        <v>Q2</v>
      </c>
    </row>
    <row r="223" spans="1:45">
      <c r="A223">
        <v>33</v>
      </c>
      <c r="B223" t="s">
        <v>50</v>
      </c>
      <c r="C223" t="s">
        <v>39</v>
      </c>
      <c r="D223" t="s">
        <v>52</v>
      </c>
      <c r="E223">
        <v>4</v>
      </c>
      <c r="F223">
        <v>4</v>
      </c>
      <c r="G223" t="s">
        <v>64</v>
      </c>
      <c r="H223">
        <v>305</v>
      </c>
      <c r="I223">
        <v>3</v>
      </c>
      <c r="J223" t="s">
        <v>42</v>
      </c>
      <c r="K223">
        <v>2</v>
      </c>
      <c r="L223">
        <v>1</v>
      </c>
      <c r="M223" t="s">
        <v>54</v>
      </c>
      <c r="N223">
        <v>2</v>
      </c>
      <c r="O223" t="s">
        <v>55</v>
      </c>
      <c r="P223">
        <v>2622</v>
      </c>
      <c r="Q223">
        <v>6</v>
      </c>
      <c r="R223" t="s">
        <v>50</v>
      </c>
      <c r="S223">
        <v>21</v>
      </c>
      <c r="T223">
        <v>4</v>
      </c>
      <c r="U223">
        <v>4</v>
      </c>
      <c r="V223">
        <v>0</v>
      </c>
      <c r="W223">
        <v>7</v>
      </c>
      <c r="X223">
        <v>3</v>
      </c>
      <c r="Y223">
        <v>3</v>
      </c>
      <c r="Z223">
        <v>3</v>
      </c>
      <c r="AA223">
        <v>2</v>
      </c>
      <c r="AB223">
        <v>1</v>
      </c>
      <c r="AC223">
        <v>1</v>
      </c>
      <c r="AD223">
        <v>0</v>
      </c>
      <c r="AE223">
        <v>0</v>
      </c>
      <c r="AF223">
        <v>1</v>
      </c>
      <c r="AG223">
        <v>1</v>
      </c>
      <c r="AH223" t="s">
        <v>63</v>
      </c>
      <c r="AI223" t="s">
        <v>46</v>
      </c>
      <c r="AJ223" t="s">
        <v>61</v>
      </c>
      <c r="AK223" t="s">
        <v>48</v>
      </c>
      <c r="AL223" t="s">
        <v>65</v>
      </c>
      <c r="AM223">
        <v>3</v>
      </c>
      <c r="AN223" t="s">
        <v>94</v>
      </c>
      <c r="AO223" t="str" cm="1">
        <f t="array" ref="AO223">_xlfn.IFS(
  attrition_data[[#This Row],[YearsSinceLastPromotion]]="","",
  attrition_data[[#This Row],[YearsSinceLastPromotion]]=0,"0",
  attrition_data[[#This Row],[YearsSinceLastPromotion]]&lt;=2,"1–2",
  attrition_data[[#This Row],[YearsSinceLastPromotion]]&lt;=5,"3–5",
  TRUE,"6+"
)</f>
        <v>1–2</v>
      </c>
      <c r="AP223">
        <f>attrition_data[[#This Row],[MonthlyIncome]] * 12 * ReplacementFactor</f>
        <v>9439.1999999999989</v>
      </c>
      <c r="AQ223">
        <f>IFERROR(attrition_data[[#This Row],[AttritionFlag]] * attrition_data[[#This Row],[ReplacementCost]], 0)</f>
        <v>0</v>
      </c>
      <c r="AR22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23" t="str" cm="1">
        <f t="array" ref="AS223">_xlfn.IFS(
  attrition_data[[#This Row],[RiskScore]] &lt;= $AU$3, "Q1 (Lowest)",
  attrition_data[[#This Row],[RiskScore]] &lt;= $AV$3, "Q2",
  attrition_data[[#This Row],[RiskScore]] &lt;= $AW$3, "Q3",
  TRUE, "Q4 (Highest)"
)</f>
        <v>Q1 (Lowest)</v>
      </c>
    </row>
    <row r="224" spans="1:45">
      <c r="A224">
        <v>37</v>
      </c>
      <c r="B224" t="s">
        <v>50</v>
      </c>
      <c r="C224" t="s">
        <v>51</v>
      </c>
      <c r="D224" t="s">
        <v>52</v>
      </c>
      <c r="E224">
        <v>11</v>
      </c>
      <c r="F224">
        <v>3</v>
      </c>
      <c r="G224" t="s">
        <v>59</v>
      </c>
      <c r="H224">
        <v>306</v>
      </c>
      <c r="I224">
        <v>2</v>
      </c>
      <c r="J224" t="s">
        <v>53</v>
      </c>
      <c r="K224">
        <v>3</v>
      </c>
      <c r="L224">
        <v>3</v>
      </c>
      <c r="M224" t="s">
        <v>80</v>
      </c>
      <c r="N224">
        <v>4</v>
      </c>
      <c r="O224" t="s">
        <v>67</v>
      </c>
      <c r="P224">
        <v>12185</v>
      </c>
      <c r="Q224">
        <v>1</v>
      </c>
      <c r="R224" t="s">
        <v>38</v>
      </c>
      <c r="S224">
        <v>14</v>
      </c>
      <c r="T224">
        <v>3</v>
      </c>
      <c r="U224">
        <v>3</v>
      </c>
      <c r="V224">
        <v>3</v>
      </c>
      <c r="W224">
        <v>10</v>
      </c>
      <c r="X224">
        <v>1</v>
      </c>
      <c r="Y224">
        <v>3</v>
      </c>
      <c r="Z224">
        <v>10</v>
      </c>
      <c r="AA224">
        <v>8</v>
      </c>
      <c r="AB224">
        <v>0</v>
      </c>
      <c r="AC224">
        <v>7</v>
      </c>
      <c r="AD224">
        <v>0</v>
      </c>
      <c r="AE224">
        <v>1</v>
      </c>
      <c r="AF224">
        <v>1</v>
      </c>
      <c r="AG224">
        <v>1</v>
      </c>
      <c r="AH224" t="s">
        <v>45</v>
      </c>
      <c r="AI224" t="s">
        <v>73</v>
      </c>
      <c r="AJ224" t="s">
        <v>81</v>
      </c>
      <c r="AK224" t="s">
        <v>58</v>
      </c>
      <c r="AL224" t="s">
        <v>49</v>
      </c>
      <c r="AM224">
        <v>3</v>
      </c>
      <c r="AN224" t="s">
        <v>94</v>
      </c>
      <c r="AO224" t="str" cm="1">
        <f t="array" ref="AO224">_xlfn.IFS(
  attrition_data[[#This Row],[YearsSinceLastPromotion]]="","",
  attrition_data[[#This Row],[YearsSinceLastPromotion]]=0,"0",
  attrition_data[[#This Row],[YearsSinceLastPromotion]]&lt;=2,"1–2",
  attrition_data[[#This Row],[YearsSinceLastPromotion]]&lt;=5,"3–5",
  TRUE,"6+"
)</f>
        <v>0</v>
      </c>
      <c r="AP224">
        <f>attrition_data[[#This Row],[MonthlyIncome]] * 12 * ReplacementFactor</f>
        <v>43866</v>
      </c>
      <c r="AQ224">
        <f>IFERROR(attrition_data[[#This Row],[AttritionFlag]] * attrition_data[[#This Row],[ReplacementCost]], 0)</f>
        <v>0</v>
      </c>
      <c r="AR22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24" t="str" cm="1">
        <f t="array" ref="AS224">_xlfn.IFS(
  attrition_data[[#This Row],[RiskScore]] &lt;= $AU$3, "Q1 (Lowest)",
  attrition_data[[#This Row],[RiskScore]] &lt;= $AV$3, "Q2",
  attrition_data[[#This Row],[RiskScore]] &lt;= $AW$3, "Q3",
  TRUE, "Q4 (Highest)"
)</f>
        <v>Q2</v>
      </c>
    </row>
    <row r="225" spans="1:45">
      <c r="A225">
        <v>38</v>
      </c>
      <c r="B225" t="s">
        <v>50</v>
      </c>
      <c r="C225" t="s">
        <v>39</v>
      </c>
      <c r="D225" t="s">
        <v>40</v>
      </c>
      <c r="E225">
        <v>3</v>
      </c>
      <c r="F225">
        <v>3</v>
      </c>
      <c r="G225" t="s">
        <v>41</v>
      </c>
      <c r="H225">
        <v>307</v>
      </c>
      <c r="I225">
        <v>1</v>
      </c>
      <c r="J225" t="s">
        <v>53</v>
      </c>
      <c r="K225">
        <v>3</v>
      </c>
      <c r="L225">
        <v>3</v>
      </c>
      <c r="M225" t="s">
        <v>43</v>
      </c>
      <c r="N225">
        <v>3</v>
      </c>
      <c r="O225" t="s">
        <v>67</v>
      </c>
      <c r="P225">
        <v>10609</v>
      </c>
      <c r="Q225">
        <v>0</v>
      </c>
      <c r="R225" t="s">
        <v>50</v>
      </c>
      <c r="S225">
        <v>12</v>
      </c>
      <c r="T225">
        <v>3</v>
      </c>
      <c r="U225">
        <v>3</v>
      </c>
      <c r="V225">
        <v>2</v>
      </c>
      <c r="W225">
        <v>17</v>
      </c>
      <c r="X225">
        <v>6</v>
      </c>
      <c r="Y225">
        <v>2</v>
      </c>
      <c r="Z225">
        <v>16</v>
      </c>
      <c r="AA225">
        <v>10</v>
      </c>
      <c r="AB225">
        <v>5</v>
      </c>
      <c r="AC225">
        <v>13</v>
      </c>
      <c r="AD225">
        <v>0</v>
      </c>
      <c r="AE225">
        <v>0</v>
      </c>
      <c r="AF225">
        <v>0</v>
      </c>
      <c r="AG225">
        <v>1</v>
      </c>
      <c r="AH225" t="s">
        <v>45</v>
      </c>
      <c r="AI225" t="s">
        <v>46</v>
      </c>
      <c r="AJ225" t="s">
        <v>81</v>
      </c>
      <c r="AK225" t="s">
        <v>71</v>
      </c>
      <c r="AL225" t="s">
        <v>71</v>
      </c>
      <c r="AM225">
        <v>2.25</v>
      </c>
      <c r="AN225" t="s">
        <v>96</v>
      </c>
      <c r="AO225" t="str" cm="1">
        <f t="array" ref="AO225">_xlfn.IFS(
  attrition_data[[#This Row],[YearsSinceLastPromotion]]="","",
  attrition_data[[#This Row],[YearsSinceLastPromotion]]=0,"0",
  attrition_data[[#This Row],[YearsSinceLastPromotion]]&lt;=2,"1–2",
  attrition_data[[#This Row],[YearsSinceLastPromotion]]&lt;=5,"3–5",
  TRUE,"6+"
)</f>
        <v>3–5</v>
      </c>
      <c r="AP225">
        <f>attrition_data[[#This Row],[MonthlyIncome]] * 12 * ReplacementFactor</f>
        <v>38192.400000000001</v>
      </c>
      <c r="AQ225">
        <f>IFERROR(attrition_data[[#This Row],[AttritionFlag]] * attrition_data[[#This Row],[ReplacementCost]], 0)</f>
        <v>0</v>
      </c>
      <c r="AR22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25" t="str" cm="1">
        <f t="array" ref="AS225">_xlfn.IFS(
  attrition_data[[#This Row],[RiskScore]] &lt;= $AU$3, "Q1 (Lowest)",
  attrition_data[[#This Row],[RiskScore]] &lt;= $AV$3, "Q2",
  attrition_data[[#This Row],[RiskScore]] &lt;= $AW$3, "Q3",
  TRUE, "Q4 (Highest)"
)</f>
        <v>Q2</v>
      </c>
    </row>
    <row r="226" spans="1:45">
      <c r="A226">
        <v>31</v>
      </c>
      <c r="B226" t="s">
        <v>50</v>
      </c>
      <c r="C226" t="s">
        <v>74</v>
      </c>
      <c r="D226" t="s">
        <v>52</v>
      </c>
      <c r="E226">
        <v>1</v>
      </c>
      <c r="F226">
        <v>4</v>
      </c>
      <c r="G226" t="s">
        <v>64</v>
      </c>
      <c r="H226">
        <v>308</v>
      </c>
      <c r="I226">
        <v>3</v>
      </c>
      <c r="J226" t="s">
        <v>53</v>
      </c>
      <c r="K226">
        <v>1</v>
      </c>
      <c r="L226">
        <v>2</v>
      </c>
      <c r="M226" t="s">
        <v>69</v>
      </c>
      <c r="N226">
        <v>3</v>
      </c>
      <c r="O226" t="s">
        <v>55</v>
      </c>
      <c r="P226">
        <v>4345</v>
      </c>
      <c r="Q226">
        <v>0</v>
      </c>
      <c r="R226" t="s">
        <v>50</v>
      </c>
      <c r="S226">
        <v>12</v>
      </c>
      <c r="T226">
        <v>3</v>
      </c>
      <c r="U226">
        <v>4</v>
      </c>
      <c r="V226">
        <v>1</v>
      </c>
      <c r="W226">
        <v>6</v>
      </c>
      <c r="X226">
        <v>2</v>
      </c>
      <c r="Y226">
        <v>3</v>
      </c>
      <c r="Z226">
        <v>5</v>
      </c>
      <c r="AA226">
        <v>4</v>
      </c>
      <c r="AB226">
        <v>1</v>
      </c>
      <c r="AC226">
        <v>4</v>
      </c>
      <c r="AD226">
        <v>0</v>
      </c>
      <c r="AE226">
        <v>0</v>
      </c>
      <c r="AF226">
        <v>1</v>
      </c>
      <c r="AG226">
        <v>1</v>
      </c>
      <c r="AH226" t="s">
        <v>63</v>
      </c>
      <c r="AI226" t="s">
        <v>46</v>
      </c>
      <c r="AJ226" t="s">
        <v>61</v>
      </c>
      <c r="AK226" t="s">
        <v>48</v>
      </c>
      <c r="AL226" t="s">
        <v>65</v>
      </c>
      <c r="AM226">
        <v>3.25</v>
      </c>
      <c r="AN226" t="s">
        <v>95</v>
      </c>
      <c r="AO226" t="str" cm="1">
        <f t="array" ref="AO226">_xlfn.IFS(
  attrition_data[[#This Row],[YearsSinceLastPromotion]]="","",
  attrition_data[[#This Row],[YearsSinceLastPromotion]]=0,"0",
  attrition_data[[#This Row],[YearsSinceLastPromotion]]&lt;=2,"1–2",
  attrition_data[[#This Row],[YearsSinceLastPromotion]]&lt;=5,"3–5",
  TRUE,"6+"
)</f>
        <v>1–2</v>
      </c>
      <c r="AP226">
        <f>attrition_data[[#This Row],[MonthlyIncome]] * 12 * ReplacementFactor</f>
        <v>15642</v>
      </c>
      <c r="AQ226">
        <f>IFERROR(attrition_data[[#This Row],[AttritionFlag]] * attrition_data[[#This Row],[ReplacementCost]], 0)</f>
        <v>0</v>
      </c>
      <c r="AR22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26" t="str" cm="1">
        <f t="array" ref="AS226">_xlfn.IFS(
  attrition_data[[#This Row],[RiskScore]] &lt;= $AU$3, "Q1 (Lowest)",
  attrition_data[[#This Row],[RiskScore]] &lt;= $AV$3, "Q2",
  attrition_data[[#This Row],[RiskScore]] &lt;= $AW$3, "Q3",
  TRUE, "Q4 (Highest)"
)</f>
        <v>Q1 (Lowest)</v>
      </c>
    </row>
    <row r="227" spans="1:45">
      <c r="A227">
        <v>59</v>
      </c>
      <c r="B227" t="s">
        <v>50</v>
      </c>
      <c r="C227" t="s">
        <v>39</v>
      </c>
      <c r="D227" t="s">
        <v>52</v>
      </c>
      <c r="E227">
        <v>3</v>
      </c>
      <c r="F227">
        <v>3</v>
      </c>
      <c r="G227" t="s">
        <v>41</v>
      </c>
      <c r="H227">
        <v>309</v>
      </c>
      <c r="I227">
        <v>3</v>
      </c>
      <c r="J227" t="s">
        <v>53</v>
      </c>
      <c r="K227">
        <v>2</v>
      </c>
      <c r="L227">
        <v>1</v>
      </c>
      <c r="M227" t="s">
        <v>54</v>
      </c>
      <c r="N227">
        <v>4</v>
      </c>
      <c r="O227" t="s">
        <v>55</v>
      </c>
      <c r="P227">
        <v>2177</v>
      </c>
      <c r="Q227">
        <v>3</v>
      </c>
      <c r="R227" t="s">
        <v>50</v>
      </c>
      <c r="S227">
        <v>17</v>
      </c>
      <c r="T227">
        <v>3</v>
      </c>
      <c r="U227">
        <v>1</v>
      </c>
      <c r="V227">
        <v>1</v>
      </c>
      <c r="W227">
        <v>7</v>
      </c>
      <c r="X227">
        <v>6</v>
      </c>
      <c r="Y227">
        <v>3</v>
      </c>
      <c r="Z227">
        <v>1</v>
      </c>
      <c r="AA227">
        <v>0</v>
      </c>
      <c r="AB227">
        <v>0</v>
      </c>
      <c r="AC227">
        <v>0</v>
      </c>
      <c r="AD227">
        <v>0</v>
      </c>
      <c r="AE227">
        <v>0</v>
      </c>
      <c r="AF227">
        <v>1</v>
      </c>
      <c r="AG227">
        <v>0</v>
      </c>
      <c r="AH227" t="s">
        <v>66</v>
      </c>
      <c r="AI227" t="s">
        <v>46</v>
      </c>
      <c r="AJ227" t="s">
        <v>61</v>
      </c>
      <c r="AK227" t="s">
        <v>48</v>
      </c>
      <c r="AL227" t="s">
        <v>62</v>
      </c>
      <c r="AM227">
        <v>2.75</v>
      </c>
      <c r="AN227" t="s">
        <v>94</v>
      </c>
      <c r="AO227" t="str" cm="1">
        <f t="array" ref="AO227">_xlfn.IFS(
  attrition_data[[#This Row],[YearsSinceLastPromotion]]="","",
  attrition_data[[#This Row],[YearsSinceLastPromotion]]=0,"0",
  attrition_data[[#This Row],[YearsSinceLastPromotion]]&lt;=2,"1–2",
  attrition_data[[#This Row],[YearsSinceLastPromotion]]&lt;=5,"3–5",
  TRUE,"6+"
)</f>
        <v>0</v>
      </c>
      <c r="AP227">
        <f>attrition_data[[#This Row],[MonthlyIncome]] * 12 * ReplacementFactor</f>
        <v>7837.2</v>
      </c>
      <c r="AQ227">
        <f>IFERROR(attrition_data[[#This Row],[AttritionFlag]] * attrition_data[[#This Row],[ReplacementCost]], 0)</f>
        <v>0</v>
      </c>
      <c r="AR22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27" t="str" cm="1">
        <f t="array" ref="AS227">_xlfn.IFS(
  attrition_data[[#This Row],[RiskScore]] &lt;= $AU$3, "Q1 (Lowest)",
  attrition_data[[#This Row],[RiskScore]] &lt;= $AV$3, "Q2",
  attrition_data[[#This Row],[RiskScore]] &lt;= $AW$3, "Q3",
  TRUE, "Q4 (Highest)"
)</f>
        <v>Q2</v>
      </c>
    </row>
    <row r="228" spans="1:45">
      <c r="A228">
        <v>37</v>
      </c>
      <c r="B228" t="s">
        <v>50</v>
      </c>
      <c r="C228" t="s">
        <v>51</v>
      </c>
      <c r="D228" t="s">
        <v>40</v>
      </c>
      <c r="E228">
        <v>4</v>
      </c>
      <c r="F228">
        <v>4</v>
      </c>
      <c r="G228" t="s">
        <v>82</v>
      </c>
      <c r="H228">
        <v>311</v>
      </c>
      <c r="I228">
        <v>1</v>
      </c>
      <c r="J228" t="s">
        <v>53</v>
      </c>
      <c r="K228">
        <v>3</v>
      </c>
      <c r="L228">
        <v>1</v>
      </c>
      <c r="M228" t="s">
        <v>79</v>
      </c>
      <c r="N228">
        <v>4</v>
      </c>
      <c r="O228" t="s">
        <v>67</v>
      </c>
      <c r="P228">
        <v>2793</v>
      </c>
      <c r="Q228">
        <v>4</v>
      </c>
      <c r="R228" t="s">
        <v>50</v>
      </c>
      <c r="S228">
        <v>17</v>
      </c>
      <c r="T228">
        <v>3</v>
      </c>
      <c r="U228">
        <v>3</v>
      </c>
      <c r="V228">
        <v>1</v>
      </c>
      <c r="W228">
        <v>13</v>
      </c>
      <c r="X228">
        <v>2</v>
      </c>
      <c r="Y228">
        <v>3</v>
      </c>
      <c r="Z228">
        <v>9</v>
      </c>
      <c r="AA228">
        <v>8</v>
      </c>
      <c r="AB228">
        <v>5</v>
      </c>
      <c r="AC228">
        <v>8</v>
      </c>
      <c r="AD228">
        <v>0</v>
      </c>
      <c r="AE228">
        <v>0</v>
      </c>
      <c r="AF228">
        <v>0</v>
      </c>
      <c r="AG228">
        <v>1</v>
      </c>
      <c r="AH228" t="s">
        <v>45</v>
      </c>
      <c r="AI228" t="s">
        <v>46</v>
      </c>
      <c r="AJ228" t="s">
        <v>61</v>
      </c>
      <c r="AK228" t="s">
        <v>58</v>
      </c>
      <c r="AL228" t="s">
        <v>49</v>
      </c>
      <c r="AM228">
        <v>2.75</v>
      </c>
      <c r="AN228" t="s">
        <v>94</v>
      </c>
      <c r="AO228" t="str" cm="1">
        <f t="array" ref="AO228">_xlfn.IFS(
  attrition_data[[#This Row],[YearsSinceLastPromotion]]="","",
  attrition_data[[#This Row],[YearsSinceLastPromotion]]=0,"0",
  attrition_data[[#This Row],[YearsSinceLastPromotion]]&lt;=2,"1–2",
  attrition_data[[#This Row],[YearsSinceLastPromotion]]&lt;=5,"3–5",
  TRUE,"6+"
)</f>
        <v>3–5</v>
      </c>
      <c r="AP228">
        <f>attrition_data[[#This Row],[MonthlyIncome]] * 12 * ReplacementFactor</f>
        <v>10054.799999999999</v>
      </c>
      <c r="AQ228">
        <f>IFERROR(attrition_data[[#This Row],[AttritionFlag]] * attrition_data[[#This Row],[ReplacementCost]], 0)</f>
        <v>0</v>
      </c>
      <c r="AR22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28" t="str" cm="1">
        <f t="array" ref="AS228">_xlfn.IFS(
  attrition_data[[#This Row],[RiskScore]] &lt;= $AU$3, "Q1 (Lowest)",
  attrition_data[[#This Row],[RiskScore]] &lt;= $AV$3, "Q2",
  attrition_data[[#This Row],[RiskScore]] &lt;= $AW$3, "Q3",
  TRUE, "Q4 (Highest)"
)</f>
        <v>Q2</v>
      </c>
    </row>
    <row r="229" spans="1:45">
      <c r="A229">
        <v>29</v>
      </c>
      <c r="B229" t="s">
        <v>50</v>
      </c>
      <c r="C229" t="s">
        <v>51</v>
      </c>
      <c r="D229" t="s">
        <v>40</v>
      </c>
      <c r="E229">
        <v>1</v>
      </c>
      <c r="F229">
        <v>1</v>
      </c>
      <c r="G229" t="s">
        <v>64</v>
      </c>
      <c r="H229">
        <v>312</v>
      </c>
      <c r="I229">
        <v>2</v>
      </c>
      <c r="J229" t="s">
        <v>42</v>
      </c>
      <c r="K229">
        <v>3</v>
      </c>
      <c r="L229">
        <v>3</v>
      </c>
      <c r="M229" t="s">
        <v>43</v>
      </c>
      <c r="N229">
        <v>4</v>
      </c>
      <c r="O229" t="s">
        <v>55</v>
      </c>
      <c r="P229">
        <v>7918</v>
      </c>
      <c r="Q229">
        <v>1</v>
      </c>
      <c r="R229" t="s">
        <v>50</v>
      </c>
      <c r="S229">
        <v>14</v>
      </c>
      <c r="T229">
        <v>3</v>
      </c>
      <c r="U229">
        <v>4</v>
      </c>
      <c r="V229">
        <v>1</v>
      </c>
      <c r="W229">
        <v>11</v>
      </c>
      <c r="X229">
        <v>5</v>
      </c>
      <c r="Y229">
        <v>3</v>
      </c>
      <c r="Z229">
        <v>11</v>
      </c>
      <c r="AA229">
        <v>10</v>
      </c>
      <c r="AB229">
        <v>4</v>
      </c>
      <c r="AC229">
        <v>1</v>
      </c>
      <c r="AD229">
        <v>0</v>
      </c>
      <c r="AE229">
        <v>0</v>
      </c>
      <c r="AF229">
        <v>0</v>
      </c>
      <c r="AG229">
        <v>1</v>
      </c>
      <c r="AH229" t="s">
        <v>63</v>
      </c>
      <c r="AI229" t="s">
        <v>46</v>
      </c>
      <c r="AJ229" t="s">
        <v>47</v>
      </c>
      <c r="AK229" t="s">
        <v>58</v>
      </c>
      <c r="AL229" t="s">
        <v>71</v>
      </c>
      <c r="AM229">
        <v>3.25</v>
      </c>
      <c r="AN229" t="s">
        <v>95</v>
      </c>
      <c r="AO229" t="str" cm="1">
        <f t="array" ref="AO229">_xlfn.IFS(
  attrition_data[[#This Row],[YearsSinceLastPromotion]]="","",
  attrition_data[[#This Row],[YearsSinceLastPromotion]]=0,"0",
  attrition_data[[#This Row],[YearsSinceLastPromotion]]&lt;=2,"1–2",
  attrition_data[[#This Row],[YearsSinceLastPromotion]]&lt;=5,"3–5",
  TRUE,"6+"
)</f>
        <v>3–5</v>
      </c>
      <c r="AP229">
        <f>attrition_data[[#This Row],[MonthlyIncome]] * 12 * ReplacementFactor</f>
        <v>28504.799999999999</v>
      </c>
      <c r="AQ229">
        <f>IFERROR(attrition_data[[#This Row],[AttritionFlag]] * attrition_data[[#This Row],[ReplacementCost]], 0)</f>
        <v>0</v>
      </c>
      <c r="AR22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29" t="str" cm="1">
        <f t="array" ref="AS229">_xlfn.IFS(
  attrition_data[[#This Row],[RiskScore]] &lt;= $AU$3, "Q1 (Lowest)",
  attrition_data[[#This Row],[RiskScore]] &lt;= $AV$3, "Q2",
  attrition_data[[#This Row],[RiskScore]] &lt;= $AW$3, "Q3",
  TRUE, "Q4 (Highest)"
)</f>
        <v>Q2</v>
      </c>
    </row>
    <row r="230" spans="1:45">
      <c r="A230">
        <v>35</v>
      </c>
      <c r="B230" t="s">
        <v>50</v>
      </c>
      <c r="C230" t="s">
        <v>51</v>
      </c>
      <c r="D230" t="s">
        <v>40</v>
      </c>
      <c r="E230">
        <v>1</v>
      </c>
      <c r="F230">
        <v>3</v>
      </c>
      <c r="G230" t="s">
        <v>82</v>
      </c>
      <c r="H230">
        <v>314</v>
      </c>
      <c r="I230">
        <v>3</v>
      </c>
      <c r="J230" t="s">
        <v>42</v>
      </c>
      <c r="K230">
        <v>3</v>
      </c>
      <c r="L230">
        <v>3</v>
      </c>
      <c r="M230" t="s">
        <v>43</v>
      </c>
      <c r="N230">
        <v>3</v>
      </c>
      <c r="O230" t="s">
        <v>44</v>
      </c>
      <c r="P230">
        <v>8789</v>
      </c>
      <c r="Q230">
        <v>1</v>
      </c>
      <c r="R230" t="s">
        <v>50</v>
      </c>
      <c r="S230">
        <v>14</v>
      </c>
      <c r="T230">
        <v>3</v>
      </c>
      <c r="U230">
        <v>1</v>
      </c>
      <c r="V230">
        <v>0</v>
      </c>
      <c r="W230">
        <v>10</v>
      </c>
      <c r="X230">
        <v>3</v>
      </c>
      <c r="Y230">
        <v>4</v>
      </c>
      <c r="Z230">
        <v>10</v>
      </c>
      <c r="AA230">
        <v>7</v>
      </c>
      <c r="AB230">
        <v>0</v>
      </c>
      <c r="AC230">
        <v>8</v>
      </c>
      <c r="AD230">
        <v>0</v>
      </c>
      <c r="AE230">
        <v>0</v>
      </c>
      <c r="AF230">
        <v>1</v>
      </c>
      <c r="AG230">
        <v>1</v>
      </c>
      <c r="AH230" t="s">
        <v>45</v>
      </c>
      <c r="AI230" t="s">
        <v>46</v>
      </c>
      <c r="AJ230" t="s">
        <v>47</v>
      </c>
      <c r="AK230" t="s">
        <v>58</v>
      </c>
      <c r="AL230" t="s">
        <v>49</v>
      </c>
      <c r="AM230">
        <v>2.75</v>
      </c>
      <c r="AN230" t="s">
        <v>94</v>
      </c>
      <c r="AO230" t="str" cm="1">
        <f t="array" ref="AO230">_xlfn.IFS(
  attrition_data[[#This Row],[YearsSinceLastPromotion]]="","",
  attrition_data[[#This Row],[YearsSinceLastPromotion]]=0,"0",
  attrition_data[[#This Row],[YearsSinceLastPromotion]]&lt;=2,"1–2",
  attrition_data[[#This Row],[YearsSinceLastPromotion]]&lt;=5,"3–5",
  TRUE,"6+"
)</f>
        <v>0</v>
      </c>
      <c r="AP230">
        <f>attrition_data[[#This Row],[MonthlyIncome]] * 12 * ReplacementFactor</f>
        <v>31640.399999999998</v>
      </c>
      <c r="AQ230">
        <f>IFERROR(attrition_data[[#This Row],[AttritionFlag]] * attrition_data[[#This Row],[ReplacementCost]], 0)</f>
        <v>0</v>
      </c>
      <c r="AR23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30" t="str" cm="1">
        <f t="array" ref="AS230">_xlfn.IFS(
  attrition_data[[#This Row],[RiskScore]] &lt;= $AU$3, "Q1 (Lowest)",
  attrition_data[[#This Row],[RiskScore]] &lt;= $AV$3, "Q2",
  attrition_data[[#This Row],[RiskScore]] &lt;= $AW$3, "Q3",
  TRUE, "Q4 (Highest)"
)</f>
        <v>Q1 (Lowest)</v>
      </c>
    </row>
    <row r="231" spans="1:45">
      <c r="A231">
        <v>29</v>
      </c>
      <c r="B231" t="s">
        <v>38</v>
      </c>
      <c r="C231" t="s">
        <v>39</v>
      </c>
      <c r="D231" t="s">
        <v>52</v>
      </c>
      <c r="E231">
        <v>18</v>
      </c>
      <c r="F231">
        <v>1</v>
      </c>
      <c r="G231" t="s">
        <v>64</v>
      </c>
      <c r="H231">
        <v>315</v>
      </c>
      <c r="I231">
        <v>3</v>
      </c>
      <c r="J231" t="s">
        <v>53</v>
      </c>
      <c r="K231">
        <v>2</v>
      </c>
      <c r="L231">
        <v>1</v>
      </c>
      <c r="M231" t="s">
        <v>54</v>
      </c>
      <c r="N231">
        <v>4</v>
      </c>
      <c r="O231" t="s">
        <v>44</v>
      </c>
      <c r="P231">
        <v>2389</v>
      </c>
      <c r="Q231">
        <v>1</v>
      </c>
      <c r="R231" t="s">
        <v>38</v>
      </c>
      <c r="S231">
        <v>13</v>
      </c>
      <c r="T231">
        <v>3</v>
      </c>
      <c r="U231">
        <v>3</v>
      </c>
      <c r="V231">
        <v>0</v>
      </c>
      <c r="W231">
        <v>4</v>
      </c>
      <c r="X231">
        <v>3</v>
      </c>
      <c r="Y231">
        <v>2</v>
      </c>
      <c r="Z231">
        <v>4</v>
      </c>
      <c r="AA231">
        <v>3</v>
      </c>
      <c r="AB231">
        <v>0</v>
      </c>
      <c r="AC231">
        <v>1</v>
      </c>
      <c r="AD231">
        <v>1</v>
      </c>
      <c r="AE231">
        <v>1</v>
      </c>
      <c r="AF231">
        <v>1</v>
      </c>
      <c r="AG231">
        <v>1</v>
      </c>
      <c r="AH231" t="s">
        <v>63</v>
      </c>
      <c r="AI231" t="s">
        <v>72</v>
      </c>
      <c r="AJ231" t="s">
        <v>61</v>
      </c>
      <c r="AK231" t="s">
        <v>48</v>
      </c>
      <c r="AL231" t="s">
        <v>65</v>
      </c>
      <c r="AM231">
        <v>3</v>
      </c>
      <c r="AN231" t="s">
        <v>94</v>
      </c>
      <c r="AO231" t="str" cm="1">
        <f t="array" ref="AO231">_xlfn.IFS(
  attrition_data[[#This Row],[YearsSinceLastPromotion]]="","",
  attrition_data[[#This Row],[YearsSinceLastPromotion]]=0,"0",
  attrition_data[[#This Row],[YearsSinceLastPromotion]]&lt;=2,"1–2",
  attrition_data[[#This Row],[YearsSinceLastPromotion]]&lt;=5,"3–5",
  TRUE,"6+"
)</f>
        <v>0</v>
      </c>
      <c r="AP231">
        <f>attrition_data[[#This Row],[MonthlyIncome]] * 12 * ReplacementFactor</f>
        <v>8600.4</v>
      </c>
      <c r="AQ231">
        <f>IFERROR(attrition_data[[#This Row],[AttritionFlag]] * attrition_data[[#This Row],[ReplacementCost]], 0)</f>
        <v>8600.4</v>
      </c>
      <c r="AR23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31" t="str" cm="1">
        <f t="array" ref="AS231">_xlfn.IFS(
  attrition_data[[#This Row],[RiskScore]] &lt;= $AU$3, "Q1 (Lowest)",
  attrition_data[[#This Row],[RiskScore]] &lt;= $AV$3, "Q2",
  attrition_data[[#This Row],[RiskScore]] &lt;= $AW$3, "Q3",
  TRUE, "Q4 (Highest)"
)</f>
        <v>Q2</v>
      </c>
    </row>
    <row r="232" spans="1:45">
      <c r="A232">
        <v>52</v>
      </c>
      <c r="B232" t="s">
        <v>50</v>
      </c>
      <c r="C232" t="s">
        <v>39</v>
      </c>
      <c r="D232" t="s">
        <v>52</v>
      </c>
      <c r="E232">
        <v>2</v>
      </c>
      <c r="F232">
        <v>3</v>
      </c>
      <c r="G232" t="s">
        <v>41</v>
      </c>
      <c r="H232">
        <v>316</v>
      </c>
      <c r="I232">
        <v>3</v>
      </c>
      <c r="J232" t="s">
        <v>42</v>
      </c>
      <c r="K232">
        <v>2</v>
      </c>
      <c r="L232">
        <v>1</v>
      </c>
      <c r="M232" t="s">
        <v>60</v>
      </c>
      <c r="N232">
        <v>4</v>
      </c>
      <c r="O232" t="s">
        <v>44</v>
      </c>
      <c r="P232">
        <v>3212</v>
      </c>
      <c r="Q232">
        <v>7</v>
      </c>
      <c r="R232" t="s">
        <v>50</v>
      </c>
      <c r="S232">
        <v>15</v>
      </c>
      <c r="T232">
        <v>3</v>
      </c>
      <c r="U232">
        <v>2</v>
      </c>
      <c r="V232">
        <v>0</v>
      </c>
      <c r="W232">
        <v>6</v>
      </c>
      <c r="X232">
        <v>3</v>
      </c>
      <c r="Y232">
        <v>2</v>
      </c>
      <c r="Z232">
        <v>2</v>
      </c>
      <c r="AA232">
        <v>2</v>
      </c>
      <c r="AB232">
        <v>2</v>
      </c>
      <c r="AC232">
        <v>2</v>
      </c>
      <c r="AD232">
        <v>0</v>
      </c>
      <c r="AE232">
        <v>0</v>
      </c>
      <c r="AF232">
        <v>0</v>
      </c>
      <c r="AG232">
        <v>1</v>
      </c>
      <c r="AH232" t="s">
        <v>56</v>
      </c>
      <c r="AI232" t="s">
        <v>46</v>
      </c>
      <c r="AJ232" t="s">
        <v>61</v>
      </c>
      <c r="AK232" t="s">
        <v>48</v>
      </c>
      <c r="AL232" t="s">
        <v>65</v>
      </c>
      <c r="AM232">
        <v>2.75</v>
      </c>
      <c r="AN232" t="s">
        <v>94</v>
      </c>
      <c r="AO232" t="str" cm="1">
        <f t="array" ref="AO232">_xlfn.IFS(
  attrition_data[[#This Row],[YearsSinceLastPromotion]]="","",
  attrition_data[[#This Row],[YearsSinceLastPromotion]]=0,"0",
  attrition_data[[#This Row],[YearsSinceLastPromotion]]&lt;=2,"1–2",
  attrition_data[[#This Row],[YearsSinceLastPromotion]]&lt;=5,"3–5",
  TRUE,"6+"
)</f>
        <v>1–2</v>
      </c>
      <c r="AP232">
        <f>attrition_data[[#This Row],[MonthlyIncome]] * 12 * ReplacementFactor</f>
        <v>11563.199999999999</v>
      </c>
      <c r="AQ232">
        <f>IFERROR(attrition_data[[#This Row],[AttritionFlag]] * attrition_data[[#This Row],[ReplacementCost]], 0)</f>
        <v>0</v>
      </c>
      <c r="AR23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32" t="str" cm="1">
        <f t="array" ref="AS232">_xlfn.IFS(
  attrition_data[[#This Row],[RiskScore]] &lt;= $AU$3, "Q1 (Lowest)",
  attrition_data[[#This Row],[RiskScore]] &lt;= $AV$3, "Q2",
  attrition_data[[#This Row],[RiskScore]] &lt;= $AW$3, "Q3",
  TRUE, "Q4 (Highest)"
)</f>
        <v>Q2</v>
      </c>
    </row>
    <row r="233" spans="1:45">
      <c r="A233">
        <v>42</v>
      </c>
      <c r="B233" t="s">
        <v>50</v>
      </c>
      <c r="C233" t="s">
        <v>39</v>
      </c>
      <c r="D233" t="s">
        <v>52</v>
      </c>
      <c r="E233">
        <v>4</v>
      </c>
      <c r="F233">
        <v>2</v>
      </c>
      <c r="G233" t="s">
        <v>83</v>
      </c>
      <c r="H233">
        <v>319</v>
      </c>
      <c r="I233">
        <v>3</v>
      </c>
      <c r="J233" t="s">
        <v>53</v>
      </c>
      <c r="K233">
        <v>3</v>
      </c>
      <c r="L233">
        <v>5</v>
      </c>
      <c r="M233" t="s">
        <v>75</v>
      </c>
      <c r="N233">
        <v>4</v>
      </c>
      <c r="O233" t="s">
        <v>55</v>
      </c>
      <c r="P233">
        <v>19232</v>
      </c>
      <c r="Q233">
        <v>1</v>
      </c>
      <c r="R233" t="s">
        <v>50</v>
      </c>
      <c r="S233">
        <v>11</v>
      </c>
      <c r="T233">
        <v>3</v>
      </c>
      <c r="U233">
        <v>4</v>
      </c>
      <c r="V233">
        <v>0</v>
      </c>
      <c r="W233">
        <v>22</v>
      </c>
      <c r="X233">
        <v>3</v>
      </c>
      <c r="Y233">
        <v>3</v>
      </c>
      <c r="Z233">
        <v>22</v>
      </c>
      <c r="AA233">
        <v>17</v>
      </c>
      <c r="AB233">
        <v>11</v>
      </c>
      <c r="AC233">
        <v>15</v>
      </c>
      <c r="AD233">
        <v>0</v>
      </c>
      <c r="AE233">
        <v>0</v>
      </c>
      <c r="AF233">
        <v>0</v>
      </c>
      <c r="AG233">
        <v>1</v>
      </c>
      <c r="AH233" t="s">
        <v>45</v>
      </c>
      <c r="AI233" t="s">
        <v>46</v>
      </c>
      <c r="AJ233" t="s">
        <v>76</v>
      </c>
      <c r="AK233" t="s">
        <v>71</v>
      </c>
      <c r="AL233" t="s">
        <v>78</v>
      </c>
      <c r="AM233">
        <v>3.5</v>
      </c>
      <c r="AN233" t="s">
        <v>95</v>
      </c>
      <c r="AO233" t="str" cm="1">
        <f t="array" ref="AO233">_xlfn.IFS(
  attrition_data[[#This Row],[YearsSinceLastPromotion]]="","",
  attrition_data[[#This Row],[YearsSinceLastPromotion]]=0,"0",
  attrition_data[[#This Row],[YearsSinceLastPromotion]]&lt;=2,"1–2",
  attrition_data[[#This Row],[YearsSinceLastPromotion]]&lt;=5,"3–5",
  TRUE,"6+"
)</f>
        <v>6+</v>
      </c>
      <c r="AP233">
        <f>attrition_data[[#This Row],[MonthlyIncome]] * 12 * ReplacementFactor</f>
        <v>69235.199999999997</v>
      </c>
      <c r="AQ233">
        <f>IFERROR(attrition_data[[#This Row],[AttritionFlag]] * attrition_data[[#This Row],[ReplacementCost]], 0)</f>
        <v>0</v>
      </c>
      <c r="AR23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33" t="str" cm="1">
        <f t="array" ref="AS233">_xlfn.IFS(
  attrition_data[[#This Row],[RiskScore]] &lt;= $AU$3, "Q1 (Lowest)",
  attrition_data[[#This Row],[RiskScore]] &lt;= $AV$3, "Q2",
  attrition_data[[#This Row],[RiskScore]] &lt;= $AW$3, "Q3",
  TRUE, "Q4 (Highest)"
)</f>
        <v>Q2</v>
      </c>
    </row>
    <row r="234" spans="1:45">
      <c r="A234">
        <v>59</v>
      </c>
      <c r="B234" t="s">
        <v>50</v>
      </c>
      <c r="C234" t="s">
        <v>39</v>
      </c>
      <c r="D234" t="s">
        <v>84</v>
      </c>
      <c r="E234">
        <v>6</v>
      </c>
      <c r="F234">
        <v>2</v>
      </c>
      <c r="G234" t="s">
        <v>64</v>
      </c>
      <c r="H234">
        <v>321</v>
      </c>
      <c r="I234">
        <v>2</v>
      </c>
      <c r="J234" t="s">
        <v>53</v>
      </c>
      <c r="K234">
        <v>3</v>
      </c>
      <c r="L234">
        <v>1</v>
      </c>
      <c r="M234" t="s">
        <v>84</v>
      </c>
      <c r="N234">
        <v>3</v>
      </c>
      <c r="O234" t="s">
        <v>55</v>
      </c>
      <c r="P234">
        <v>2267</v>
      </c>
      <c r="Q234">
        <v>8</v>
      </c>
      <c r="R234" t="s">
        <v>50</v>
      </c>
      <c r="S234">
        <v>17</v>
      </c>
      <c r="T234">
        <v>3</v>
      </c>
      <c r="U234">
        <v>4</v>
      </c>
      <c r="V234">
        <v>0</v>
      </c>
      <c r="W234">
        <v>7</v>
      </c>
      <c r="X234">
        <v>2</v>
      </c>
      <c r="Y234">
        <v>2</v>
      </c>
      <c r="Z234">
        <v>2</v>
      </c>
      <c r="AA234">
        <v>2</v>
      </c>
      <c r="AB234">
        <v>2</v>
      </c>
      <c r="AC234">
        <v>2</v>
      </c>
      <c r="AD234">
        <v>0</v>
      </c>
      <c r="AE234">
        <v>0</v>
      </c>
      <c r="AF234">
        <v>0</v>
      </c>
      <c r="AG234">
        <v>1</v>
      </c>
      <c r="AH234" t="s">
        <v>66</v>
      </c>
      <c r="AI234" t="s">
        <v>57</v>
      </c>
      <c r="AJ234" t="s">
        <v>61</v>
      </c>
      <c r="AK234" t="s">
        <v>48</v>
      </c>
      <c r="AL234" t="s">
        <v>65</v>
      </c>
      <c r="AM234">
        <v>2.75</v>
      </c>
      <c r="AN234" t="s">
        <v>94</v>
      </c>
      <c r="AO234" t="str" cm="1">
        <f t="array" ref="AO234">_xlfn.IFS(
  attrition_data[[#This Row],[YearsSinceLastPromotion]]="","",
  attrition_data[[#This Row],[YearsSinceLastPromotion]]=0,"0",
  attrition_data[[#This Row],[YearsSinceLastPromotion]]&lt;=2,"1–2",
  attrition_data[[#This Row],[YearsSinceLastPromotion]]&lt;=5,"3–5",
  TRUE,"6+"
)</f>
        <v>1–2</v>
      </c>
      <c r="AP234">
        <f>attrition_data[[#This Row],[MonthlyIncome]] * 12 * ReplacementFactor</f>
        <v>8161.2</v>
      </c>
      <c r="AQ234">
        <f>IFERROR(attrition_data[[#This Row],[AttritionFlag]] * attrition_data[[#This Row],[ReplacementCost]], 0)</f>
        <v>0</v>
      </c>
      <c r="AR23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34" t="str" cm="1">
        <f t="array" ref="AS234">_xlfn.IFS(
  attrition_data[[#This Row],[RiskScore]] &lt;= $AU$3, "Q1 (Lowest)",
  attrition_data[[#This Row],[RiskScore]] &lt;= $AV$3, "Q2",
  attrition_data[[#This Row],[RiskScore]] &lt;= $AW$3, "Q3",
  TRUE, "Q4 (Highest)"
)</f>
        <v>Q2</v>
      </c>
    </row>
    <row r="235" spans="1:45">
      <c r="A235">
        <v>50</v>
      </c>
      <c r="B235" t="s">
        <v>50</v>
      </c>
      <c r="C235" t="s">
        <v>39</v>
      </c>
      <c r="D235" t="s">
        <v>40</v>
      </c>
      <c r="E235">
        <v>1</v>
      </c>
      <c r="F235">
        <v>4</v>
      </c>
      <c r="G235" t="s">
        <v>64</v>
      </c>
      <c r="H235">
        <v>323</v>
      </c>
      <c r="I235">
        <v>4</v>
      </c>
      <c r="J235" t="s">
        <v>42</v>
      </c>
      <c r="K235">
        <v>3</v>
      </c>
      <c r="L235">
        <v>5</v>
      </c>
      <c r="M235" t="s">
        <v>75</v>
      </c>
      <c r="N235">
        <v>4</v>
      </c>
      <c r="O235" t="s">
        <v>67</v>
      </c>
      <c r="P235">
        <v>19517</v>
      </c>
      <c r="Q235">
        <v>3</v>
      </c>
      <c r="R235" t="s">
        <v>50</v>
      </c>
      <c r="S235">
        <v>11</v>
      </c>
      <c r="T235">
        <v>3</v>
      </c>
      <c r="U235">
        <v>3</v>
      </c>
      <c r="V235">
        <v>1</v>
      </c>
      <c r="W235">
        <v>32</v>
      </c>
      <c r="X235">
        <v>3</v>
      </c>
      <c r="Y235">
        <v>2</v>
      </c>
      <c r="Z235">
        <v>7</v>
      </c>
      <c r="AA235">
        <v>0</v>
      </c>
      <c r="AB235">
        <v>0</v>
      </c>
      <c r="AC235">
        <v>6</v>
      </c>
      <c r="AD235">
        <v>0</v>
      </c>
      <c r="AE235">
        <v>0</v>
      </c>
      <c r="AF235">
        <v>1</v>
      </c>
      <c r="AG235">
        <v>1</v>
      </c>
      <c r="AH235" t="s">
        <v>56</v>
      </c>
      <c r="AI235" t="s">
        <v>46</v>
      </c>
      <c r="AJ235" t="s">
        <v>76</v>
      </c>
      <c r="AK235" t="s">
        <v>77</v>
      </c>
      <c r="AL235" t="s">
        <v>49</v>
      </c>
      <c r="AM235">
        <v>3.25</v>
      </c>
      <c r="AN235" t="s">
        <v>95</v>
      </c>
      <c r="AO235" t="str" cm="1">
        <f t="array" ref="AO235">_xlfn.IFS(
  attrition_data[[#This Row],[YearsSinceLastPromotion]]="","",
  attrition_data[[#This Row],[YearsSinceLastPromotion]]=0,"0",
  attrition_data[[#This Row],[YearsSinceLastPromotion]]&lt;=2,"1–2",
  attrition_data[[#This Row],[YearsSinceLastPromotion]]&lt;=5,"3–5",
  TRUE,"6+"
)</f>
        <v>0</v>
      </c>
      <c r="AP235">
        <f>attrition_data[[#This Row],[MonthlyIncome]] * 12 * ReplacementFactor</f>
        <v>70261.2</v>
      </c>
      <c r="AQ235">
        <f>IFERROR(attrition_data[[#This Row],[AttritionFlag]] * attrition_data[[#This Row],[ReplacementCost]], 0)</f>
        <v>0</v>
      </c>
      <c r="AR23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35" t="str" cm="1">
        <f t="array" ref="AS235">_xlfn.IFS(
  attrition_data[[#This Row],[RiskScore]] &lt;= $AU$3, "Q1 (Lowest)",
  attrition_data[[#This Row],[RiskScore]] &lt;= $AV$3, "Q2",
  attrition_data[[#This Row],[RiskScore]] &lt;= $AW$3, "Q3",
  TRUE, "Q4 (Highest)"
)</f>
        <v>Q1 (Lowest)</v>
      </c>
    </row>
    <row r="236" spans="1:45">
      <c r="A236">
        <v>33</v>
      </c>
      <c r="B236" t="s">
        <v>38</v>
      </c>
      <c r="C236" t="s">
        <v>39</v>
      </c>
      <c r="D236" t="s">
        <v>52</v>
      </c>
      <c r="E236">
        <v>14</v>
      </c>
      <c r="F236">
        <v>3</v>
      </c>
      <c r="G236" t="s">
        <v>64</v>
      </c>
      <c r="H236">
        <v>325</v>
      </c>
      <c r="I236">
        <v>3</v>
      </c>
      <c r="J236" t="s">
        <v>53</v>
      </c>
      <c r="K236">
        <v>3</v>
      </c>
      <c r="L236">
        <v>1</v>
      </c>
      <c r="M236" t="s">
        <v>60</v>
      </c>
      <c r="N236">
        <v>4</v>
      </c>
      <c r="O236" t="s">
        <v>55</v>
      </c>
      <c r="P236">
        <v>2436</v>
      </c>
      <c r="Q236">
        <v>5</v>
      </c>
      <c r="R236" t="s">
        <v>38</v>
      </c>
      <c r="S236">
        <v>13</v>
      </c>
      <c r="T236">
        <v>3</v>
      </c>
      <c r="U236">
        <v>3</v>
      </c>
      <c r="V236">
        <v>1</v>
      </c>
      <c r="W236">
        <v>8</v>
      </c>
      <c r="X236">
        <v>2</v>
      </c>
      <c r="Y236">
        <v>1</v>
      </c>
      <c r="Z236">
        <v>5</v>
      </c>
      <c r="AA236">
        <v>4</v>
      </c>
      <c r="AB236">
        <v>0</v>
      </c>
      <c r="AC236">
        <v>4</v>
      </c>
      <c r="AD236">
        <v>1</v>
      </c>
      <c r="AE236">
        <v>1</v>
      </c>
      <c r="AF236">
        <v>1</v>
      </c>
      <c r="AG236">
        <v>1</v>
      </c>
      <c r="AH236" t="s">
        <v>63</v>
      </c>
      <c r="AI236" t="s">
        <v>73</v>
      </c>
      <c r="AJ236" t="s">
        <v>61</v>
      </c>
      <c r="AK236" t="s">
        <v>48</v>
      </c>
      <c r="AL236" t="s">
        <v>65</v>
      </c>
      <c r="AM236">
        <v>2.75</v>
      </c>
      <c r="AN236" t="s">
        <v>94</v>
      </c>
      <c r="AO236" t="str" cm="1">
        <f t="array" ref="AO236">_xlfn.IFS(
  attrition_data[[#This Row],[YearsSinceLastPromotion]]="","",
  attrition_data[[#This Row],[YearsSinceLastPromotion]]=0,"0",
  attrition_data[[#This Row],[YearsSinceLastPromotion]]&lt;=2,"1–2",
  attrition_data[[#This Row],[YearsSinceLastPromotion]]&lt;=5,"3–5",
  TRUE,"6+"
)</f>
        <v>0</v>
      </c>
      <c r="AP236">
        <f>attrition_data[[#This Row],[MonthlyIncome]] * 12 * ReplacementFactor</f>
        <v>8769.6</v>
      </c>
      <c r="AQ236">
        <f>IFERROR(attrition_data[[#This Row],[AttritionFlag]] * attrition_data[[#This Row],[ReplacementCost]], 0)</f>
        <v>8769.6</v>
      </c>
      <c r="AR23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36" t="str" cm="1">
        <f t="array" ref="AS236">_xlfn.IFS(
  attrition_data[[#This Row],[RiskScore]] &lt;= $AU$3, "Q1 (Lowest)",
  attrition_data[[#This Row],[RiskScore]] &lt;= $AV$3, "Q2",
  attrition_data[[#This Row],[RiskScore]] &lt;= $AW$3, "Q3",
  TRUE, "Q4 (Highest)"
)</f>
        <v>Q2</v>
      </c>
    </row>
    <row r="237" spans="1:45">
      <c r="A237">
        <v>43</v>
      </c>
      <c r="B237" t="s">
        <v>50</v>
      </c>
      <c r="C237" t="s">
        <v>39</v>
      </c>
      <c r="D237" t="s">
        <v>40</v>
      </c>
      <c r="E237">
        <v>16</v>
      </c>
      <c r="F237">
        <v>3</v>
      </c>
      <c r="G237" t="s">
        <v>82</v>
      </c>
      <c r="H237">
        <v>327</v>
      </c>
      <c r="I237">
        <v>4</v>
      </c>
      <c r="J237" t="s">
        <v>42</v>
      </c>
      <c r="K237">
        <v>3</v>
      </c>
      <c r="L237">
        <v>4</v>
      </c>
      <c r="M237" t="s">
        <v>75</v>
      </c>
      <c r="N237">
        <v>4</v>
      </c>
      <c r="O237" t="s">
        <v>55</v>
      </c>
      <c r="P237">
        <v>16064</v>
      </c>
      <c r="Q237">
        <v>5</v>
      </c>
      <c r="R237" t="s">
        <v>38</v>
      </c>
      <c r="S237">
        <v>22</v>
      </c>
      <c r="T237">
        <v>4</v>
      </c>
      <c r="U237">
        <v>3</v>
      </c>
      <c r="V237">
        <v>1</v>
      </c>
      <c r="W237">
        <v>22</v>
      </c>
      <c r="X237">
        <v>3</v>
      </c>
      <c r="Y237">
        <v>3</v>
      </c>
      <c r="Z237">
        <v>17</v>
      </c>
      <c r="AA237">
        <v>13</v>
      </c>
      <c r="AB237">
        <v>1</v>
      </c>
      <c r="AC237">
        <v>9</v>
      </c>
      <c r="AD237">
        <v>0</v>
      </c>
      <c r="AE237">
        <v>1</v>
      </c>
      <c r="AF237">
        <v>1</v>
      </c>
      <c r="AG237">
        <v>1</v>
      </c>
      <c r="AH237" t="s">
        <v>45</v>
      </c>
      <c r="AI237" t="s">
        <v>72</v>
      </c>
      <c r="AJ237" t="s">
        <v>76</v>
      </c>
      <c r="AK237" t="s">
        <v>71</v>
      </c>
      <c r="AL237" t="s">
        <v>71</v>
      </c>
      <c r="AM237">
        <v>3.5</v>
      </c>
      <c r="AN237" t="s">
        <v>95</v>
      </c>
      <c r="AO237" t="str" cm="1">
        <f t="array" ref="AO237">_xlfn.IFS(
  attrition_data[[#This Row],[YearsSinceLastPromotion]]="","",
  attrition_data[[#This Row],[YearsSinceLastPromotion]]=0,"0",
  attrition_data[[#This Row],[YearsSinceLastPromotion]]&lt;=2,"1–2",
  attrition_data[[#This Row],[YearsSinceLastPromotion]]&lt;=5,"3–5",
  TRUE,"6+"
)</f>
        <v>1–2</v>
      </c>
      <c r="AP237">
        <f>attrition_data[[#This Row],[MonthlyIncome]] * 12 * ReplacementFactor</f>
        <v>57830.400000000001</v>
      </c>
      <c r="AQ237">
        <f>IFERROR(attrition_data[[#This Row],[AttritionFlag]] * attrition_data[[#This Row],[ReplacementCost]], 0)</f>
        <v>0</v>
      </c>
      <c r="AR23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37" t="str" cm="1">
        <f t="array" ref="AS237">_xlfn.IFS(
  attrition_data[[#This Row],[RiskScore]] &lt;= $AU$3, "Q1 (Lowest)",
  attrition_data[[#This Row],[RiskScore]] &lt;= $AV$3, "Q2",
  attrition_data[[#This Row],[RiskScore]] &lt;= $AW$3, "Q3",
  TRUE, "Q4 (Highest)"
)</f>
        <v>Q2</v>
      </c>
    </row>
    <row r="238" spans="1:45">
      <c r="A238">
        <v>33</v>
      </c>
      <c r="B238" t="s">
        <v>38</v>
      </c>
      <c r="C238" t="s">
        <v>39</v>
      </c>
      <c r="D238" t="s">
        <v>52</v>
      </c>
      <c r="E238">
        <v>2</v>
      </c>
      <c r="F238">
        <v>2</v>
      </c>
      <c r="G238" t="s">
        <v>41</v>
      </c>
      <c r="H238">
        <v>328</v>
      </c>
      <c r="I238">
        <v>1</v>
      </c>
      <c r="J238" t="s">
        <v>42</v>
      </c>
      <c r="K238">
        <v>3</v>
      </c>
      <c r="L238">
        <v>1</v>
      </c>
      <c r="M238" t="s">
        <v>60</v>
      </c>
      <c r="N238">
        <v>1</v>
      </c>
      <c r="O238" t="s">
        <v>55</v>
      </c>
      <c r="P238">
        <v>2707</v>
      </c>
      <c r="Q238">
        <v>7</v>
      </c>
      <c r="R238" t="s">
        <v>50</v>
      </c>
      <c r="S238">
        <v>20</v>
      </c>
      <c r="T238">
        <v>4</v>
      </c>
      <c r="U238">
        <v>1</v>
      </c>
      <c r="V238">
        <v>0</v>
      </c>
      <c r="W238">
        <v>13</v>
      </c>
      <c r="X238">
        <v>3</v>
      </c>
      <c r="Y238">
        <v>4</v>
      </c>
      <c r="Z238">
        <v>9</v>
      </c>
      <c r="AA238">
        <v>7</v>
      </c>
      <c r="AB238">
        <v>1</v>
      </c>
      <c r="AC238">
        <v>7</v>
      </c>
      <c r="AD238">
        <v>1</v>
      </c>
      <c r="AE238">
        <v>0</v>
      </c>
      <c r="AF238">
        <v>1</v>
      </c>
      <c r="AG238">
        <v>1</v>
      </c>
      <c r="AH238" t="s">
        <v>63</v>
      </c>
      <c r="AI238" t="s">
        <v>46</v>
      </c>
      <c r="AJ238" t="s">
        <v>61</v>
      </c>
      <c r="AK238" t="s">
        <v>58</v>
      </c>
      <c r="AL238" t="s">
        <v>49</v>
      </c>
      <c r="AM238">
        <v>1.75</v>
      </c>
      <c r="AN238" t="s">
        <v>93</v>
      </c>
      <c r="AO238" t="str" cm="1">
        <f t="array" ref="AO238">_xlfn.IFS(
  attrition_data[[#This Row],[YearsSinceLastPromotion]]="","",
  attrition_data[[#This Row],[YearsSinceLastPromotion]]=0,"0",
  attrition_data[[#This Row],[YearsSinceLastPromotion]]&lt;=2,"1–2",
  attrition_data[[#This Row],[YearsSinceLastPromotion]]&lt;=5,"3–5",
  TRUE,"6+"
)</f>
        <v>1–2</v>
      </c>
      <c r="AP238">
        <f>attrition_data[[#This Row],[MonthlyIncome]] * 12 * ReplacementFactor</f>
        <v>9745.1999999999989</v>
      </c>
      <c r="AQ238">
        <f>IFERROR(attrition_data[[#This Row],[AttritionFlag]] * attrition_data[[#This Row],[ReplacementCost]], 0)</f>
        <v>9745.1999999999989</v>
      </c>
      <c r="AR23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38" t="str" cm="1">
        <f t="array" ref="AS238">_xlfn.IFS(
  attrition_data[[#This Row],[RiskScore]] &lt;= $AU$3, "Q1 (Lowest)",
  attrition_data[[#This Row],[RiskScore]] &lt;= $AV$3, "Q2",
  attrition_data[[#This Row],[RiskScore]] &lt;= $AW$3, "Q3",
  TRUE, "Q4 (Highest)"
)</f>
        <v>Q2</v>
      </c>
    </row>
    <row r="239" spans="1:45">
      <c r="A239">
        <v>52</v>
      </c>
      <c r="B239" t="s">
        <v>50</v>
      </c>
      <c r="C239" t="s">
        <v>74</v>
      </c>
      <c r="D239" t="s">
        <v>40</v>
      </c>
      <c r="E239">
        <v>2</v>
      </c>
      <c r="F239">
        <v>4</v>
      </c>
      <c r="G239" t="s">
        <v>41</v>
      </c>
      <c r="H239">
        <v>329</v>
      </c>
      <c r="I239">
        <v>1</v>
      </c>
      <c r="J239" t="s">
        <v>53</v>
      </c>
      <c r="K239">
        <v>2</v>
      </c>
      <c r="L239">
        <v>5</v>
      </c>
      <c r="M239" t="s">
        <v>75</v>
      </c>
      <c r="N239">
        <v>3</v>
      </c>
      <c r="O239" t="s">
        <v>44</v>
      </c>
      <c r="P239">
        <v>19068</v>
      </c>
      <c r="Q239">
        <v>1</v>
      </c>
      <c r="R239" t="s">
        <v>38</v>
      </c>
      <c r="S239">
        <v>18</v>
      </c>
      <c r="T239">
        <v>3</v>
      </c>
      <c r="U239">
        <v>4</v>
      </c>
      <c r="V239">
        <v>0</v>
      </c>
      <c r="W239">
        <v>33</v>
      </c>
      <c r="X239">
        <v>2</v>
      </c>
      <c r="Y239">
        <v>4</v>
      </c>
      <c r="Z239">
        <v>33</v>
      </c>
      <c r="AA239">
        <v>7</v>
      </c>
      <c r="AB239">
        <v>15</v>
      </c>
      <c r="AC239">
        <v>12</v>
      </c>
      <c r="AD239">
        <v>0</v>
      </c>
      <c r="AE239">
        <v>1</v>
      </c>
      <c r="AF239">
        <v>0</v>
      </c>
      <c r="AG239">
        <v>1</v>
      </c>
      <c r="AH239" t="s">
        <v>56</v>
      </c>
      <c r="AI239" t="s">
        <v>46</v>
      </c>
      <c r="AJ239" t="s">
        <v>76</v>
      </c>
      <c r="AK239" t="s">
        <v>77</v>
      </c>
      <c r="AL239" t="s">
        <v>78</v>
      </c>
      <c r="AM239">
        <v>3</v>
      </c>
      <c r="AN239" t="s">
        <v>94</v>
      </c>
      <c r="AO239" t="str" cm="1">
        <f t="array" ref="AO239">_xlfn.IFS(
  attrition_data[[#This Row],[YearsSinceLastPromotion]]="","",
  attrition_data[[#This Row],[YearsSinceLastPromotion]]=0,"0",
  attrition_data[[#This Row],[YearsSinceLastPromotion]]&lt;=2,"1–2",
  attrition_data[[#This Row],[YearsSinceLastPromotion]]&lt;=5,"3–5",
  TRUE,"6+"
)</f>
        <v>6+</v>
      </c>
      <c r="AP239">
        <f>attrition_data[[#This Row],[MonthlyIncome]] * 12 * ReplacementFactor</f>
        <v>68644.800000000003</v>
      </c>
      <c r="AQ239">
        <f>IFERROR(attrition_data[[#This Row],[AttritionFlag]] * attrition_data[[#This Row],[ReplacementCost]], 0)</f>
        <v>0</v>
      </c>
      <c r="AR23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239" t="str" cm="1">
        <f t="array" ref="AS239">_xlfn.IFS(
  attrition_data[[#This Row],[RiskScore]] &lt;= $AU$3, "Q1 (Lowest)",
  attrition_data[[#This Row],[RiskScore]] &lt;= $AV$3, "Q2",
  attrition_data[[#This Row],[RiskScore]] &lt;= $AW$3, "Q3",
  TRUE, "Q4 (Highest)"
)</f>
        <v>Q3</v>
      </c>
    </row>
    <row r="240" spans="1:45">
      <c r="A240">
        <v>32</v>
      </c>
      <c r="B240" t="s">
        <v>50</v>
      </c>
      <c r="C240" t="s">
        <v>39</v>
      </c>
      <c r="D240" t="s">
        <v>40</v>
      </c>
      <c r="E240">
        <v>4</v>
      </c>
      <c r="F240">
        <v>2</v>
      </c>
      <c r="G240" t="s">
        <v>41</v>
      </c>
      <c r="H240">
        <v>330</v>
      </c>
      <c r="I240">
        <v>3</v>
      </c>
      <c r="J240" t="s">
        <v>42</v>
      </c>
      <c r="K240">
        <v>3</v>
      </c>
      <c r="L240">
        <v>1</v>
      </c>
      <c r="M240" t="s">
        <v>79</v>
      </c>
      <c r="N240">
        <v>2</v>
      </c>
      <c r="O240" t="s">
        <v>55</v>
      </c>
      <c r="P240">
        <v>3931</v>
      </c>
      <c r="Q240">
        <v>2</v>
      </c>
      <c r="R240" t="s">
        <v>50</v>
      </c>
      <c r="S240">
        <v>11</v>
      </c>
      <c r="T240">
        <v>3</v>
      </c>
      <c r="U240">
        <v>1</v>
      </c>
      <c r="V240">
        <v>1</v>
      </c>
      <c r="W240">
        <v>6</v>
      </c>
      <c r="X240">
        <v>5</v>
      </c>
      <c r="Y240">
        <v>3</v>
      </c>
      <c r="Z240">
        <v>4</v>
      </c>
      <c r="AA240">
        <v>3</v>
      </c>
      <c r="AB240">
        <v>1</v>
      </c>
      <c r="AC240">
        <v>2</v>
      </c>
      <c r="AD240">
        <v>0</v>
      </c>
      <c r="AE240">
        <v>0</v>
      </c>
      <c r="AF240">
        <v>1</v>
      </c>
      <c r="AG240">
        <v>1</v>
      </c>
      <c r="AH240" t="s">
        <v>63</v>
      </c>
      <c r="AI240" t="s">
        <v>46</v>
      </c>
      <c r="AJ240" t="s">
        <v>61</v>
      </c>
      <c r="AK240" t="s">
        <v>48</v>
      </c>
      <c r="AL240" t="s">
        <v>65</v>
      </c>
      <c r="AM240">
        <v>2.25</v>
      </c>
      <c r="AN240" t="s">
        <v>96</v>
      </c>
      <c r="AO240" t="str" cm="1">
        <f t="array" ref="AO240">_xlfn.IFS(
  attrition_data[[#This Row],[YearsSinceLastPromotion]]="","",
  attrition_data[[#This Row],[YearsSinceLastPromotion]]=0,"0",
  attrition_data[[#This Row],[YearsSinceLastPromotion]]&lt;=2,"1–2",
  attrition_data[[#This Row],[YearsSinceLastPromotion]]&lt;=5,"3–5",
  TRUE,"6+"
)</f>
        <v>1–2</v>
      </c>
      <c r="AP240">
        <f>attrition_data[[#This Row],[MonthlyIncome]] * 12 * ReplacementFactor</f>
        <v>14151.6</v>
      </c>
      <c r="AQ240">
        <f>IFERROR(attrition_data[[#This Row],[AttritionFlag]] * attrition_data[[#This Row],[ReplacementCost]], 0)</f>
        <v>0</v>
      </c>
      <c r="AR24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40" t="str" cm="1">
        <f t="array" ref="AS240">_xlfn.IFS(
  attrition_data[[#This Row],[RiskScore]] &lt;= $AU$3, "Q1 (Lowest)",
  attrition_data[[#This Row],[RiskScore]] &lt;= $AV$3, "Q2",
  attrition_data[[#This Row],[RiskScore]] &lt;= $AW$3, "Q3",
  TRUE, "Q4 (Highest)"
)</f>
        <v>Q1 (Lowest)</v>
      </c>
    </row>
    <row r="241" spans="1:45">
      <c r="A241">
        <v>32</v>
      </c>
      <c r="B241" t="s">
        <v>38</v>
      </c>
      <c r="C241" t="s">
        <v>39</v>
      </c>
      <c r="D241" t="s">
        <v>52</v>
      </c>
      <c r="E241">
        <v>1</v>
      </c>
      <c r="F241">
        <v>3</v>
      </c>
      <c r="G241" t="s">
        <v>41</v>
      </c>
      <c r="H241">
        <v>331</v>
      </c>
      <c r="I241">
        <v>4</v>
      </c>
      <c r="J241" t="s">
        <v>53</v>
      </c>
      <c r="K241">
        <v>2</v>
      </c>
      <c r="L241">
        <v>1</v>
      </c>
      <c r="M241" t="s">
        <v>60</v>
      </c>
      <c r="N241">
        <v>3</v>
      </c>
      <c r="O241" t="s">
        <v>44</v>
      </c>
      <c r="P241">
        <v>3730</v>
      </c>
      <c r="Q241">
        <v>0</v>
      </c>
      <c r="R241" t="s">
        <v>38</v>
      </c>
      <c r="S241">
        <v>14</v>
      </c>
      <c r="T241">
        <v>3</v>
      </c>
      <c r="U241">
        <v>4</v>
      </c>
      <c r="V241">
        <v>0</v>
      </c>
      <c r="W241">
        <v>4</v>
      </c>
      <c r="X241">
        <v>2</v>
      </c>
      <c r="Y241">
        <v>1</v>
      </c>
      <c r="Z241">
        <v>3</v>
      </c>
      <c r="AA241">
        <v>2</v>
      </c>
      <c r="AB241">
        <v>1</v>
      </c>
      <c r="AC241">
        <v>2</v>
      </c>
      <c r="AD241">
        <v>1</v>
      </c>
      <c r="AE241">
        <v>1</v>
      </c>
      <c r="AF241">
        <v>1</v>
      </c>
      <c r="AG241">
        <v>1</v>
      </c>
      <c r="AH241" t="s">
        <v>63</v>
      </c>
      <c r="AI241" t="s">
        <v>46</v>
      </c>
      <c r="AJ241" t="s">
        <v>61</v>
      </c>
      <c r="AK241" t="s">
        <v>48</v>
      </c>
      <c r="AL241" t="s">
        <v>65</v>
      </c>
      <c r="AM241">
        <v>3</v>
      </c>
      <c r="AN241" t="s">
        <v>94</v>
      </c>
      <c r="AO241" t="str" cm="1">
        <f t="array" ref="AO241">_xlfn.IFS(
  attrition_data[[#This Row],[YearsSinceLastPromotion]]="","",
  attrition_data[[#This Row],[YearsSinceLastPromotion]]=0,"0",
  attrition_data[[#This Row],[YearsSinceLastPromotion]]&lt;=2,"1–2",
  attrition_data[[#This Row],[YearsSinceLastPromotion]]&lt;=5,"3–5",
  TRUE,"6+"
)</f>
        <v>1–2</v>
      </c>
      <c r="AP241">
        <f>attrition_data[[#This Row],[MonthlyIncome]] * 12 * ReplacementFactor</f>
        <v>13428</v>
      </c>
      <c r="AQ241">
        <f>IFERROR(attrition_data[[#This Row],[AttritionFlag]] * attrition_data[[#This Row],[ReplacementCost]], 0)</f>
        <v>13428</v>
      </c>
      <c r="AR24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41" t="str" cm="1">
        <f t="array" ref="AS241">_xlfn.IFS(
  attrition_data[[#This Row],[RiskScore]] &lt;= $AU$3, "Q1 (Lowest)",
  attrition_data[[#This Row],[RiskScore]] &lt;= $AV$3, "Q2",
  attrition_data[[#This Row],[RiskScore]] &lt;= $AW$3, "Q3",
  TRUE, "Q4 (Highest)"
)</f>
        <v>Q2</v>
      </c>
    </row>
    <row r="242" spans="1:45">
      <c r="A242">
        <v>39</v>
      </c>
      <c r="B242" t="s">
        <v>50</v>
      </c>
      <c r="C242" t="s">
        <v>39</v>
      </c>
      <c r="D242" t="s">
        <v>52</v>
      </c>
      <c r="E242">
        <v>1</v>
      </c>
      <c r="F242">
        <v>4</v>
      </c>
      <c r="G242" t="s">
        <v>64</v>
      </c>
      <c r="H242">
        <v>332</v>
      </c>
      <c r="I242">
        <v>3</v>
      </c>
      <c r="J242" t="s">
        <v>42</v>
      </c>
      <c r="K242">
        <v>3</v>
      </c>
      <c r="L242">
        <v>1</v>
      </c>
      <c r="M242" t="s">
        <v>60</v>
      </c>
      <c r="N242">
        <v>3</v>
      </c>
      <c r="O242" t="s">
        <v>67</v>
      </c>
      <c r="P242">
        <v>2232</v>
      </c>
      <c r="Q242">
        <v>7</v>
      </c>
      <c r="R242" t="s">
        <v>50</v>
      </c>
      <c r="S242">
        <v>14</v>
      </c>
      <c r="T242">
        <v>3</v>
      </c>
      <c r="U242">
        <v>3</v>
      </c>
      <c r="V242">
        <v>3</v>
      </c>
      <c r="W242">
        <v>7</v>
      </c>
      <c r="X242">
        <v>1</v>
      </c>
      <c r="Y242">
        <v>3</v>
      </c>
      <c r="Z242">
        <v>3</v>
      </c>
      <c r="AA242">
        <v>2</v>
      </c>
      <c r="AB242">
        <v>1</v>
      </c>
      <c r="AC242">
        <v>2</v>
      </c>
      <c r="AD242">
        <v>0</v>
      </c>
      <c r="AE242">
        <v>0</v>
      </c>
      <c r="AF242">
        <v>1</v>
      </c>
      <c r="AG242">
        <v>1</v>
      </c>
      <c r="AH242" t="s">
        <v>45</v>
      </c>
      <c r="AI242" t="s">
        <v>46</v>
      </c>
      <c r="AJ242" t="s">
        <v>61</v>
      </c>
      <c r="AK242" t="s">
        <v>48</v>
      </c>
      <c r="AL242" t="s">
        <v>65</v>
      </c>
      <c r="AM242">
        <v>3</v>
      </c>
      <c r="AN242" t="s">
        <v>94</v>
      </c>
      <c r="AO242" t="str" cm="1">
        <f t="array" ref="AO242">_xlfn.IFS(
  attrition_data[[#This Row],[YearsSinceLastPromotion]]="","",
  attrition_data[[#This Row],[YearsSinceLastPromotion]]=0,"0",
  attrition_data[[#This Row],[YearsSinceLastPromotion]]&lt;=2,"1–2",
  attrition_data[[#This Row],[YearsSinceLastPromotion]]&lt;=5,"3–5",
  TRUE,"6+"
)</f>
        <v>1–2</v>
      </c>
      <c r="AP242">
        <f>attrition_data[[#This Row],[MonthlyIncome]] * 12 * ReplacementFactor</f>
        <v>8035.2</v>
      </c>
      <c r="AQ242">
        <f>IFERROR(attrition_data[[#This Row],[AttritionFlag]] * attrition_data[[#This Row],[ReplacementCost]], 0)</f>
        <v>0</v>
      </c>
      <c r="AR24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42" t="str" cm="1">
        <f t="array" ref="AS242">_xlfn.IFS(
  attrition_data[[#This Row],[RiskScore]] &lt;= $AU$3, "Q1 (Lowest)",
  attrition_data[[#This Row],[RiskScore]] &lt;= $AV$3, "Q2",
  attrition_data[[#This Row],[RiskScore]] &lt;= $AW$3, "Q3",
  TRUE, "Q4 (Highest)"
)</f>
        <v>Q1 (Lowest)</v>
      </c>
    </row>
    <row r="243" spans="1:45">
      <c r="A243">
        <v>32</v>
      </c>
      <c r="B243" t="s">
        <v>50</v>
      </c>
      <c r="C243" t="s">
        <v>74</v>
      </c>
      <c r="D243" t="s">
        <v>40</v>
      </c>
      <c r="E243">
        <v>26</v>
      </c>
      <c r="F243">
        <v>4</v>
      </c>
      <c r="G243" t="s">
        <v>82</v>
      </c>
      <c r="H243">
        <v>333</v>
      </c>
      <c r="I243">
        <v>3</v>
      </c>
      <c r="J243" t="s">
        <v>53</v>
      </c>
      <c r="K243">
        <v>3</v>
      </c>
      <c r="L243">
        <v>2</v>
      </c>
      <c r="M243" t="s">
        <v>43</v>
      </c>
      <c r="N243">
        <v>4</v>
      </c>
      <c r="O243" t="s">
        <v>55</v>
      </c>
      <c r="P243">
        <v>4465</v>
      </c>
      <c r="Q243">
        <v>0</v>
      </c>
      <c r="R243" t="s">
        <v>50</v>
      </c>
      <c r="S243">
        <v>18</v>
      </c>
      <c r="T243">
        <v>3</v>
      </c>
      <c r="U243">
        <v>1</v>
      </c>
      <c r="V243">
        <v>0</v>
      </c>
      <c r="W243">
        <v>4</v>
      </c>
      <c r="X243">
        <v>2</v>
      </c>
      <c r="Y243">
        <v>3</v>
      </c>
      <c r="Z243">
        <v>3</v>
      </c>
      <c r="AA243">
        <v>2</v>
      </c>
      <c r="AB243">
        <v>2</v>
      </c>
      <c r="AC243">
        <v>2</v>
      </c>
      <c r="AD243">
        <v>0</v>
      </c>
      <c r="AE243">
        <v>0</v>
      </c>
      <c r="AF243">
        <v>0</v>
      </c>
      <c r="AG243">
        <v>1</v>
      </c>
      <c r="AH243" t="s">
        <v>63</v>
      </c>
      <c r="AI243" t="s">
        <v>68</v>
      </c>
      <c r="AJ243" t="s">
        <v>61</v>
      </c>
      <c r="AK243" t="s">
        <v>48</v>
      </c>
      <c r="AL243" t="s">
        <v>65</v>
      </c>
      <c r="AM243">
        <v>2.75</v>
      </c>
      <c r="AN243" t="s">
        <v>94</v>
      </c>
      <c r="AO243" t="str" cm="1">
        <f t="array" ref="AO243">_xlfn.IFS(
  attrition_data[[#This Row],[YearsSinceLastPromotion]]="","",
  attrition_data[[#This Row],[YearsSinceLastPromotion]]=0,"0",
  attrition_data[[#This Row],[YearsSinceLastPromotion]]&lt;=2,"1–2",
  attrition_data[[#This Row],[YearsSinceLastPromotion]]&lt;=5,"3–5",
  TRUE,"6+"
)</f>
        <v>1–2</v>
      </c>
      <c r="AP243">
        <f>attrition_data[[#This Row],[MonthlyIncome]] * 12 * ReplacementFactor</f>
        <v>16074</v>
      </c>
      <c r="AQ243">
        <f>IFERROR(attrition_data[[#This Row],[AttritionFlag]] * attrition_data[[#This Row],[ReplacementCost]], 0)</f>
        <v>0</v>
      </c>
      <c r="AR24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43" t="str" cm="1">
        <f t="array" ref="AS243">_xlfn.IFS(
  attrition_data[[#This Row],[RiskScore]] &lt;= $AU$3, "Q1 (Lowest)",
  attrition_data[[#This Row],[RiskScore]] &lt;= $AV$3, "Q2",
  attrition_data[[#This Row],[RiskScore]] &lt;= $AW$3, "Q3",
  TRUE, "Q4 (Highest)"
)</f>
        <v>Q2</v>
      </c>
    </row>
    <row r="244" spans="1:45">
      <c r="A244">
        <v>41</v>
      </c>
      <c r="B244" t="s">
        <v>50</v>
      </c>
      <c r="C244" t="s">
        <v>39</v>
      </c>
      <c r="D244" t="s">
        <v>52</v>
      </c>
      <c r="E244">
        <v>19</v>
      </c>
      <c r="F244">
        <v>2</v>
      </c>
      <c r="G244" t="s">
        <v>41</v>
      </c>
      <c r="H244">
        <v>334</v>
      </c>
      <c r="I244">
        <v>3</v>
      </c>
      <c r="J244" t="s">
        <v>53</v>
      </c>
      <c r="K244">
        <v>3</v>
      </c>
      <c r="L244">
        <v>2</v>
      </c>
      <c r="M244" t="s">
        <v>54</v>
      </c>
      <c r="N244">
        <v>1</v>
      </c>
      <c r="O244" t="s">
        <v>67</v>
      </c>
      <c r="P244">
        <v>3072</v>
      </c>
      <c r="Q244">
        <v>2</v>
      </c>
      <c r="R244" t="s">
        <v>50</v>
      </c>
      <c r="S244">
        <v>16</v>
      </c>
      <c r="T244">
        <v>3</v>
      </c>
      <c r="U244">
        <v>1</v>
      </c>
      <c r="V244">
        <v>2</v>
      </c>
      <c r="W244">
        <v>17</v>
      </c>
      <c r="X244">
        <v>2</v>
      </c>
      <c r="Y244">
        <v>2</v>
      </c>
      <c r="Z244">
        <v>1</v>
      </c>
      <c r="AA244">
        <v>0</v>
      </c>
      <c r="AB244">
        <v>0</v>
      </c>
      <c r="AC244">
        <v>0</v>
      </c>
      <c r="AD244">
        <v>0</v>
      </c>
      <c r="AE244">
        <v>0</v>
      </c>
      <c r="AF244">
        <v>1</v>
      </c>
      <c r="AG244">
        <v>0</v>
      </c>
      <c r="AH244" t="s">
        <v>45</v>
      </c>
      <c r="AI244" t="s">
        <v>72</v>
      </c>
      <c r="AJ244" t="s">
        <v>61</v>
      </c>
      <c r="AK244" t="s">
        <v>71</v>
      </c>
      <c r="AL244" t="s">
        <v>62</v>
      </c>
      <c r="AM244">
        <v>1.75</v>
      </c>
      <c r="AN244" t="s">
        <v>93</v>
      </c>
      <c r="AO244" t="str" cm="1">
        <f t="array" ref="AO244">_xlfn.IFS(
  attrition_data[[#This Row],[YearsSinceLastPromotion]]="","",
  attrition_data[[#This Row],[YearsSinceLastPromotion]]=0,"0",
  attrition_data[[#This Row],[YearsSinceLastPromotion]]&lt;=2,"1–2",
  attrition_data[[#This Row],[YearsSinceLastPromotion]]&lt;=5,"3–5",
  TRUE,"6+"
)</f>
        <v>0</v>
      </c>
      <c r="AP244">
        <f>attrition_data[[#This Row],[MonthlyIncome]] * 12 * ReplacementFactor</f>
        <v>11059.199999999999</v>
      </c>
      <c r="AQ244">
        <f>IFERROR(attrition_data[[#This Row],[AttritionFlag]] * attrition_data[[#This Row],[ReplacementCost]], 0)</f>
        <v>0</v>
      </c>
      <c r="AR24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244" t="str" cm="1">
        <f t="array" ref="AS244">_xlfn.IFS(
  attrition_data[[#This Row],[RiskScore]] &lt;= $AU$3, "Q1 (Lowest)",
  attrition_data[[#This Row],[RiskScore]] &lt;= $AV$3, "Q2",
  attrition_data[[#This Row],[RiskScore]] &lt;= $AW$3, "Q3",
  TRUE, "Q4 (Highest)"
)</f>
        <v>Q3</v>
      </c>
    </row>
    <row r="245" spans="1:45">
      <c r="A245">
        <v>40</v>
      </c>
      <c r="B245" t="s">
        <v>50</v>
      </c>
      <c r="C245" t="s">
        <v>39</v>
      </c>
      <c r="D245" t="s">
        <v>52</v>
      </c>
      <c r="E245">
        <v>24</v>
      </c>
      <c r="F245">
        <v>2</v>
      </c>
      <c r="G245" t="s">
        <v>83</v>
      </c>
      <c r="H245">
        <v>335</v>
      </c>
      <c r="I245">
        <v>1</v>
      </c>
      <c r="J245" t="s">
        <v>53</v>
      </c>
      <c r="K245">
        <v>3</v>
      </c>
      <c r="L245">
        <v>2</v>
      </c>
      <c r="M245" t="s">
        <v>54</v>
      </c>
      <c r="N245">
        <v>4</v>
      </c>
      <c r="O245" t="s">
        <v>67</v>
      </c>
      <c r="P245">
        <v>3319</v>
      </c>
      <c r="Q245">
        <v>1</v>
      </c>
      <c r="R245" t="s">
        <v>50</v>
      </c>
      <c r="S245">
        <v>17</v>
      </c>
      <c r="T245">
        <v>3</v>
      </c>
      <c r="U245">
        <v>1</v>
      </c>
      <c r="V245">
        <v>2</v>
      </c>
      <c r="W245">
        <v>9</v>
      </c>
      <c r="X245">
        <v>3</v>
      </c>
      <c r="Y245">
        <v>3</v>
      </c>
      <c r="Z245">
        <v>9</v>
      </c>
      <c r="AA245">
        <v>8</v>
      </c>
      <c r="AB245">
        <v>4</v>
      </c>
      <c r="AC245">
        <v>7</v>
      </c>
      <c r="AD245">
        <v>0</v>
      </c>
      <c r="AE245">
        <v>0</v>
      </c>
      <c r="AF245">
        <v>0</v>
      </c>
      <c r="AG245">
        <v>1</v>
      </c>
      <c r="AH245" t="s">
        <v>45</v>
      </c>
      <c r="AI245" t="s">
        <v>68</v>
      </c>
      <c r="AJ245" t="s">
        <v>61</v>
      </c>
      <c r="AK245" t="s">
        <v>58</v>
      </c>
      <c r="AL245" t="s">
        <v>49</v>
      </c>
      <c r="AM245">
        <v>2.25</v>
      </c>
      <c r="AN245" t="s">
        <v>96</v>
      </c>
      <c r="AO245" t="str" cm="1">
        <f t="array" ref="AO245">_xlfn.IFS(
  attrition_data[[#This Row],[YearsSinceLastPromotion]]="","",
  attrition_data[[#This Row],[YearsSinceLastPromotion]]=0,"0",
  attrition_data[[#This Row],[YearsSinceLastPromotion]]&lt;=2,"1–2",
  attrition_data[[#This Row],[YearsSinceLastPromotion]]&lt;=5,"3–5",
  TRUE,"6+"
)</f>
        <v>3–5</v>
      </c>
      <c r="AP245">
        <f>attrition_data[[#This Row],[MonthlyIncome]] * 12 * ReplacementFactor</f>
        <v>11948.4</v>
      </c>
      <c r="AQ245">
        <f>IFERROR(attrition_data[[#This Row],[AttritionFlag]] * attrition_data[[#This Row],[ReplacementCost]], 0)</f>
        <v>0</v>
      </c>
      <c r="AR24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245" t="str" cm="1">
        <f t="array" ref="AS245">_xlfn.IFS(
  attrition_data[[#This Row],[RiskScore]] &lt;= $AU$3, "Q1 (Lowest)",
  attrition_data[[#This Row],[RiskScore]] &lt;= $AV$3, "Q2",
  attrition_data[[#This Row],[RiskScore]] &lt;= $AW$3, "Q3",
  TRUE, "Q4 (Highest)"
)</f>
        <v>Q3</v>
      </c>
    </row>
    <row r="246" spans="1:45">
      <c r="A246">
        <v>45</v>
      </c>
      <c r="B246" t="s">
        <v>50</v>
      </c>
      <c r="C246" t="s">
        <v>39</v>
      </c>
      <c r="D246" t="s">
        <v>52</v>
      </c>
      <c r="E246">
        <v>1</v>
      </c>
      <c r="F246">
        <v>3</v>
      </c>
      <c r="G246" t="s">
        <v>59</v>
      </c>
      <c r="H246">
        <v>336</v>
      </c>
      <c r="I246">
        <v>3</v>
      </c>
      <c r="J246" t="s">
        <v>53</v>
      </c>
      <c r="K246">
        <v>4</v>
      </c>
      <c r="L246">
        <v>5</v>
      </c>
      <c r="M246" t="s">
        <v>75</v>
      </c>
      <c r="N246">
        <v>4</v>
      </c>
      <c r="O246" t="s">
        <v>55</v>
      </c>
      <c r="P246">
        <v>19202</v>
      </c>
      <c r="Q246">
        <v>0</v>
      </c>
      <c r="R246" t="s">
        <v>50</v>
      </c>
      <c r="S246">
        <v>11</v>
      </c>
      <c r="T246">
        <v>3</v>
      </c>
      <c r="U246">
        <v>3</v>
      </c>
      <c r="V246">
        <v>1</v>
      </c>
      <c r="W246">
        <v>25</v>
      </c>
      <c r="X246">
        <v>2</v>
      </c>
      <c r="Y246">
        <v>3</v>
      </c>
      <c r="Z246">
        <v>24</v>
      </c>
      <c r="AA246">
        <v>0</v>
      </c>
      <c r="AB246">
        <v>1</v>
      </c>
      <c r="AC246">
        <v>7</v>
      </c>
      <c r="AD246">
        <v>0</v>
      </c>
      <c r="AE246">
        <v>0</v>
      </c>
      <c r="AF246">
        <v>1</v>
      </c>
      <c r="AG246">
        <v>1</v>
      </c>
      <c r="AH246" t="s">
        <v>56</v>
      </c>
      <c r="AI246" t="s">
        <v>46</v>
      </c>
      <c r="AJ246" t="s">
        <v>76</v>
      </c>
      <c r="AK246" t="s">
        <v>71</v>
      </c>
      <c r="AL246" t="s">
        <v>78</v>
      </c>
      <c r="AM246">
        <v>3.25</v>
      </c>
      <c r="AN246" t="s">
        <v>95</v>
      </c>
      <c r="AO246" t="str" cm="1">
        <f t="array" ref="AO246">_xlfn.IFS(
  attrition_data[[#This Row],[YearsSinceLastPromotion]]="","",
  attrition_data[[#This Row],[YearsSinceLastPromotion]]=0,"0",
  attrition_data[[#This Row],[YearsSinceLastPromotion]]&lt;=2,"1–2",
  attrition_data[[#This Row],[YearsSinceLastPromotion]]&lt;=5,"3–5",
  TRUE,"6+"
)</f>
        <v>1–2</v>
      </c>
      <c r="AP246">
        <f>attrition_data[[#This Row],[MonthlyIncome]] * 12 * ReplacementFactor</f>
        <v>69127.199999999997</v>
      </c>
      <c r="AQ246">
        <f>IFERROR(attrition_data[[#This Row],[AttritionFlag]] * attrition_data[[#This Row],[ReplacementCost]], 0)</f>
        <v>0</v>
      </c>
      <c r="AR24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46" t="str" cm="1">
        <f t="array" ref="AS246">_xlfn.IFS(
  attrition_data[[#This Row],[RiskScore]] &lt;= $AU$3, "Q1 (Lowest)",
  attrition_data[[#This Row],[RiskScore]] &lt;= $AV$3, "Q2",
  attrition_data[[#This Row],[RiskScore]] &lt;= $AW$3, "Q3",
  TRUE, "Q4 (Highest)"
)</f>
        <v>Q1 (Lowest)</v>
      </c>
    </row>
    <row r="247" spans="1:45">
      <c r="A247">
        <v>31</v>
      </c>
      <c r="B247" t="s">
        <v>50</v>
      </c>
      <c r="C247" t="s">
        <v>51</v>
      </c>
      <c r="D247" t="s">
        <v>52</v>
      </c>
      <c r="E247">
        <v>3</v>
      </c>
      <c r="F247">
        <v>4</v>
      </c>
      <c r="G247" t="s">
        <v>64</v>
      </c>
      <c r="H247">
        <v>337</v>
      </c>
      <c r="I247">
        <v>2</v>
      </c>
      <c r="J247" t="s">
        <v>53</v>
      </c>
      <c r="K247">
        <v>3</v>
      </c>
      <c r="L247">
        <v>3</v>
      </c>
      <c r="M247" t="s">
        <v>80</v>
      </c>
      <c r="N247">
        <v>3</v>
      </c>
      <c r="O247" t="s">
        <v>67</v>
      </c>
      <c r="P247">
        <v>13675</v>
      </c>
      <c r="Q247">
        <v>9</v>
      </c>
      <c r="R247" t="s">
        <v>50</v>
      </c>
      <c r="S247">
        <v>12</v>
      </c>
      <c r="T247">
        <v>3</v>
      </c>
      <c r="U247">
        <v>1</v>
      </c>
      <c r="V247">
        <v>1</v>
      </c>
      <c r="W247">
        <v>9</v>
      </c>
      <c r="X247">
        <v>3</v>
      </c>
      <c r="Y247">
        <v>3</v>
      </c>
      <c r="Z247">
        <v>2</v>
      </c>
      <c r="AA247">
        <v>2</v>
      </c>
      <c r="AB247">
        <v>2</v>
      </c>
      <c r="AC247">
        <v>2</v>
      </c>
      <c r="AD247">
        <v>0</v>
      </c>
      <c r="AE247">
        <v>0</v>
      </c>
      <c r="AF247">
        <v>0</v>
      </c>
      <c r="AG247">
        <v>1</v>
      </c>
      <c r="AH247" t="s">
        <v>63</v>
      </c>
      <c r="AI247" t="s">
        <v>46</v>
      </c>
      <c r="AJ247" t="s">
        <v>81</v>
      </c>
      <c r="AK247" t="s">
        <v>58</v>
      </c>
      <c r="AL247" t="s">
        <v>65</v>
      </c>
      <c r="AM247">
        <v>2.25</v>
      </c>
      <c r="AN247" t="s">
        <v>96</v>
      </c>
      <c r="AO247" t="str" cm="1">
        <f t="array" ref="AO247">_xlfn.IFS(
  attrition_data[[#This Row],[YearsSinceLastPromotion]]="","",
  attrition_data[[#This Row],[YearsSinceLastPromotion]]=0,"0",
  attrition_data[[#This Row],[YearsSinceLastPromotion]]&lt;=2,"1–2",
  attrition_data[[#This Row],[YearsSinceLastPromotion]]&lt;=5,"3–5",
  TRUE,"6+"
)</f>
        <v>1–2</v>
      </c>
      <c r="AP247">
        <f>attrition_data[[#This Row],[MonthlyIncome]] * 12 * ReplacementFactor</f>
        <v>49230</v>
      </c>
      <c r="AQ247">
        <f>IFERROR(attrition_data[[#This Row],[AttritionFlag]] * attrition_data[[#This Row],[ReplacementCost]], 0)</f>
        <v>0</v>
      </c>
      <c r="AR24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47" t="str" cm="1">
        <f t="array" ref="AS247">_xlfn.IFS(
  attrition_data[[#This Row],[RiskScore]] &lt;= $AU$3, "Q1 (Lowest)",
  attrition_data[[#This Row],[RiskScore]] &lt;= $AV$3, "Q2",
  attrition_data[[#This Row],[RiskScore]] &lt;= $AW$3, "Q3",
  TRUE, "Q4 (Highest)"
)</f>
        <v>Q2</v>
      </c>
    </row>
    <row r="248" spans="1:45">
      <c r="A248">
        <v>33</v>
      </c>
      <c r="B248" t="s">
        <v>50</v>
      </c>
      <c r="C248" t="s">
        <v>39</v>
      </c>
      <c r="D248" t="s">
        <v>52</v>
      </c>
      <c r="E248">
        <v>5</v>
      </c>
      <c r="F248">
        <v>4</v>
      </c>
      <c r="G248" t="s">
        <v>41</v>
      </c>
      <c r="H248">
        <v>338</v>
      </c>
      <c r="I248">
        <v>3</v>
      </c>
      <c r="J248" t="s">
        <v>42</v>
      </c>
      <c r="K248">
        <v>2</v>
      </c>
      <c r="L248">
        <v>1</v>
      </c>
      <c r="M248" t="s">
        <v>54</v>
      </c>
      <c r="N248">
        <v>4</v>
      </c>
      <c r="O248" t="s">
        <v>55</v>
      </c>
      <c r="P248">
        <v>2911</v>
      </c>
      <c r="Q248">
        <v>1</v>
      </c>
      <c r="R248" t="s">
        <v>50</v>
      </c>
      <c r="S248">
        <v>13</v>
      </c>
      <c r="T248">
        <v>3</v>
      </c>
      <c r="U248">
        <v>3</v>
      </c>
      <c r="V248">
        <v>1</v>
      </c>
      <c r="W248">
        <v>2</v>
      </c>
      <c r="X248">
        <v>2</v>
      </c>
      <c r="Y248">
        <v>2</v>
      </c>
      <c r="Z248">
        <v>2</v>
      </c>
      <c r="AA248">
        <v>2</v>
      </c>
      <c r="AB248">
        <v>0</v>
      </c>
      <c r="AC248">
        <v>2</v>
      </c>
      <c r="AD248">
        <v>0</v>
      </c>
      <c r="AE248">
        <v>0</v>
      </c>
      <c r="AF248">
        <v>1</v>
      </c>
      <c r="AG248">
        <v>1</v>
      </c>
      <c r="AH248" t="s">
        <v>63</v>
      </c>
      <c r="AI248" t="s">
        <v>46</v>
      </c>
      <c r="AJ248" t="s">
        <v>61</v>
      </c>
      <c r="AK248" t="s">
        <v>65</v>
      </c>
      <c r="AL248" t="s">
        <v>65</v>
      </c>
      <c r="AM248">
        <v>3</v>
      </c>
      <c r="AN248" t="s">
        <v>94</v>
      </c>
      <c r="AO248" t="str" cm="1">
        <f t="array" ref="AO248">_xlfn.IFS(
  attrition_data[[#This Row],[YearsSinceLastPromotion]]="","",
  attrition_data[[#This Row],[YearsSinceLastPromotion]]=0,"0",
  attrition_data[[#This Row],[YearsSinceLastPromotion]]&lt;=2,"1–2",
  attrition_data[[#This Row],[YearsSinceLastPromotion]]&lt;=5,"3–5",
  TRUE,"6+"
)</f>
        <v>0</v>
      </c>
      <c r="AP248">
        <f>attrition_data[[#This Row],[MonthlyIncome]] * 12 * ReplacementFactor</f>
        <v>10479.6</v>
      </c>
      <c r="AQ248">
        <f>IFERROR(attrition_data[[#This Row],[AttritionFlag]] * attrition_data[[#This Row],[ReplacementCost]], 0)</f>
        <v>0</v>
      </c>
      <c r="AR24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48" t="str" cm="1">
        <f t="array" ref="AS248">_xlfn.IFS(
  attrition_data[[#This Row],[RiskScore]] &lt;= $AU$3, "Q1 (Lowest)",
  attrition_data[[#This Row],[RiskScore]] &lt;= $AV$3, "Q2",
  attrition_data[[#This Row],[RiskScore]] &lt;= $AW$3, "Q3",
  TRUE, "Q4 (Highest)"
)</f>
        <v>Q2</v>
      </c>
    </row>
    <row r="249" spans="1:45">
      <c r="A249">
        <v>34</v>
      </c>
      <c r="B249" t="s">
        <v>50</v>
      </c>
      <c r="C249" t="s">
        <v>39</v>
      </c>
      <c r="D249" t="s">
        <v>52</v>
      </c>
      <c r="E249">
        <v>2</v>
      </c>
      <c r="F249">
        <v>4</v>
      </c>
      <c r="G249" t="s">
        <v>41</v>
      </c>
      <c r="H249">
        <v>339</v>
      </c>
      <c r="I249">
        <v>4</v>
      </c>
      <c r="J249" t="s">
        <v>53</v>
      </c>
      <c r="K249">
        <v>2</v>
      </c>
      <c r="L249">
        <v>2</v>
      </c>
      <c r="M249" t="s">
        <v>69</v>
      </c>
      <c r="N249">
        <v>1</v>
      </c>
      <c r="O249" t="s">
        <v>55</v>
      </c>
      <c r="P249">
        <v>5957</v>
      </c>
      <c r="Q249">
        <v>6</v>
      </c>
      <c r="R249" t="s">
        <v>50</v>
      </c>
      <c r="S249">
        <v>13</v>
      </c>
      <c r="T249">
        <v>3</v>
      </c>
      <c r="U249">
        <v>2</v>
      </c>
      <c r="V249">
        <v>1</v>
      </c>
      <c r="W249">
        <v>13</v>
      </c>
      <c r="X249">
        <v>3</v>
      </c>
      <c r="Y249">
        <v>3</v>
      </c>
      <c r="Z249">
        <v>11</v>
      </c>
      <c r="AA249">
        <v>9</v>
      </c>
      <c r="AB249">
        <v>5</v>
      </c>
      <c r="AC249">
        <v>9</v>
      </c>
      <c r="AD249">
        <v>0</v>
      </c>
      <c r="AE249">
        <v>0</v>
      </c>
      <c r="AF249">
        <v>0</v>
      </c>
      <c r="AG249">
        <v>1</v>
      </c>
      <c r="AH249" t="s">
        <v>63</v>
      </c>
      <c r="AI249" t="s">
        <v>46</v>
      </c>
      <c r="AJ249" t="s">
        <v>47</v>
      </c>
      <c r="AK249" t="s">
        <v>58</v>
      </c>
      <c r="AL249" t="s">
        <v>71</v>
      </c>
      <c r="AM249">
        <v>2.5</v>
      </c>
      <c r="AN249" t="s">
        <v>96</v>
      </c>
      <c r="AO249" t="str" cm="1">
        <f t="array" ref="AO249">_xlfn.IFS(
  attrition_data[[#This Row],[YearsSinceLastPromotion]]="","",
  attrition_data[[#This Row],[YearsSinceLastPromotion]]=0,"0",
  attrition_data[[#This Row],[YearsSinceLastPromotion]]&lt;=2,"1–2",
  attrition_data[[#This Row],[YearsSinceLastPromotion]]&lt;=5,"3–5",
  TRUE,"6+"
)</f>
        <v>3–5</v>
      </c>
      <c r="AP249">
        <f>attrition_data[[#This Row],[MonthlyIncome]] * 12 * ReplacementFactor</f>
        <v>21445.200000000001</v>
      </c>
      <c r="AQ249">
        <f>IFERROR(attrition_data[[#This Row],[AttritionFlag]] * attrition_data[[#This Row],[ReplacementCost]], 0)</f>
        <v>0</v>
      </c>
      <c r="AR24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49" t="str" cm="1">
        <f t="array" ref="AS249">_xlfn.IFS(
  attrition_data[[#This Row],[RiskScore]] &lt;= $AU$3, "Q1 (Lowest)",
  attrition_data[[#This Row],[RiskScore]] &lt;= $AV$3, "Q2",
  attrition_data[[#This Row],[RiskScore]] &lt;= $AW$3, "Q3",
  TRUE, "Q4 (Highest)"
)</f>
        <v>Q2</v>
      </c>
    </row>
    <row r="250" spans="1:45">
      <c r="A250">
        <v>37</v>
      </c>
      <c r="B250" t="s">
        <v>50</v>
      </c>
      <c r="C250" t="s">
        <v>39</v>
      </c>
      <c r="D250" t="s">
        <v>52</v>
      </c>
      <c r="E250">
        <v>1</v>
      </c>
      <c r="F250">
        <v>2</v>
      </c>
      <c r="G250" t="s">
        <v>64</v>
      </c>
      <c r="H250">
        <v>340</v>
      </c>
      <c r="I250">
        <v>3</v>
      </c>
      <c r="J250" t="s">
        <v>42</v>
      </c>
      <c r="K250">
        <v>2</v>
      </c>
      <c r="L250">
        <v>1</v>
      </c>
      <c r="M250" t="s">
        <v>54</v>
      </c>
      <c r="N250">
        <v>1</v>
      </c>
      <c r="O250" t="s">
        <v>55</v>
      </c>
      <c r="P250">
        <v>3920</v>
      </c>
      <c r="Q250">
        <v>2</v>
      </c>
      <c r="R250" t="s">
        <v>50</v>
      </c>
      <c r="S250">
        <v>14</v>
      </c>
      <c r="T250">
        <v>3</v>
      </c>
      <c r="U250">
        <v>1</v>
      </c>
      <c r="V250">
        <v>1</v>
      </c>
      <c r="W250">
        <v>17</v>
      </c>
      <c r="X250">
        <v>2</v>
      </c>
      <c r="Y250">
        <v>2</v>
      </c>
      <c r="Z250">
        <v>3</v>
      </c>
      <c r="AA250">
        <v>1</v>
      </c>
      <c r="AB250">
        <v>0</v>
      </c>
      <c r="AC250">
        <v>2</v>
      </c>
      <c r="AD250">
        <v>0</v>
      </c>
      <c r="AE250">
        <v>0</v>
      </c>
      <c r="AF250">
        <v>1</v>
      </c>
      <c r="AG250">
        <v>1</v>
      </c>
      <c r="AH250" t="s">
        <v>45</v>
      </c>
      <c r="AI250" t="s">
        <v>46</v>
      </c>
      <c r="AJ250" t="s">
        <v>61</v>
      </c>
      <c r="AK250" t="s">
        <v>71</v>
      </c>
      <c r="AL250" t="s">
        <v>65</v>
      </c>
      <c r="AM250">
        <v>1.75</v>
      </c>
      <c r="AN250" t="s">
        <v>93</v>
      </c>
      <c r="AO250" t="str" cm="1">
        <f t="array" ref="AO250">_xlfn.IFS(
  attrition_data[[#This Row],[YearsSinceLastPromotion]]="","",
  attrition_data[[#This Row],[YearsSinceLastPromotion]]=0,"0",
  attrition_data[[#This Row],[YearsSinceLastPromotion]]&lt;=2,"1–2",
  attrition_data[[#This Row],[YearsSinceLastPromotion]]&lt;=5,"3–5",
  TRUE,"6+"
)</f>
        <v>0</v>
      </c>
      <c r="AP250">
        <f>attrition_data[[#This Row],[MonthlyIncome]] * 12 * ReplacementFactor</f>
        <v>14112</v>
      </c>
      <c r="AQ250">
        <f>IFERROR(attrition_data[[#This Row],[AttritionFlag]] * attrition_data[[#This Row],[ReplacementCost]], 0)</f>
        <v>0</v>
      </c>
      <c r="AR25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50" t="str" cm="1">
        <f t="array" ref="AS250">_xlfn.IFS(
  attrition_data[[#This Row],[RiskScore]] &lt;= $AU$3, "Q1 (Lowest)",
  attrition_data[[#This Row],[RiskScore]] &lt;= $AV$3, "Q2",
  attrition_data[[#This Row],[RiskScore]] &lt;= $AW$3, "Q3",
  TRUE, "Q4 (Highest)"
)</f>
        <v>Q2</v>
      </c>
    </row>
    <row r="251" spans="1:45">
      <c r="A251">
        <v>45</v>
      </c>
      <c r="B251" t="s">
        <v>50</v>
      </c>
      <c r="C251" t="s">
        <v>51</v>
      </c>
      <c r="D251" t="s">
        <v>52</v>
      </c>
      <c r="E251">
        <v>7</v>
      </c>
      <c r="F251">
        <v>4</v>
      </c>
      <c r="G251" t="s">
        <v>41</v>
      </c>
      <c r="H251">
        <v>341</v>
      </c>
      <c r="I251">
        <v>1</v>
      </c>
      <c r="J251" t="s">
        <v>53</v>
      </c>
      <c r="K251">
        <v>4</v>
      </c>
      <c r="L251">
        <v>2</v>
      </c>
      <c r="M251" t="s">
        <v>69</v>
      </c>
      <c r="N251">
        <v>3</v>
      </c>
      <c r="O251" t="s">
        <v>55</v>
      </c>
      <c r="P251">
        <v>6434</v>
      </c>
      <c r="Q251">
        <v>4</v>
      </c>
      <c r="R251" t="s">
        <v>50</v>
      </c>
      <c r="S251">
        <v>17</v>
      </c>
      <c r="T251">
        <v>3</v>
      </c>
      <c r="U251">
        <v>4</v>
      </c>
      <c r="V251">
        <v>1</v>
      </c>
      <c r="W251">
        <v>9</v>
      </c>
      <c r="X251">
        <v>1</v>
      </c>
      <c r="Y251">
        <v>3</v>
      </c>
      <c r="Z251">
        <v>3</v>
      </c>
      <c r="AA251">
        <v>2</v>
      </c>
      <c r="AB251">
        <v>0</v>
      </c>
      <c r="AC251">
        <v>2</v>
      </c>
      <c r="AD251">
        <v>0</v>
      </c>
      <c r="AE251">
        <v>0</v>
      </c>
      <c r="AF251">
        <v>1</v>
      </c>
      <c r="AG251">
        <v>1</v>
      </c>
      <c r="AH251" t="s">
        <v>56</v>
      </c>
      <c r="AI251" t="s">
        <v>57</v>
      </c>
      <c r="AJ251" t="s">
        <v>47</v>
      </c>
      <c r="AK251" t="s">
        <v>58</v>
      </c>
      <c r="AL251" t="s">
        <v>65</v>
      </c>
      <c r="AM251">
        <v>2.75</v>
      </c>
      <c r="AN251" t="s">
        <v>94</v>
      </c>
      <c r="AO251" t="str" cm="1">
        <f t="array" ref="AO251">_xlfn.IFS(
  attrition_data[[#This Row],[YearsSinceLastPromotion]]="","",
  attrition_data[[#This Row],[YearsSinceLastPromotion]]=0,"0",
  attrition_data[[#This Row],[YearsSinceLastPromotion]]&lt;=2,"1–2",
  attrition_data[[#This Row],[YearsSinceLastPromotion]]&lt;=5,"3–5",
  TRUE,"6+"
)</f>
        <v>0</v>
      </c>
      <c r="AP251">
        <f>attrition_data[[#This Row],[MonthlyIncome]] * 12 * ReplacementFactor</f>
        <v>23162.399999999998</v>
      </c>
      <c r="AQ251">
        <f>IFERROR(attrition_data[[#This Row],[AttritionFlag]] * attrition_data[[#This Row],[ReplacementCost]], 0)</f>
        <v>0</v>
      </c>
      <c r="AR25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51" t="str" cm="1">
        <f t="array" ref="AS251">_xlfn.IFS(
  attrition_data[[#This Row],[RiskScore]] &lt;= $AU$3, "Q1 (Lowest)",
  attrition_data[[#This Row],[RiskScore]] &lt;= $AV$3, "Q2",
  attrition_data[[#This Row],[RiskScore]] &lt;= $AW$3, "Q3",
  TRUE, "Q4 (Highest)"
)</f>
        <v>Q1 (Lowest)</v>
      </c>
    </row>
    <row r="252" spans="1:45">
      <c r="A252">
        <v>37</v>
      </c>
      <c r="B252" t="s">
        <v>38</v>
      </c>
      <c r="C252" t="s">
        <v>51</v>
      </c>
      <c r="D252" t="s">
        <v>52</v>
      </c>
      <c r="E252">
        <v>10</v>
      </c>
      <c r="F252">
        <v>3</v>
      </c>
      <c r="G252" t="s">
        <v>64</v>
      </c>
      <c r="H252">
        <v>342</v>
      </c>
      <c r="I252">
        <v>1</v>
      </c>
      <c r="J252" t="s">
        <v>53</v>
      </c>
      <c r="K252">
        <v>3</v>
      </c>
      <c r="L252">
        <v>3</v>
      </c>
      <c r="M252" t="s">
        <v>69</v>
      </c>
      <c r="N252">
        <v>3</v>
      </c>
      <c r="O252" t="s">
        <v>67</v>
      </c>
      <c r="P252">
        <v>10048</v>
      </c>
      <c r="Q252">
        <v>6</v>
      </c>
      <c r="R252" t="s">
        <v>50</v>
      </c>
      <c r="S252">
        <v>11</v>
      </c>
      <c r="T252">
        <v>3</v>
      </c>
      <c r="U252">
        <v>2</v>
      </c>
      <c r="V252">
        <v>2</v>
      </c>
      <c r="W252">
        <v>17</v>
      </c>
      <c r="X252">
        <v>5</v>
      </c>
      <c r="Y252">
        <v>3</v>
      </c>
      <c r="Z252">
        <v>1</v>
      </c>
      <c r="AA252">
        <v>0</v>
      </c>
      <c r="AB252">
        <v>0</v>
      </c>
      <c r="AC252">
        <v>0</v>
      </c>
      <c r="AD252">
        <v>1</v>
      </c>
      <c r="AE252">
        <v>0</v>
      </c>
      <c r="AF252">
        <v>1</v>
      </c>
      <c r="AG252">
        <v>0</v>
      </c>
      <c r="AH252" t="s">
        <v>45</v>
      </c>
      <c r="AI252" t="s">
        <v>57</v>
      </c>
      <c r="AJ252" t="s">
        <v>81</v>
      </c>
      <c r="AK252" t="s">
        <v>71</v>
      </c>
      <c r="AL252" t="s">
        <v>62</v>
      </c>
      <c r="AM252">
        <v>2.25</v>
      </c>
      <c r="AN252" t="s">
        <v>96</v>
      </c>
      <c r="AO252" t="str" cm="1">
        <f t="array" ref="AO252">_xlfn.IFS(
  attrition_data[[#This Row],[YearsSinceLastPromotion]]="","",
  attrition_data[[#This Row],[YearsSinceLastPromotion]]=0,"0",
  attrition_data[[#This Row],[YearsSinceLastPromotion]]&lt;=2,"1–2",
  attrition_data[[#This Row],[YearsSinceLastPromotion]]&lt;=5,"3–5",
  TRUE,"6+"
)</f>
        <v>0</v>
      </c>
      <c r="AP252">
        <f>attrition_data[[#This Row],[MonthlyIncome]] * 12 * ReplacementFactor</f>
        <v>36172.799999999996</v>
      </c>
      <c r="AQ252">
        <f>IFERROR(attrition_data[[#This Row],[AttritionFlag]] * attrition_data[[#This Row],[ReplacementCost]], 0)</f>
        <v>36172.799999999996</v>
      </c>
      <c r="AR25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52" t="str" cm="1">
        <f t="array" ref="AS252">_xlfn.IFS(
  attrition_data[[#This Row],[RiskScore]] &lt;= $AU$3, "Q1 (Lowest)",
  attrition_data[[#This Row],[RiskScore]] &lt;= $AV$3, "Q2",
  attrition_data[[#This Row],[RiskScore]] &lt;= $AW$3, "Q3",
  TRUE, "Q4 (Highest)"
)</f>
        <v>Q2</v>
      </c>
    </row>
    <row r="253" spans="1:45">
      <c r="A253">
        <v>39</v>
      </c>
      <c r="B253" t="s">
        <v>50</v>
      </c>
      <c r="C253" t="s">
        <v>51</v>
      </c>
      <c r="D253" t="s">
        <v>52</v>
      </c>
      <c r="E253">
        <v>2</v>
      </c>
      <c r="F253">
        <v>4</v>
      </c>
      <c r="G253" t="s">
        <v>83</v>
      </c>
      <c r="H253">
        <v>343</v>
      </c>
      <c r="I253">
        <v>3</v>
      </c>
      <c r="J253" t="s">
        <v>42</v>
      </c>
      <c r="K253">
        <v>3</v>
      </c>
      <c r="L253">
        <v>3</v>
      </c>
      <c r="M253" t="s">
        <v>70</v>
      </c>
      <c r="N253">
        <v>3</v>
      </c>
      <c r="O253" t="s">
        <v>44</v>
      </c>
      <c r="P253">
        <v>10938</v>
      </c>
      <c r="Q253">
        <v>0</v>
      </c>
      <c r="R253" t="s">
        <v>50</v>
      </c>
      <c r="S253">
        <v>25</v>
      </c>
      <c r="T253">
        <v>4</v>
      </c>
      <c r="U253">
        <v>4</v>
      </c>
      <c r="V253">
        <v>0</v>
      </c>
      <c r="W253">
        <v>20</v>
      </c>
      <c r="X253">
        <v>1</v>
      </c>
      <c r="Y253">
        <v>3</v>
      </c>
      <c r="Z253">
        <v>19</v>
      </c>
      <c r="AA253">
        <v>6</v>
      </c>
      <c r="AB253">
        <v>11</v>
      </c>
      <c r="AC253">
        <v>8</v>
      </c>
      <c r="AD253">
        <v>0</v>
      </c>
      <c r="AE253">
        <v>0</v>
      </c>
      <c r="AF253">
        <v>0</v>
      </c>
      <c r="AG253">
        <v>1</v>
      </c>
      <c r="AH253" t="s">
        <v>45</v>
      </c>
      <c r="AI253" t="s">
        <v>46</v>
      </c>
      <c r="AJ253" t="s">
        <v>81</v>
      </c>
      <c r="AK253" t="s">
        <v>71</v>
      </c>
      <c r="AL253" t="s">
        <v>71</v>
      </c>
      <c r="AM253">
        <v>3.25</v>
      </c>
      <c r="AN253" t="s">
        <v>95</v>
      </c>
      <c r="AO253" t="str" cm="1">
        <f t="array" ref="AO253">_xlfn.IFS(
  attrition_data[[#This Row],[YearsSinceLastPromotion]]="","",
  attrition_data[[#This Row],[YearsSinceLastPromotion]]=0,"0",
  attrition_data[[#This Row],[YearsSinceLastPromotion]]&lt;=2,"1–2",
  attrition_data[[#This Row],[YearsSinceLastPromotion]]&lt;=5,"3–5",
  TRUE,"6+"
)</f>
        <v>6+</v>
      </c>
      <c r="AP253">
        <f>attrition_data[[#This Row],[MonthlyIncome]] * 12 * ReplacementFactor</f>
        <v>39376.799999999996</v>
      </c>
      <c r="AQ253">
        <f>IFERROR(attrition_data[[#This Row],[AttritionFlag]] * attrition_data[[#This Row],[ReplacementCost]], 0)</f>
        <v>0</v>
      </c>
      <c r="AR25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53" t="str" cm="1">
        <f t="array" ref="AS253">_xlfn.IFS(
  attrition_data[[#This Row],[RiskScore]] &lt;= $AU$3, "Q1 (Lowest)",
  attrition_data[[#This Row],[RiskScore]] &lt;= $AV$3, "Q2",
  attrition_data[[#This Row],[RiskScore]] &lt;= $AW$3, "Q3",
  TRUE, "Q4 (Highest)"
)</f>
        <v>Q2</v>
      </c>
    </row>
    <row r="254" spans="1:45">
      <c r="A254">
        <v>29</v>
      </c>
      <c r="B254" t="s">
        <v>50</v>
      </c>
      <c r="C254" t="s">
        <v>39</v>
      </c>
      <c r="D254" t="s">
        <v>52</v>
      </c>
      <c r="E254">
        <v>15</v>
      </c>
      <c r="F254">
        <v>3</v>
      </c>
      <c r="G254" t="s">
        <v>41</v>
      </c>
      <c r="H254">
        <v>346</v>
      </c>
      <c r="I254">
        <v>3</v>
      </c>
      <c r="J254" t="s">
        <v>53</v>
      </c>
      <c r="K254">
        <v>3</v>
      </c>
      <c r="L254">
        <v>1</v>
      </c>
      <c r="M254" t="s">
        <v>54</v>
      </c>
      <c r="N254">
        <v>4</v>
      </c>
      <c r="O254" t="s">
        <v>44</v>
      </c>
      <c r="P254">
        <v>2340</v>
      </c>
      <c r="Q254">
        <v>1</v>
      </c>
      <c r="R254" t="s">
        <v>50</v>
      </c>
      <c r="S254">
        <v>19</v>
      </c>
      <c r="T254">
        <v>3</v>
      </c>
      <c r="U254">
        <v>1</v>
      </c>
      <c r="V254">
        <v>0</v>
      </c>
      <c r="W254">
        <v>6</v>
      </c>
      <c r="X254">
        <v>1</v>
      </c>
      <c r="Y254">
        <v>3</v>
      </c>
      <c r="Z254">
        <v>6</v>
      </c>
      <c r="AA254">
        <v>5</v>
      </c>
      <c r="AB254">
        <v>1</v>
      </c>
      <c r="AC254">
        <v>5</v>
      </c>
      <c r="AD254">
        <v>0</v>
      </c>
      <c r="AE254">
        <v>0</v>
      </c>
      <c r="AF254">
        <v>1</v>
      </c>
      <c r="AG254">
        <v>1</v>
      </c>
      <c r="AH254" t="s">
        <v>63</v>
      </c>
      <c r="AI254" t="s">
        <v>73</v>
      </c>
      <c r="AJ254" t="s">
        <v>61</v>
      </c>
      <c r="AK254" t="s">
        <v>48</v>
      </c>
      <c r="AL254" t="s">
        <v>49</v>
      </c>
      <c r="AM254">
        <v>2.75</v>
      </c>
      <c r="AN254" t="s">
        <v>94</v>
      </c>
      <c r="AO254" t="str" cm="1">
        <f t="array" ref="AO254">_xlfn.IFS(
  attrition_data[[#This Row],[YearsSinceLastPromotion]]="","",
  attrition_data[[#This Row],[YearsSinceLastPromotion]]=0,"0",
  attrition_data[[#This Row],[YearsSinceLastPromotion]]&lt;=2,"1–2",
  attrition_data[[#This Row],[YearsSinceLastPromotion]]&lt;=5,"3–5",
  TRUE,"6+"
)</f>
        <v>1–2</v>
      </c>
      <c r="AP254">
        <f>attrition_data[[#This Row],[MonthlyIncome]] * 12 * ReplacementFactor</f>
        <v>8424</v>
      </c>
      <c r="AQ254">
        <f>IFERROR(attrition_data[[#This Row],[AttritionFlag]] * attrition_data[[#This Row],[ReplacementCost]], 0)</f>
        <v>0</v>
      </c>
      <c r="AR25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54" t="str" cm="1">
        <f t="array" ref="AS254">_xlfn.IFS(
  attrition_data[[#This Row],[RiskScore]] &lt;= $AU$3, "Q1 (Lowest)",
  attrition_data[[#This Row],[RiskScore]] &lt;= $AV$3, "Q2",
  attrition_data[[#This Row],[RiskScore]] &lt;= $AW$3, "Q3",
  TRUE, "Q4 (Highest)"
)</f>
        <v>Q1 (Lowest)</v>
      </c>
    </row>
    <row r="255" spans="1:45">
      <c r="A255">
        <v>42</v>
      </c>
      <c r="B255" t="s">
        <v>50</v>
      </c>
      <c r="C255" t="s">
        <v>39</v>
      </c>
      <c r="D255" t="s">
        <v>52</v>
      </c>
      <c r="E255">
        <v>17</v>
      </c>
      <c r="F255">
        <v>2</v>
      </c>
      <c r="G255" t="s">
        <v>41</v>
      </c>
      <c r="H255">
        <v>347</v>
      </c>
      <c r="I255">
        <v>4</v>
      </c>
      <c r="J255" t="s">
        <v>42</v>
      </c>
      <c r="K255">
        <v>4</v>
      </c>
      <c r="L255">
        <v>2</v>
      </c>
      <c r="M255" t="s">
        <v>54</v>
      </c>
      <c r="N255">
        <v>1</v>
      </c>
      <c r="O255" t="s">
        <v>44</v>
      </c>
      <c r="P255">
        <v>6545</v>
      </c>
      <c r="Q255">
        <v>3</v>
      </c>
      <c r="R255" t="s">
        <v>38</v>
      </c>
      <c r="S255">
        <v>13</v>
      </c>
      <c r="T255">
        <v>3</v>
      </c>
      <c r="U255">
        <v>3</v>
      </c>
      <c r="V255">
        <v>0</v>
      </c>
      <c r="W255">
        <v>10</v>
      </c>
      <c r="X255">
        <v>1</v>
      </c>
      <c r="Y255">
        <v>3</v>
      </c>
      <c r="Z255">
        <v>3</v>
      </c>
      <c r="AA255">
        <v>2</v>
      </c>
      <c r="AB255">
        <v>0</v>
      </c>
      <c r="AC255">
        <v>2</v>
      </c>
      <c r="AD255">
        <v>0</v>
      </c>
      <c r="AE255">
        <v>1</v>
      </c>
      <c r="AF255">
        <v>1</v>
      </c>
      <c r="AG255">
        <v>1</v>
      </c>
      <c r="AH255" t="s">
        <v>45</v>
      </c>
      <c r="AI255" t="s">
        <v>72</v>
      </c>
      <c r="AJ255" t="s">
        <v>47</v>
      </c>
      <c r="AK255" t="s">
        <v>58</v>
      </c>
      <c r="AL255" t="s">
        <v>65</v>
      </c>
      <c r="AM255">
        <v>2.75</v>
      </c>
      <c r="AN255" t="s">
        <v>94</v>
      </c>
      <c r="AO255" t="str" cm="1">
        <f t="array" ref="AO255">_xlfn.IFS(
  attrition_data[[#This Row],[YearsSinceLastPromotion]]="","",
  attrition_data[[#This Row],[YearsSinceLastPromotion]]=0,"0",
  attrition_data[[#This Row],[YearsSinceLastPromotion]]&lt;=2,"1–2",
  attrition_data[[#This Row],[YearsSinceLastPromotion]]&lt;=5,"3–5",
  TRUE,"6+"
)</f>
        <v>0</v>
      </c>
      <c r="AP255">
        <f>attrition_data[[#This Row],[MonthlyIncome]] * 12 * ReplacementFactor</f>
        <v>23562</v>
      </c>
      <c r="AQ255">
        <f>IFERROR(attrition_data[[#This Row],[AttritionFlag]] * attrition_data[[#This Row],[ReplacementCost]], 0)</f>
        <v>0</v>
      </c>
      <c r="AR25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55" t="str" cm="1">
        <f t="array" ref="AS255">_xlfn.IFS(
  attrition_data[[#This Row],[RiskScore]] &lt;= $AU$3, "Q1 (Lowest)",
  attrition_data[[#This Row],[RiskScore]] &lt;= $AV$3, "Q2",
  attrition_data[[#This Row],[RiskScore]] &lt;= $AW$3, "Q3",
  TRUE, "Q4 (Highest)"
)</f>
        <v>Q2</v>
      </c>
    </row>
    <row r="256" spans="1:45">
      <c r="A256">
        <v>29</v>
      </c>
      <c r="B256" t="s">
        <v>50</v>
      </c>
      <c r="C256" t="s">
        <v>39</v>
      </c>
      <c r="D256" t="s">
        <v>40</v>
      </c>
      <c r="E256">
        <v>20</v>
      </c>
      <c r="F256">
        <v>2</v>
      </c>
      <c r="G256" t="s">
        <v>82</v>
      </c>
      <c r="H256">
        <v>349</v>
      </c>
      <c r="I256">
        <v>4</v>
      </c>
      <c r="J256" t="s">
        <v>53</v>
      </c>
      <c r="K256">
        <v>3</v>
      </c>
      <c r="L256">
        <v>2</v>
      </c>
      <c r="M256" t="s">
        <v>43</v>
      </c>
      <c r="N256">
        <v>4</v>
      </c>
      <c r="O256" t="s">
        <v>67</v>
      </c>
      <c r="P256">
        <v>6931</v>
      </c>
      <c r="Q256">
        <v>2</v>
      </c>
      <c r="R256" t="s">
        <v>50</v>
      </c>
      <c r="S256">
        <v>14</v>
      </c>
      <c r="T256">
        <v>3</v>
      </c>
      <c r="U256">
        <v>4</v>
      </c>
      <c r="V256">
        <v>1</v>
      </c>
      <c r="W256">
        <v>10</v>
      </c>
      <c r="X256">
        <v>2</v>
      </c>
      <c r="Y256">
        <v>3</v>
      </c>
      <c r="Z256">
        <v>3</v>
      </c>
      <c r="AA256">
        <v>2</v>
      </c>
      <c r="AB256">
        <v>0</v>
      </c>
      <c r="AC256">
        <v>2</v>
      </c>
      <c r="AD256">
        <v>0</v>
      </c>
      <c r="AE256">
        <v>0</v>
      </c>
      <c r="AF256">
        <v>1</v>
      </c>
      <c r="AG256">
        <v>1</v>
      </c>
      <c r="AH256" t="s">
        <v>63</v>
      </c>
      <c r="AI256" t="s">
        <v>72</v>
      </c>
      <c r="AJ256" t="s">
        <v>47</v>
      </c>
      <c r="AK256" t="s">
        <v>58</v>
      </c>
      <c r="AL256" t="s">
        <v>65</v>
      </c>
      <c r="AM256">
        <v>3.75</v>
      </c>
      <c r="AN256" t="s">
        <v>95</v>
      </c>
      <c r="AO256" t="str" cm="1">
        <f t="array" ref="AO256">_xlfn.IFS(
  attrition_data[[#This Row],[YearsSinceLastPromotion]]="","",
  attrition_data[[#This Row],[YearsSinceLastPromotion]]=0,"0",
  attrition_data[[#This Row],[YearsSinceLastPromotion]]&lt;=2,"1–2",
  attrition_data[[#This Row],[YearsSinceLastPromotion]]&lt;=5,"3–5",
  TRUE,"6+"
)</f>
        <v>0</v>
      </c>
      <c r="AP256">
        <f>attrition_data[[#This Row],[MonthlyIncome]] * 12 * ReplacementFactor</f>
        <v>24951.599999999999</v>
      </c>
      <c r="AQ256">
        <f>IFERROR(attrition_data[[#This Row],[AttritionFlag]] * attrition_data[[#This Row],[ReplacementCost]], 0)</f>
        <v>0</v>
      </c>
      <c r="AR25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56" t="str" cm="1">
        <f t="array" ref="AS256">_xlfn.IFS(
  attrition_data[[#This Row],[RiskScore]] &lt;= $AU$3, "Q1 (Lowest)",
  attrition_data[[#This Row],[RiskScore]] &lt;= $AV$3, "Q2",
  attrition_data[[#This Row],[RiskScore]] &lt;= $AW$3, "Q3",
  TRUE, "Q4 (Highest)"
)</f>
        <v>Q2</v>
      </c>
    </row>
    <row r="257" spans="1:45">
      <c r="A257">
        <v>25</v>
      </c>
      <c r="B257" t="s">
        <v>50</v>
      </c>
      <c r="C257" t="s">
        <v>39</v>
      </c>
      <c r="D257" t="s">
        <v>52</v>
      </c>
      <c r="E257">
        <v>1</v>
      </c>
      <c r="F257">
        <v>3</v>
      </c>
      <c r="G257" t="s">
        <v>41</v>
      </c>
      <c r="H257">
        <v>350</v>
      </c>
      <c r="I257">
        <v>1</v>
      </c>
      <c r="J257" t="s">
        <v>42</v>
      </c>
      <c r="K257">
        <v>3</v>
      </c>
      <c r="L257">
        <v>2</v>
      </c>
      <c r="M257" t="s">
        <v>69</v>
      </c>
      <c r="N257">
        <v>3</v>
      </c>
      <c r="O257" t="s">
        <v>55</v>
      </c>
      <c r="P257">
        <v>4898</v>
      </c>
      <c r="Q257">
        <v>0</v>
      </c>
      <c r="R257" t="s">
        <v>50</v>
      </c>
      <c r="S257">
        <v>12</v>
      </c>
      <c r="T257">
        <v>3</v>
      </c>
      <c r="U257">
        <v>4</v>
      </c>
      <c r="V257">
        <v>2</v>
      </c>
      <c r="W257">
        <v>5</v>
      </c>
      <c r="X257">
        <v>3</v>
      </c>
      <c r="Y257">
        <v>3</v>
      </c>
      <c r="Z257">
        <v>4</v>
      </c>
      <c r="AA257">
        <v>2</v>
      </c>
      <c r="AB257">
        <v>1</v>
      </c>
      <c r="AC257">
        <v>2</v>
      </c>
      <c r="AD257">
        <v>0</v>
      </c>
      <c r="AE257">
        <v>0</v>
      </c>
      <c r="AF257">
        <v>1</v>
      </c>
      <c r="AG257">
        <v>1</v>
      </c>
      <c r="AH257" t="s">
        <v>63</v>
      </c>
      <c r="AI257" t="s">
        <v>46</v>
      </c>
      <c r="AJ257" t="s">
        <v>61</v>
      </c>
      <c r="AK257" t="s">
        <v>48</v>
      </c>
      <c r="AL257" t="s">
        <v>65</v>
      </c>
      <c r="AM257">
        <v>2.75</v>
      </c>
      <c r="AN257" t="s">
        <v>94</v>
      </c>
      <c r="AO257" t="str" cm="1">
        <f t="array" ref="AO257">_xlfn.IFS(
  attrition_data[[#This Row],[YearsSinceLastPromotion]]="","",
  attrition_data[[#This Row],[YearsSinceLastPromotion]]=0,"0",
  attrition_data[[#This Row],[YearsSinceLastPromotion]]&lt;=2,"1–2",
  attrition_data[[#This Row],[YearsSinceLastPromotion]]&lt;=5,"3–5",
  TRUE,"6+"
)</f>
        <v>1–2</v>
      </c>
      <c r="AP257">
        <f>attrition_data[[#This Row],[MonthlyIncome]] * 12 * ReplacementFactor</f>
        <v>17632.8</v>
      </c>
      <c r="AQ257">
        <f>IFERROR(attrition_data[[#This Row],[AttritionFlag]] * attrition_data[[#This Row],[ReplacementCost]], 0)</f>
        <v>0</v>
      </c>
      <c r="AR25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57" t="str" cm="1">
        <f t="array" ref="AS257">_xlfn.IFS(
  attrition_data[[#This Row],[RiskScore]] &lt;= $AU$3, "Q1 (Lowest)",
  attrition_data[[#This Row],[RiskScore]] &lt;= $AV$3, "Q2",
  attrition_data[[#This Row],[RiskScore]] &lt;= $AW$3, "Q3",
  TRUE, "Q4 (Highest)"
)</f>
        <v>Q1 (Lowest)</v>
      </c>
    </row>
    <row r="258" spans="1:45">
      <c r="A258">
        <v>42</v>
      </c>
      <c r="B258" t="s">
        <v>50</v>
      </c>
      <c r="C258" t="s">
        <v>39</v>
      </c>
      <c r="D258" t="s">
        <v>52</v>
      </c>
      <c r="E258">
        <v>2</v>
      </c>
      <c r="F258">
        <v>3</v>
      </c>
      <c r="G258" t="s">
        <v>64</v>
      </c>
      <c r="H258">
        <v>351</v>
      </c>
      <c r="I258">
        <v>4</v>
      </c>
      <c r="J258" t="s">
        <v>42</v>
      </c>
      <c r="K258">
        <v>2</v>
      </c>
      <c r="L258">
        <v>1</v>
      </c>
      <c r="M258" t="s">
        <v>60</v>
      </c>
      <c r="N258">
        <v>1</v>
      </c>
      <c r="O258" t="s">
        <v>67</v>
      </c>
      <c r="P258">
        <v>2593</v>
      </c>
      <c r="Q258">
        <v>0</v>
      </c>
      <c r="R258" t="s">
        <v>38</v>
      </c>
      <c r="S258">
        <v>11</v>
      </c>
      <c r="T258">
        <v>3</v>
      </c>
      <c r="U258">
        <v>3</v>
      </c>
      <c r="V258">
        <v>1</v>
      </c>
      <c r="W258">
        <v>10</v>
      </c>
      <c r="X258">
        <v>4</v>
      </c>
      <c r="Y258">
        <v>3</v>
      </c>
      <c r="Z258">
        <v>9</v>
      </c>
      <c r="AA258">
        <v>6</v>
      </c>
      <c r="AB258">
        <v>7</v>
      </c>
      <c r="AC258">
        <v>8</v>
      </c>
      <c r="AD258">
        <v>0</v>
      </c>
      <c r="AE258">
        <v>1</v>
      </c>
      <c r="AF258">
        <v>0</v>
      </c>
      <c r="AG258">
        <v>1</v>
      </c>
      <c r="AH258" t="s">
        <v>45</v>
      </c>
      <c r="AI258" t="s">
        <v>46</v>
      </c>
      <c r="AJ258" t="s">
        <v>61</v>
      </c>
      <c r="AK258" t="s">
        <v>58</v>
      </c>
      <c r="AL258" t="s">
        <v>49</v>
      </c>
      <c r="AM258">
        <v>2.75</v>
      </c>
      <c r="AN258" t="s">
        <v>94</v>
      </c>
      <c r="AO258" t="str" cm="1">
        <f t="array" ref="AO258">_xlfn.IFS(
  attrition_data[[#This Row],[YearsSinceLastPromotion]]="","",
  attrition_data[[#This Row],[YearsSinceLastPromotion]]=0,"0",
  attrition_data[[#This Row],[YearsSinceLastPromotion]]&lt;=2,"1–2",
  attrition_data[[#This Row],[YearsSinceLastPromotion]]&lt;=5,"3–5",
  TRUE,"6+"
)</f>
        <v>6+</v>
      </c>
      <c r="AP258">
        <f>attrition_data[[#This Row],[MonthlyIncome]] * 12 * ReplacementFactor</f>
        <v>9334.7999999999993</v>
      </c>
      <c r="AQ258">
        <f>IFERROR(attrition_data[[#This Row],[AttritionFlag]] * attrition_data[[#This Row],[ReplacementCost]], 0)</f>
        <v>0</v>
      </c>
      <c r="AR25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258" t="str" cm="1">
        <f t="array" ref="AS258">_xlfn.IFS(
  attrition_data[[#This Row],[RiskScore]] &lt;= $AU$3, "Q1 (Lowest)",
  attrition_data[[#This Row],[RiskScore]] &lt;= $AV$3, "Q2",
  attrition_data[[#This Row],[RiskScore]] &lt;= $AW$3, "Q3",
  TRUE, "Q4 (Highest)"
)</f>
        <v>Q3</v>
      </c>
    </row>
    <row r="259" spans="1:45">
      <c r="A259">
        <v>40</v>
      </c>
      <c r="B259" t="s">
        <v>50</v>
      </c>
      <c r="C259" t="s">
        <v>39</v>
      </c>
      <c r="D259" t="s">
        <v>52</v>
      </c>
      <c r="E259">
        <v>2</v>
      </c>
      <c r="F259">
        <v>2</v>
      </c>
      <c r="G259" t="s">
        <v>64</v>
      </c>
      <c r="H259">
        <v>352</v>
      </c>
      <c r="I259">
        <v>1</v>
      </c>
      <c r="J259" t="s">
        <v>53</v>
      </c>
      <c r="K259">
        <v>3</v>
      </c>
      <c r="L259">
        <v>5</v>
      </c>
      <c r="M259" t="s">
        <v>80</v>
      </c>
      <c r="N259">
        <v>3</v>
      </c>
      <c r="O259" t="s">
        <v>67</v>
      </c>
      <c r="P259">
        <v>19436</v>
      </c>
      <c r="Q259">
        <v>0</v>
      </c>
      <c r="R259" t="s">
        <v>50</v>
      </c>
      <c r="S259">
        <v>19</v>
      </c>
      <c r="T259">
        <v>3</v>
      </c>
      <c r="U259">
        <v>4</v>
      </c>
      <c r="V259">
        <v>1</v>
      </c>
      <c r="W259">
        <v>22</v>
      </c>
      <c r="X259">
        <v>5</v>
      </c>
      <c r="Y259">
        <v>3</v>
      </c>
      <c r="Z259">
        <v>21</v>
      </c>
      <c r="AA259">
        <v>7</v>
      </c>
      <c r="AB259">
        <v>3</v>
      </c>
      <c r="AC259">
        <v>9</v>
      </c>
      <c r="AD259">
        <v>0</v>
      </c>
      <c r="AE259">
        <v>0</v>
      </c>
      <c r="AF259">
        <v>0</v>
      </c>
      <c r="AG259">
        <v>1</v>
      </c>
      <c r="AH259" t="s">
        <v>45</v>
      </c>
      <c r="AI259" t="s">
        <v>46</v>
      </c>
      <c r="AJ259" t="s">
        <v>76</v>
      </c>
      <c r="AK259" t="s">
        <v>71</v>
      </c>
      <c r="AL259" t="s">
        <v>78</v>
      </c>
      <c r="AM259">
        <v>2.75</v>
      </c>
      <c r="AN259" t="s">
        <v>94</v>
      </c>
      <c r="AO259" t="str" cm="1">
        <f t="array" ref="AO259">_xlfn.IFS(
  attrition_data[[#This Row],[YearsSinceLastPromotion]]="","",
  attrition_data[[#This Row],[YearsSinceLastPromotion]]=0,"0",
  attrition_data[[#This Row],[YearsSinceLastPromotion]]&lt;=2,"1–2",
  attrition_data[[#This Row],[YearsSinceLastPromotion]]&lt;=5,"3–5",
  TRUE,"6+"
)</f>
        <v>3–5</v>
      </c>
      <c r="AP259">
        <f>attrition_data[[#This Row],[MonthlyIncome]] * 12 * ReplacementFactor</f>
        <v>69969.599999999991</v>
      </c>
      <c r="AQ259">
        <f>IFERROR(attrition_data[[#This Row],[AttritionFlag]] * attrition_data[[#This Row],[ReplacementCost]], 0)</f>
        <v>0</v>
      </c>
      <c r="AR25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59" t="str" cm="1">
        <f t="array" ref="AS259">_xlfn.IFS(
  attrition_data[[#This Row],[RiskScore]] &lt;= $AU$3, "Q1 (Lowest)",
  attrition_data[[#This Row],[RiskScore]] &lt;= $AV$3, "Q2",
  attrition_data[[#This Row],[RiskScore]] &lt;= $AW$3, "Q3",
  TRUE, "Q4 (Highest)"
)</f>
        <v>Q2</v>
      </c>
    </row>
    <row r="260" spans="1:45">
      <c r="A260">
        <v>51</v>
      </c>
      <c r="B260" t="s">
        <v>50</v>
      </c>
      <c r="C260" t="s">
        <v>39</v>
      </c>
      <c r="D260" t="s">
        <v>52</v>
      </c>
      <c r="E260">
        <v>1</v>
      </c>
      <c r="F260">
        <v>3</v>
      </c>
      <c r="G260" t="s">
        <v>41</v>
      </c>
      <c r="H260">
        <v>353</v>
      </c>
      <c r="I260">
        <v>3</v>
      </c>
      <c r="J260" t="s">
        <v>53</v>
      </c>
      <c r="K260">
        <v>3</v>
      </c>
      <c r="L260">
        <v>1</v>
      </c>
      <c r="M260" t="s">
        <v>54</v>
      </c>
      <c r="N260">
        <v>4</v>
      </c>
      <c r="O260" t="s">
        <v>55</v>
      </c>
      <c r="P260">
        <v>2723</v>
      </c>
      <c r="Q260">
        <v>1</v>
      </c>
      <c r="R260" t="s">
        <v>50</v>
      </c>
      <c r="S260">
        <v>11</v>
      </c>
      <c r="T260">
        <v>3</v>
      </c>
      <c r="U260">
        <v>2</v>
      </c>
      <c r="V260">
        <v>0</v>
      </c>
      <c r="W260">
        <v>1</v>
      </c>
      <c r="X260">
        <v>0</v>
      </c>
      <c r="Y260">
        <v>2</v>
      </c>
      <c r="Z260">
        <v>1</v>
      </c>
      <c r="AA260">
        <v>0</v>
      </c>
      <c r="AB260">
        <v>0</v>
      </c>
      <c r="AC260">
        <v>0</v>
      </c>
      <c r="AD260">
        <v>0</v>
      </c>
      <c r="AE260">
        <v>0</v>
      </c>
      <c r="AF260">
        <v>1</v>
      </c>
      <c r="AG260">
        <v>0</v>
      </c>
      <c r="AH260" t="s">
        <v>56</v>
      </c>
      <c r="AI260" t="s">
        <v>46</v>
      </c>
      <c r="AJ260" t="s">
        <v>61</v>
      </c>
      <c r="AK260" t="s">
        <v>65</v>
      </c>
      <c r="AL260" t="s">
        <v>62</v>
      </c>
      <c r="AM260">
        <v>2.75</v>
      </c>
      <c r="AN260" t="s">
        <v>94</v>
      </c>
      <c r="AO260" t="str" cm="1">
        <f t="array" ref="AO260">_xlfn.IFS(
  attrition_data[[#This Row],[YearsSinceLastPromotion]]="","",
  attrition_data[[#This Row],[YearsSinceLastPromotion]]=0,"0",
  attrition_data[[#This Row],[YearsSinceLastPromotion]]&lt;=2,"1–2",
  attrition_data[[#This Row],[YearsSinceLastPromotion]]&lt;=5,"3–5",
  TRUE,"6+"
)</f>
        <v>0</v>
      </c>
      <c r="AP260">
        <f>attrition_data[[#This Row],[MonthlyIncome]] * 12 * ReplacementFactor</f>
        <v>9802.7999999999993</v>
      </c>
      <c r="AQ260">
        <f>IFERROR(attrition_data[[#This Row],[AttritionFlag]] * attrition_data[[#This Row],[ReplacementCost]], 0)</f>
        <v>0</v>
      </c>
      <c r="AR26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60" t="str" cm="1">
        <f t="array" ref="AS260">_xlfn.IFS(
  attrition_data[[#This Row],[RiskScore]] &lt;= $AU$3, "Q1 (Lowest)",
  attrition_data[[#This Row],[RiskScore]] &lt;= $AV$3, "Q2",
  attrition_data[[#This Row],[RiskScore]] &lt;= $AW$3, "Q3",
  TRUE, "Q4 (Highest)"
)</f>
        <v>Q2</v>
      </c>
    </row>
    <row r="261" spans="1:45">
      <c r="A261">
        <v>31</v>
      </c>
      <c r="B261" t="s">
        <v>38</v>
      </c>
      <c r="C261" t="s">
        <v>51</v>
      </c>
      <c r="D261" t="s">
        <v>52</v>
      </c>
      <c r="E261">
        <v>29</v>
      </c>
      <c r="F261">
        <v>2</v>
      </c>
      <c r="G261" t="s">
        <v>64</v>
      </c>
      <c r="H261">
        <v>355</v>
      </c>
      <c r="I261">
        <v>3</v>
      </c>
      <c r="J261" t="s">
        <v>53</v>
      </c>
      <c r="K261">
        <v>2</v>
      </c>
      <c r="L261">
        <v>1</v>
      </c>
      <c r="M261" t="s">
        <v>60</v>
      </c>
      <c r="N261">
        <v>2</v>
      </c>
      <c r="O261" t="s">
        <v>44</v>
      </c>
      <c r="P261">
        <v>3479</v>
      </c>
      <c r="Q261">
        <v>0</v>
      </c>
      <c r="R261" t="s">
        <v>50</v>
      </c>
      <c r="S261">
        <v>11</v>
      </c>
      <c r="T261">
        <v>3</v>
      </c>
      <c r="U261">
        <v>2</v>
      </c>
      <c r="V261">
        <v>0</v>
      </c>
      <c r="W261">
        <v>6</v>
      </c>
      <c r="X261">
        <v>2</v>
      </c>
      <c r="Y261">
        <v>4</v>
      </c>
      <c r="Z261">
        <v>5</v>
      </c>
      <c r="AA261">
        <v>4</v>
      </c>
      <c r="AB261">
        <v>1</v>
      </c>
      <c r="AC261">
        <v>4</v>
      </c>
      <c r="AD261">
        <v>1</v>
      </c>
      <c r="AE261">
        <v>0</v>
      </c>
      <c r="AF261">
        <v>1</v>
      </c>
      <c r="AG261">
        <v>1</v>
      </c>
      <c r="AH261" t="s">
        <v>63</v>
      </c>
      <c r="AI261" t="s">
        <v>68</v>
      </c>
      <c r="AJ261" t="s">
        <v>61</v>
      </c>
      <c r="AK261" t="s">
        <v>48</v>
      </c>
      <c r="AL261" t="s">
        <v>65</v>
      </c>
      <c r="AM261">
        <v>2.75</v>
      </c>
      <c r="AN261" t="s">
        <v>94</v>
      </c>
      <c r="AO261" t="str" cm="1">
        <f t="array" ref="AO261">_xlfn.IFS(
  attrition_data[[#This Row],[YearsSinceLastPromotion]]="","",
  attrition_data[[#This Row],[YearsSinceLastPromotion]]=0,"0",
  attrition_data[[#This Row],[YearsSinceLastPromotion]]&lt;=2,"1–2",
  attrition_data[[#This Row],[YearsSinceLastPromotion]]&lt;=5,"3–5",
  TRUE,"6+"
)</f>
        <v>1–2</v>
      </c>
      <c r="AP261">
        <f>attrition_data[[#This Row],[MonthlyIncome]] * 12 * ReplacementFactor</f>
        <v>12524.4</v>
      </c>
      <c r="AQ261">
        <f>IFERROR(attrition_data[[#This Row],[AttritionFlag]] * attrition_data[[#This Row],[ReplacementCost]], 0)</f>
        <v>12524.4</v>
      </c>
      <c r="AR26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61" t="str" cm="1">
        <f t="array" ref="AS261">_xlfn.IFS(
  attrition_data[[#This Row],[RiskScore]] &lt;= $AU$3, "Q1 (Lowest)",
  attrition_data[[#This Row],[RiskScore]] &lt;= $AV$3, "Q2",
  attrition_data[[#This Row],[RiskScore]] &lt;= $AW$3, "Q3",
  TRUE, "Q4 (Highest)"
)</f>
        <v>Q2</v>
      </c>
    </row>
    <row r="262" spans="1:45">
      <c r="A262">
        <v>32</v>
      </c>
      <c r="B262" t="s">
        <v>50</v>
      </c>
      <c r="C262" t="s">
        <v>51</v>
      </c>
      <c r="D262" t="s">
        <v>52</v>
      </c>
      <c r="E262">
        <v>7</v>
      </c>
      <c r="F262">
        <v>3</v>
      </c>
      <c r="G262" t="s">
        <v>41</v>
      </c>
      <c r="H262">
        <v>359</v>
      </c>
      <c r="I262">
        <v>2</v>
      </c>
      <c r="J262" t="s">
        <v>53</v>
      </c>
      <c r="K262">
        <v>4</v>
      </c>
      <c r="L262">
        <v>1</v>
      </c>
      <c r="M262" t="s">
        <v>60</v>
      </c>
      <c r="N262">
        <v>2</v>
      </c>
      <c r="O262" t="s">
        <v>55</v>
      </c>
      <c r="P262">
        <v>2794</v>
      </c>
      <c r="Q262">
        <v>1</v>
      </c>
      <c r="R262" t="s">
        <v>50</v>
      </c>
      <c r="S262">
        <v>20</v>
      </c>
      <c r="T262">
        <v>4</v>
      </c>
      <c r="U262">
        <v>3</v>
      </c>
      <c r="V262">
        <v>0</v>
      </c>
      <c r="W262">
        <v>5</v>
      </c>
      <c r="X262">
        <v>3</v>
      </c>
      <c r="Y262">
        <v>1</v>
      </c>
      <c r="Z262">
        <v>5</v>
      </c>
      <c r="AA262">
        <v>1</v>
      </c>
      <c r="AB262">
        <v>0</v>
      </c>
      <c r="AC262">
        <v>3</v>
      </c>
      <c r="AD262">
        <v>0</v>
      </c>
      <c r="AE262">
        <v>0</v>
      </c>
      <c r="AF262">
        <v>1</v>
      </c>
      <c r="AG262">
        <v>1</v>
      </c>
      <c r="AH262" t="s">
        <v>63</v>
      </c>
      <c r="AI262" t="s">
        <v>57</v>
      </c>
      <c r="AJ262" t="s">
        <v>61</v>
      </c>
      <c r="AK262" t="s">
        <v>48</v>
      </c>
      <c r="AL262" t="s">
        <v>65</v>
      </c>
      <c r="AM262">
        <v>2</v>
      </c>
      <c r="AN262" t="s">
        <v>93</v>
      </c>
      <c r="AO262" t="str" cm="1">
        <f t="array" ref="AO262">_xlfn.IFS(
  attrition_data[[#This Row],[YearsSinceLastPromotion]]="","",
  attrition_data[[#This Row],[YearsSinceLastPromotion]]=0,"0",
  attrition_data[[#This Row],[YearsSinceLastPromotion]]&lt;=2,"1–2",
  attrition_data[[#This Row],[YearsSinceLastPromotion]]&lt;=5,"3–5",
  TRUE,"6+"
)</f>
        <v>0</v>
      </c>
      <c r="AP262">
        <f>attrition_data[[#This Row],[MonthlyIncome]] * 12 * ReplacementFactor</f>
        <v>10058.4</v>
      </c>
      <c r="AQ262">
        <f>IFERROR(attrition_data[[#This Row],[AttritionFlag]] * attrition_data[[#This Row],[ReplacementCost]], 0)</f>
        <v>0</v>
      </c>
      <c r="AR26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62" t="str" cm="1">
        <f t="array" ref="AS262">_xlfn.IFS(
  attrition_data[[#This Row],[RiskScore]] &lt;= $AU$3, "Q1 (Lowest)",
  attrition_data[[#This Row],[RiskScore]] &lt;= $AV$3, "Q2",
  attrition_data[[#This Row],[RiskScore]] &lt;= $AW$3, "Q3",
  TRUE, "Q4 (Highest)"
)</f>
        <v>Q2</v>
      </c>
    </row>
    <row r="263" spans="1:45">
      <c r="A263">
        <v>38</v>
      </c>
      <c r="B263" t="s">
        <v>50</v>
      </c>
      <c r="C263" t="s">
        <v>74</v>
      </c>
      <c r="D263" t="s">
        <v>40</v>
      </c>
      <c r="E263">
        <v>2</v>
      </c>
      <c r="F263">
        <v>2</v>
      </c>
      <c r="G263" t="s">
        <v>41</v>
      </c>
      <c r="H263">
        <v>361</v>
      </c>
      <c r="I263">
        <v>4</v>
      </c>
      <c r="J263" t="s">
        <v>53</v>
      </c>
      <c r="K263">
        <v>2</v>
      </c>
      <c r="L263">
        <v>2</v>
      </c>
      <c r="M263" t="s">
        <v>43</v>
      </c>
      <c r="N263">
        <v>4</v>
      </c>
      <c r="O263" t="s">
        <v>55</v>
      </c>
      <c r="P263">
        <v>5249</v>
      </c>
      <c r="Q263">
        <v>3</v>
      </c>
      <c r="R263" t="s">
        <v>50</v>
      </c>
      <c r="S263">
        <v>18</v>
      </c>
      <c r="T263">
        <v>3</v>
      </c>
      <c r="U263">
        <v>4</v>
      </c>
      <c r="V263">
        <v>1</v>
      </c>
      <c r="W263">
        <v>13</v>
      </c>
      <c r="X263">
        <v>0</v>
      </c>
      <c r="Y263">
        <v>3</v>
      </c>
      <c r="Z263">
        <v>8</v>
      </c>
      <c r="AA263">
        <v>7</v>
      </c>
      <c r="AB263">
        <v>7</v>
      </c>
      <c r="AC263">
        <v>5</v>
      </c>
      <c r="AD263">
        <v>0</v>
      </c>
      <c r="AE263">
        <v>0</v>
      </c>
      <c r="AF263">
        <v>0</v>
      </c>
      <c r="AG263">
        <v>1</v>
      </c>
      <c r="AH263" t="s">
        <v>45</v>
      </c>
      <c r="AI263" t="s">
        <v>46</v>
      </c>
      <c r="AJ263" t="s">
        <v>47</v>
      </c>
      <c r="AK263" t="s">
        <v>58</v>
      </c>
      <c r="AL263" t="s">
        <v>49</v>
      </c>
      <c r="AM263">
        <v>3.75</v>
      </c>
      <c r="AN263" t="s">
        <v>95</v>
      </c>
      <c r="AO263" t="str" cm="1">
        <f t="array" ref="AO263">_xlfn.IFS(
  attrition_data[[#This Row],[YearsSinceLastPromotion]]="","",
  attrition_data[[#This Row],[YearsSinceLastPromotion]]=0,"0",
  attrition_data[[#This Row],[YearsSinceLastPromotion]]&lt;=2,"1–2",
  attrition_data[[#This Row],[YearsSinceLastPromotion]]&lt;=5,"3–5",
  TRUE,"6+"
)</f>
        <v>6+</v>
      </c>
      <c r="AP263">
        <f>attrition_data[[#This Row],[MonthlyIncome]] * 12 * ReplacementFactor</f>
        <v>18896.399999999998</v>
      </c>
      <c r="AQ263">
        <f>IFERROR(attrition_data[[#This Row],[AttritionFlag]] * attrition_data[[#This Row],[ReplacementCost]], 0)</f>
        <v>0</v>
      </c>
      <c r="AR26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63" t="str" cm="1">
        <f t="array" ref="AS263">_xlfn.IFS(
  attrition_data[[#This Row],[RiskScore]] &lt;= $AU$3, "Q1 (Lowest)",
  attrition_data[[#This Row],[RiskScore]] &lt;= $AV$3, "Q2",
  attrition_data[[#This Row],[RiskScore]] &lt;= $AW$3, "Q3",
  TRUE, "Q4 (Highest)"
)</f>
        <v>Q2</v>
      </c>
    </row>
    <row r="264" spans="1:45">
      <c r="A264">
        <v>32</v>
      </c>
      <c r="B264" t="s">
        <v>50</v>
      </c>
      <c r="C264" t="s">
        <v>39</v>
      </c>
      <c r="D264" t="s">
        <v>52</v>
      </c>
      <c r="E264">
        <v>2</v>
      </c>
      <c r="F264">
        <v>1</v>
      </c>
      <c r="G264" t="s">
        <v>83</v>
      </c>
      <c r="H264">
        <v>362</v>
      </c>
      <c r="I264">
        <v>4</v>
      </c>
      <c r="J264" t="s">
        <v>53</v>
      </c>
      <c r="K264">
        <v>2</v>
      </c>
      <c r="L264">
        <v>2</v>
      </c>
      <c r="M264" t="s">
        <v>60</v>
      </c>
      <c r="N264">
        <v>1</v>
      </c>
      <c r="O264" t="s">
        <v>44</v>
      </c>
      <c r="P264">
        <v>2176</v>
      </c>
      <c r="Q264">
        <v>4</v>
      </c>
      <c r="R264" t="s">
        <v>50</v>
      </c>
      <c r="S264">
        <v>13</v>
      </c>
      <c r="T264">
        <v>3</v>
      </c>
      <c r="U264">
        <v>4</v>
      </c>
      <c r="V264">
        <v>0</v>
      </c>
      <c r="W264">
        <v>9</v>
      </c>
      <c r="X264">
        <v>5</v>
      </c>
      <c r="Y264">
        <v>3</v>
      </c>
      <c r="Z264">
        <v>6</v>
      </c>
      <c r="AA264">
        <v>2</v>
      </c>
      <c r="AB264">
        <v>0</v>
      </c>
      <c r="AC264">
        <v>4</v>
      </c>
      <c r="AD264">
        <v>0</v>
      </c>
      <c r="AE264">
        <v>0</v>
      </c>
      <c r="AF264">
        <v>1</v>
      </c>
      <c r="AG264">
        <v>1</v>
      </c>
      <c r="AH264" t="s">
        <v>63</v>
      </c>
      <c r="AI264" t="s">
        <v>46</v>
      </c>
      <c r="AJ264" t="s">
        <v>61</v>
      </c>
      <c r="AK264" t="s">
        <v>58</v>
      </c>
      <c r="AL264" t="s">
        <v>49</v>
      </c>
      <c r="AM264">
        <v>3</v>
      </c>
      <c r="AN264" t="s">
        <v>94</v>
      </c>
      <c r="AO264" t="str" cm="1">
        <f t="array" ref="AO264">_xlfn.IFS(
  attrition_data[[#This Row],[YearsSinceLastPromotion]]="","",
  attrition_data[[#This Row],[YearsSinceLastPromotion]]=0,"0",
  attrition_data[[#This Row],[YearsSinceLastPromotion]]&lt;=2,"1–2",
  attrition_data[[#This Row],[YearsSinceLastPromotion]]&lt;=5,"3–5",
  TRUE,"6+"
)</f>
        <v>0</v>
      </c>
      <c r="AP264">
        <f>attrition_data[[#This Row],[MonthlyIncome]] * 12 * ReplacementFactor</f>
        <v>7833.5999999999995</v>
      </c>
      <c r="AQ264">
        <f>IFERROR(attrition_data[[#This Row],[AttritionFlag]] * attrition_data[[#This Row],[ReplacementCost]], 0)</f>
        <v>0</v>
      </c>
      <c r="AR26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64" t="str" cm="1">
        <f t="array" ref="AS264">_xlfn.IFS(
  attrition_data[[#This Row],[RiskScore]] &lt;= $AU$3, "Q1 (Lowest)",
  attrition_data[[#This Row],[RiskScore]] &lt;= $AV$3, "Q2",
  attrition_data[[#This Row],[RiskScore]] &lt;= $AW$3, "Q3",
  TRUE, "Q4 (Highest)"
)</f>
        <v>Q1 (Lowest)</v>
      </c>
    </row>
    <row r="265" spans="1:45">
      <c r="A265">
        <v>46</v>
      </c>
      <c r="B265" t="s">
        <v>50</v>
      </c>
      <c r="C265" t="s">
        <v>39</v>
      </c>
      <c r="D265" t="s">
        <v>40</v>
      </c>
      <c r="E265">
        <v>2</v>
      </c>
      <c r="F265">
        <v>3</v>
      </c>
      <c r="G265" t="s">
        <v>83</v>
      </c>
      <c r="H265">
        <v>363</v>
      </c>
      <c r="I265">
        <v>3</v>
      </c>
      <c r="J265" t="s">
        <v>42</v>
      </c>
      <c r="K265">
        <v>1</v>
      </c>
      <c r="L265">
        <v>4</v>
      </c>
      <c r="M265" t="s">
        <v>75</v>
      </c>
      <c r="N265">
        <v>2</v>
      </c>
      <c r="O265" t="s">
        <v>55</v>
      </c>
      <c r="P265">
        <v>16872</v>
      </c>
      <c r="Q265">
        <v>3</v>
      </c>
      <c r="R265" t="s">
        <v>38</v>
      </c>
      <c r="S265">
        <v>12</v>
      </c>
      <c r="T265">
        <v>3</v>
      </c>
      <c r="U265">
        <v>2</v>
      </c>
      <c r="V265">
        <v>1</v>
      </c>
      <c r="W265">
        <v>28</v>
      </c>
      <c r="X265">
        <v>2</v>
      </c>
      <c r="Y265">
        <v>2</v>
      </c>
      <c r="Z265">
        <v>7</v>
      </c>
      <c r="AA265">
        <v>7</v>
      </c>
      <c r="AB265">
        <v>7</v>
      </c>
      <c r="AC265">
        <v>7</v>
      </c>
      <c r="AD265">
        <v>0</v>
      </c>
      <c r="AE265">
        <v>1</v>
      </c>
      <c r="AF265">
        <v>0</v>
      </c>
      <c r="AG265">
        <v>1</v>
      </c>
      <c r="AH265" t="s">
        <v>56</v>
      </c>
      <c r="AI265" t="s">
        <v>46</v>
      </c>
      <c r="AJ265" t="s">
        <v>76</v>
      </c>
      <c r="AK265" t="s">
        <v>77</v>
      </c>
      <c r="AL265" t="s">
        <v>49</v>
      </c>
      <c r="AM265">
        <v>2.25</v>
      </c>
      <c r="AN265" t="s">
        <v>96</v>
      </c>
      <c r="AO265" t="str" cm="1">
        <f t="array" ref="AO265">_xlfn.IFS(
  attrition_data[[#This Row],[YearsSinceLastPromotion]]="","",
  attrition_data[[#This Row],[YearsSinceLastPromotion]]=0,"0",
  attrition_data[[#This Row],[YearsSinceLastPromotion]]&lt;=2,"1–2",
  attrition_data[[#This Row],[YearsSinceLastPromotion]]&lt;=5,"3–5",
  TRUE,"6+"
)</f>
        <v>6+</v>
      </c>
      <c r="AP265">
        <f>attrition_data[[#This Row],[MonthlyIncome]] * 12 * ReplacementFactor</f>
        <v>60739.199999999997</v>
      </c>
      <c r="AQ265">
        <f>IFERROR(attrition_data[[#This Row],[AttritionFlag]] * attrition_data[[#This Row],[ReplacementCost]], 0)</f>
        <v>0</v>
      </c>
      <c r="AR26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265" t="str" cm="1">
        <f t="array" ref="AS265">_xlfn.IFS(
  attrition_data[[#This Row],[RiskScore]] &lt;= $AU$3, "Q1 (Lowest)",
  attrition_data[[#This Row],[RiskScore]] &lt;= $AV$3, "Q2",
  attrition_data[[#This Row],[RiskScore]] &lt;= $AW$3, "Q3",
  TRUE, "Q4 (Highest)"
)</f>
        <v>Q3</v>
      </c>
    </row>
    <row r="266" spans="1:45">
      <c r="A266">
        <v>28</v>
      </c>
      <c r="B266" t="s">
        <v>38</v>
      </c>
      <c r="C266" t="s">
        <v>39</v>
      </c>
      <c r="D266" t="s">
        <v>52</v>
      </c>
      <c r="E266">
        <v>2</v>
      </c>
      <c r="F266">
        <v>4</v>
      </c>
      <c r="G266" t="s">
        <v>41</v>
      </c>
      <c r="H266">
        <v>364</v>
      </c>
      <c r="I266">
        <v>1</v>
      </c>
      <c r="J266" t="s">
        <v>53</v>
      </c>
      <c r="K266">
        <v>3</v>
      </c>
      <c r="L266">
        <v>1</v>
      </c>
      <c r="M266" t="s">
        <v>60</v>
      </c>
      <c r="N266">
        <v>3</v>
      </c>
      <c r="O266" t="s">
        <v>44</v>
      </c>
      <c r="P266">
        <v>3485</v>
      </c>
      <c r="Q266">
        <v>2</v>
      </c>
      <c r="R266" t="s">
        <v>50</v>
      </c>
      <c r="S266">
        <v>11</v>
      </c>
      <c r="T266">
        <v>3</v>
      </c>
      <c r="U266">
        <v>3</v>
      </c>
      <c r="V266">
        <v>0</v>
      </c>
      <c r="W266">
        <v>5</v>
      </c>
      <c r="X266">
        <v>5</v>
      </c>
      <c r="Y266">
        <v>1</v>
      </c>
      <c r="Z266">
        <v>0</v>
      </c>
      <c r="AA266">
        <v>0</v>
      </c>
      <c r="AB266">
        <v>0</v>
      </c>
      <c r="AC266">
        <v>0</v>
      </c>
      <c r="AD266">
        <v>1</v>
      </c>
      <c r="AE266">
        <v>0</v>
      </c>
      <c r="AF266">
        <v>1</v>
      </c>
      <c r="AG266">
        <v>0</v>
      </c>
      <c r="AH266" t="s">
        <v>63</v>
      </c>
      <c r="AI266" t="s">
        <v>46</v>
      </c>
      <c r="AJ266" t="s">
        <v>61</v>
      </c>
      <c r="AK266" t="s">
        <v>48</v>
      </c>
      <c r="AL266" t="s">
        <v>62</v>
      </c>
      <c r="AM266">
        <v>2</v>
      </c>
      <c r="AN266" t="s">
        <v>93</v>
      </c>
      <c r="AO266" t="str" cm="1">
        <f t="array" ref="AO266">_xlfn.IFS(
  attrition_data[[#This Row],[YearsSinceLastPromotion]]="","",
  attrition_data[[#This Row],[YearsSinceLastPromotion]]=0,"0",
  attrition_data[[#This Row],[YearsSinceLastPromotion]]&lt;=2,"1–2",
  attrition_data[[#This Row],[YearsSinceLastPromotion]]&lt;=5,"3–5",
  TRUE,"6+"
)</f>
        <v>0</v>
      </c>
      <c r="AP266">
        <f>attrition_data[[#This Row],[MonthlyIncome]] * 12 * ReplacementFactor</f>
        <v>12546</v>
      </c>
      <c r="AQ266">
        <f>IFERROR(attrition_data[[#This Row],[AttritionFlag]] * attrition_data[[#This Row],[ReplacementCost]], 0)</f>
        <v>12546</v>
      </c>
      <c r="AR26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266" t="str" cm="1">
        <f t="array" ref="AS266">_xlfn.IFS(
  attrition_data[[#This Row],[RiskScore]] &lt;= $AU$3, "Q1 (Lowest)",
  attrition_data[[#This Row],[RiskScore]] &lt;= $AV$3, "Q2",
  attrition_data[[#This Row],[RiskScore]] &lt;= $AW$3, "Q3",
  TRUE, "Q4 (Highest)"
)</f>
        <v>Q3</v>
      </c>
    </row>
    <row r="267" spans="1:45">
      <c r="A267">
        <v>29</v>
      </c>
      <c r="B267" t="s">
        <v>50</v>
      </c>
      <c r="C267" t="s">
        <v>39</v>
      </c>
      <c r="D267" t="s">
        <v>40</v>
      </c>
      <c r="E267">
        <v>2</v>
      </c>
      <c r="F267">
        <v>3</v>
      </c>
      <c r="G267" t="s">
        <v>64</v>
      </c>
      <c r="H267">
        <v>366</v>
      </c>
      <c r="I267">
        <v>1</v>
      </c>
      <c r="J267" t="s">
        <v>53</v>
      </c>
      <c r="K267">
        <v>2</v>
      </c>
      <c r="L267">
        <v>2</v>
      </c>
      <c r="M267" t="s">
        <v>43</v>
      </c>
      <c r="N267">
        <v>2</v>
      </c>
      <c r="O267" t="s">
        <v>55</v>
      </c>
      <c r="P267">
        <v>6644</v>
      </c>
      <c r="Q267">
        <v>2</v>
      </c>
      <c r="R267" t="s">
        <v>50</v>
      </c>
      <c r="S267">
        <v>19</v>
      </c>
      <c r="T267">
        <v>3</v>
      </c>
      <c r="U267">
        <v>2</v>
      </c>
      <c r="V267">
        <v>2</v>
      </c>
      <c r="W267">
        <v>10</v>
      </c>
      <c r="X267">
        <v>2</v>
      </c>
      <c r="Y267">
        <v>3</v>
      </c>
      <c r="Z267">
        <v>0</v>
      </c>
      <c r="AA267">
        <v>0</v>
      </c>
      <c r="AB267">
        <v>0</v>
      </c>
      <c r="AC267">
        <v>0</v>
      </c>
      <c r="AD267">
        <v>0</v>
      </c>
      <c r="AE267">
        <v>0</v>
      </c>
      <c r="AF267">
        <v>1</v>
      </c>
      <c r="AG267">
        <v>0</v>
      </c>
      <c r="AH267" t="s">
        <v>63</v>
      </c>
      <c r="AI267" t="s">
        <v>46</v>
      </c>
      <c r="AJ267" t="s">
        <v>47</v>
      </c>
      <c r="AK267" t="s">
        <v>58</v>
      </c>
      <c r="AL267" t="s">
        <v>62</v>
      </c>
      <c r="AM267">
        <v>2</v>
      </c>
      <c r="AN267" t="s">
        <v>93</v>
      </c>
      <c r="AO267" t="str" cm="1">
        <f t="array" ref="AO267">_xlfn.IFS(
  attrition_data[[#This Row],[YearsSinceLastPromotion]]="","",
  attrition_data[[#This Row],[YearsSinceLastPromotion]]=0,"0",
  attrition_data[[#This Row],[YearsSinceLastPromotion]]&lt;=2,"1–2",
  attrition_data[[#This Row],[YearsSinceLastPromotion]]&lt;=5,"3–5",
  TRUE,"6+"
)</f>
        <v>0</v>
      </c>
      <c r="AP267">
        <f>attrition_data[[#This Row],[MonthlyIncome]] * 12 * ReplacementFactor</f>
        <v>23918.399999999998</v>
      </c>
      <c r="AQ267">
        <f>IFERROR(attrition_data[[#This Row],[AttritionFlag]] * attrition_data[[#This Row],[ReplacementCost]], 0)</f>
        <v>0</v>
      </c>
      <c r="AR26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267" t="str" cm="1">
        <f t="array" ref="AS267">_xlfn.IFS(
  attrition_data[[#This Row],[RiskScore]] &lt;= $AU$3, "Q1 (Lowest)",
  attrition_data[[#This Row],[RiskScore]] &lt;= $AV$3, "Q2",
  attrition_data[[#This Row],[RiskScore]] &lt;= $AW$3, "Q3",
  TRUE, "Q4 (Highest)"
)</f>
        <v>Q3</v>
      </c>
    </row>
    <row r="268" spans="1:45">
      <c r="A268">
        <v>31</v>
      </c>
      <c r="B268" t="s">
        <v>50</v>
      </c>
      <c r="C268" t="s">
        <v>39</v>
      </c>
      <c r="D268" t="s">
        <v>52</v>
      </c>
      <c r="E268">
        <v>23</v>
      </c>
      <c r="F268">
        <v>3</v>
      </c>
      <c r="G268" t="s">
        <v>64</v>
      </c>
      <c r="H268">
        <v>367</v>
      </c>
      <c r="I268">
        <v>2</v>
      </c>
      <c r="J268" t="s">
        <v>53</v>
      </c>
      <c r="K268">
        <v>2</v>
      </c>
      <c r="L268">
        <v>2</v>
      </c>
      <c r="M268" t="s">
        <v>70</v>
      </c>
      <c r="N268">
        <v>4</v>
      </c>
      <c r="O268" t="s">
        <v>55</v>
      </c>
      <c r="P268">
        <v>5582</v>
      </c>
      <c r="Q268">
        <v>0</v>
      </c>
      <c r="R268" t="s">
        <v>50</v>
      </c>
      <c r="S268">
        <v>21</v>
      </c>
      <c r="T268">
        <v>4</v>
      </c>
      <c r="U268">
        <v>2</v>
      </c>
      <c r="V268">
        <v>1</v>
      </c>
      <c r="W268">
        <v>10</v>
      </c>
      <c r="X268">
        <v>2</v>
      </c>
      <c r="Y268">
        <v>3</v>
      </c>
      <c r="Z268">
        <v>9</v>
      </c>
      <c r="AA268">
        <v>0</v>
      </c>
      <c r="AB268">
        <v>7</v>
      </c>
      <c r="AC268">
        <v>8</v>
      </c>
      <c r="AD268">
        <v>0</v>
      </c>
      <c r="AE268">
        <v>0</v>
      </c>
      <c r="AF268">
        <v>0</v>
      </c>
      <c r="AG268">
        <v>1</v>
      </c>
      <c r="AH268" t="s">
        <v>63</v>
      </c>
      <c r="AI268" t="s">
        <v>68</v>
      </c>
      <c r="AJ268" t="s">
        <v>47</v>
      </c>
      <c r="AK268" t="s">
        <v>58</v>
      </c>
      <c r="AL268" t="s">
        <v>49</v>
      </c>
      <c r="AM268">
        <v>2.75</v>
      </c>
      <c r="AN268" t="s">
        <v>94</v>
      </c>
      <c r="AO268" t="str" cm="1">
        <f t="array" ref="AO268">_xlfn.IFS(
  attrition_data[[#This Row],[YearsSinceLastPromotion]]="","",
  attrition_data[[#This Row],[YearsSinceLastPromotion]]=0,"0",
  attrition_data[[#This Row],[YearsSinceLastPromotion]]&lt;=2,"1–2",
  attrition_data[[#This Row],[YearsSinceLastPromotion]]&lt;=5,"3–5",
  TRUE,"6+"
)</f>
        <v>6+</v>
      </c>
      <c r="AP268">
        <f>attrition_data[[#This Row],[MonthlyIncome]] * 12 * ReplacementFactor</f>
        <v>20095.2</v>
      </c>
      <c r="AQ268">
        <f>IFERROR(attrition_data[[#This Row],[AttritionFlag]] * attrition_data[[#This Row],[ReplacementCost]], 0)</f>
        <v>0</v>
      </c>
      <c r="AR26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268" t="str" cm="1">
        <f t="array" ref="AS268">_xlfn.IFS(
  attrition_data[[#This Row],[RiskScore]] &lt;= $AU$3, "Q1 (Lowest)",
  attrition_data[[#This Row],[RiskScore]] &lt;= $AV$3, "Q2",
  attrition_data[[#This Row],[RiskScore]] &lt;= $AW$3, "Q3",
  TRUE, "Q4 (Highest)"
)</f>
        <v>Q3</v>
      </c>
    </row>
    <row r="269" spans="1:45">
      <c r="A269">
        <v>25</v>
      </c>
      <c r="B269" t="s">
        <v>50</v>
      </c>
      <c r="C269" t="s">
        <v>74</v>
      </c>
      <c r="D269" t="s">
        <v>52</v>
      </c>
      <c r="E269">
        <v>5</v>
      </c>
      <c r="F269">
        <v>2</v>
      </c>
      <c r="G269" t="s">
        <v>41</v>
      </c>
      <c r="H269">
        <v>369</v>
      </c>
      <c r="I269">
        <v>2</v>
      </c>
      <c r="J269" t="s">
        <v>53</v>
      </c>
      <c r="K269">
        <v>4</v>
      </c>
      <c r="L269">
        <v>2</v>
      </c>
      <c r="M269" t="s">
        <v>70</v>
      </c>
      <c r="N269">
        <v>1</v>
      </c>
      <c r="O269" t="s">
        <v>67</v>
      </c>
      <c r="P269">
        <v>4000</v>
      </c>
      <c r="Q269">
        <v>1</v>
      </c>
      <c r="R269" t="s">
        <v>50</v>
      </c>
      <c r="S269">
        <v>12</v>
      </c>
      <c r="T269">
        <v>3</v>
      </c>
      <c r="U269">
        <v>4</v>
      </c>
      <c r="V269">
        <v>2</v>
      </c>
      <c r="W269">
        <v>6</v>
      </c>
      <c r="X269">
        <v>2</v>
      </c>
      <c r="Y269">
        <v>3</v>
      </c>
      <c r="Z269">
        <v>6</v>
      </c>
      <c r="AA269">
        <v>3</v>
      </c>
      <c r="AB269">
        <v>1</v>
      </c>
      <c r="AC269">
        <v>5</v>
      </c>
      <c r="AD269">
        <v>0</v>
      </c>
      <c r="AE269">
        <v>0</v>
      </c>
      <c r="AF269">
        <v>1</v>
      </c>
      <c r="AG269">
        <v>1</v>
      </c>
      <c r="AH269" t="s">
        <v>63</v>
      </c>
      <c r="AI269" t="s">
        <v>46</v>
      </c>
      <c r="AJ269" t="s">
        <v>61</v>
      </c>
      <c r="AK269" t="s">
        <v>48</v>
      </c>
      <c r="AL269" t="s">
        <v>49</v>
      </c>
      <c r="AM269">
        <v>2.5</v>
      </c>
      <c r="AN269" t="s">
        <v>96</v>
      </c>
      <c r="AO269" t="str" cm="1">
        <f t="array" ref="AO269">_xlfn.IFS(
  attrition_data[[#This Row],[YearsSinceLastPromotion]]="","",
  attrition_data[[#This Row],[YearsSinceLastPromotion]]=0,"0",
  attrition_data[[#This Row],[YearsSinceLastPromotion]]&lt;=2,"1–2",
  attrition_data[[#This Row],[YearsSinceLastPromotion]]&lt;=5,"3–5",
  TRUE,"6+"
)</f>
        <v>1–2</v>
      </c>
      <c r="AP269">
        <f>attrition_data[[#This Row],[MonthlyIncome]] * 12 * ReplacementFactor</f>
        <v>14400</v>
      </c>
      <c r="AQ269">
        <f>IFERROR(attrition_data[[#This Row],[AttritionFlag]] * attrition_data[[#This Row],[ReplacementCost]], 0)</f>
        <v>0</v>
      </c>
      <c r="AR26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69" t="str" cm="1">
        <f t="array" ref="AS269">_xlfn.IFS(
  attrition_data[[#This Row],[RiskScore]] &lt;= $AU$3, "Q1 (Lowest)",
  attrition_data[[#This Row],[RiskScore]] &lt;= $AV$3, "Q2",
  attrition_data[[#This Row],[RiskScore]] &lt;= $AW$3, "Q3",
  TRUE, "Q4 (Highest)"
)</f>
        <v>Q1 (Lowest)</v>
      </c>
    </row>
    <row r="270" spans="1:45">
      <c r="A270">
        <v>45</v>
      </c>
      <c r="B270" t="s">
        <v>50</v>
      </c>
      <c r="C270" t="s">
        <v>39</v>
      </c>
      <c r="D270" t="s">
        <v>52</v>
      </c>
      <c r="E270">
        <v>20</v>
      </c>
      <c r="F270">
        <v>2</v>
      </c>
      <c r="G270" t="s">
        <v>64</v>
      </c>
      <c r="H270">
        <v>372</v>
      </c>
      <c r="I270">
        <v>3</v>
      </c>
      <c r="J270" t="s">
        <v>53</v>
      </c>
      <c r="K270">
        <v>3</v>
      </c>
      <c r="L270">
        <v>4</v>
      </c>
      <c r="M270" t="s">
        <v>70</v>
      </c>
      <c r="N270">
        <v>4</v>
      </c>
      <c r="O270" t="s">
        <v>55</v>
      </c>
      <c r="P270">
        <v>13496</v>
      </c>
      <c r="Q270">
        <v>0</v>
      </c>
      <c r="R270" t="s">
        <v>38</v>
      </c>
      <c r="S270">
        <v>14</v>
      </c>
      <c r="T270">
        <v>3</v>
      </c>
      <c r="U270">
        <v>2</v>
      </c>
      <c r="V270">
        <v>0</v>
      </c>
      <c r="W270">
        <v>21</v>
      </c>
      <c r="X270">
        <v>2</v>
      </c>
      <c r="Y270">
        <v>3</v>
      </c>
      <c r="Z270">
        <v>20</v>
      </c>
      <c r="AA270">
        <v>7</v>
      </c>
      <c r="AB270">
        <v>4</v>
      </c>
      <c r="AC270">
        <v>10</v>
      </c>
      <c r="AD270">
        <v>0</v>
      </c>
      <c r="AE270">
        <v>1</v>
      </c>
      <c r="AF270">
        <v>0</v>
      </c>
      <c r="AG270">
        <v>1</v>
      </c>
      <c r="AH270" t="s">
        <v>56</v>
      </c>
      <c r="AI270" t="s">
        <v>72</v>
      </c>
      <c r="AJ270" t="s">
        <v>81</v>
      </c>
      <c r="AK270" t="s">
        <v>71</v>
      </c>
      <c r="AL270" t="s">
        <v>71</v>
      </c>
      <c r="AM270">
        <v>3</v>
      </c>
      <c r="AN270" t="s">
        <v>94</v>
      </c>
      <c r="AO270" t="str" cm="1">
        <f t="array" ref="AO270">_xlfn.IFS(
  attrition_data[[#This Row],[YearsSinceLastPromotion]]="","",
  attrition_data[[#This Row],[YearsSinceLastPromotion]]=0,"0",
  attrition_data[[#This Row],[YearsSinceLastPromotion]]&lt;=2,"1–2",
  attrition_data[[#This Row],[YearsSinceLastPromotion]]&lt;=5,"3–5",
  TRUE,"6+"
)</f>
        <v>3–5</v>
      </c>
      <c r="AP270">
        <f>attrition_data[[#This Row],[MonthlyIncome]] * 12 * ReplacementFactor</f>
        <v>48585.599999999999</v>
      </c>
      <c r="AQ270">
        <f>IFERROR(attrition_data[[#This Row],[AttritionFlag]] * attrition_data[[#This Row],[ReplacementCost]], 0)</f>
        <v>0</v>
      </c>
      <c r="AR27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270" t="str" cm="1">
        <f t="array" ref="AS270">_xlfn.IFS(
  attrition_data[[#This Row],[RiskScore]] &lt;= $AU$3, "Q1 (Lowest)",
  attrition_data[[#This Row],[RiskScore]] &lt;= $AV$3, "Q2",
  attrition_data[[#This Row],[RiskScore]] &lt;= $AW$3, "Q3",
  TRUE, "Q4 (Highest)"
)</f>
        <v>Q4 (Highest)</v>
      </c>
    </row>
    <row r="271" spans="1:45">
      <c r="A271">
        <v>36</v>
      </c>
      <c r="B271" t="s">
        <v>50</v>
      </c>
      <c r="C271" t="s">
        <v>39</v>
      </c>
      <c r="D271" t="s">
        <v>52</v>
      </c>
      <c r="E271">
        <v>6</v>
      </c>
      <c r="F271">
        <v>3</v>
      </c>
      <c r="G271" t="s">
        <v>41</v>
      </c>
      <c r="H271">
        <v>373</v>
      </c>
      <c r="I271">
        <v>4</v>
      </c>
      <c r="J271" t="s">
        <v>53</v>
      </c>
      <c r="K271">
        <v>3</v>
      </c>
      <c r="L271">
        <v>1</v>
      </c>
      <c r="M271" t="s">
        <v>60</v>
      </c>
      <c r="N271">
        <v>4</v>
      </c>
      <c r="O271" t="s">
        <v>55</v>
      </c>
      <c r="P271">
        <v>3210</v>
      </c>
      <c r="Q271">
        <v>0</v>
      </c>
      <c r="R271" t="s">
        <v>50</v>
      </c>
      <c r="S271">
        <v>11</v>
      </c>
      <c r="T271">
        <v>3</v>
      </c>
      <c r="U271">
        <v>3</v>
      </c>
      <c r="V271">
        <v>1</v>
      </c>
      <c r="W271">
        <v>16</v>
      </c>
      <c r="X271">
        <v>4</v>
      </c>
      <c r="Y271">
        <v>3</v>
      </c>
      <c r="Z271">
        <v>15</v>
      </c>
      <c r="AA271">
        <v>13</v>
      </c>
      <c r="AB271">
        <v>10</v>
      </c>
      <c r="AC271">
        <v>11</v>
      </c>
      <c r="AD271">
        <v>0</v>
      </c>
      <c r="AE271">
        <v>0</v>
      </c>
      <c r="AF271">
        <v>0</v>
      </c>
      <c r="AG271">
        <v>1</v>
      </c>
      <c r="AH271" t="s">
        <v>45</v>
      </c>
      <c r="AI271" t="s">
        <v>57</v>
      </c>
      <c r="AJ271" t="s">
        <v>61</v>
      </c>
      <c r="AK271" t="s">
        <v>71</v>
      </c>
      <c r="AL271" t="s">
        <v>71</v>
      </c>
      <c r="AM271">
        <v>3.5</v>
      </c>
      <c r="AN271" t="s">
        <v>95</v>
      </c>
      <c r="AO271" t="str" cm="1">
        <f t="array" ref="AO271">_xlfn.IFS(
  attrition_data[[#This Row],[YearsSinceLastPromotion]]="","",
  attrition_data[[#This Row],[YearsSinceLastPromotion]]=0,"0",
  attrition_data[[#This Row],[YearsSinceLastPromotion]]&lt;=2,"1–2",
  attrition_data[[#This Row],[YearsSinceLastPromotion]]&lt;=5,"3–5",
  TRUE,"6+"
)</f>
        <v>6+</v>
      </c>
      <c r="AP271">
        <f>attrition_data[[#This Row],[MonthlyIncome]] * 12 * ReplacementFactor</f>
        <v>11556</v>
      </c>
      <c r="AQ271">
        <f>IFERROR(attrition_data[[#This Row],[AttritionFlag]] * attrition_data[[#This Row],[ReplacementCost]], 0)</f>
        <v>0</v>
      </c>
      <c r="AR27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71" t="str" cm="1">
        <f t="array" ref="AS271">_xlfn.IFS(
  attrition_data[[#This Row],[RiskScore]] &lt;= $AU$3, "Q1 (Lowest)",
  attrition_data[[#This Row],[RiskScore]] &lt;= $AV$3, "Q2",
  attrition_data[[#This Row],[RiskScore]] &lt;= $AW$3, "Q3",
  TRUE, "Q4 (Highest)"
)</f>
        <v>Q2</v>
      </c>
    </row>
    <row r="272" spans="1:45">
      <c r="A272">
        <v>55</v>
      </c>
      <c r="B272" t="s">
        <v>50</v>
      </c>
      <c r="C272" t="s">
        <v>39</v>
      </c>
      <c r="D272" t="s">
        <v>52</v>
      </c>
      <c r="E272">
        <v>1</v>
      </c>
      <c r="F272">
        <v>3</v>
      </c>
      <c r="G272" t="s">
        <v>64</v>
      </c>
      <c r="H272">
        <v>374</v>
      </c>
      <c r="I272">
        <v>4</v>
      </c>
      <c r="J272" t="s">
        <v>53</v>
      </c>
      <c r="K272">
        <v>3</v>
      </c>
      <c r="L272">
        <v>5</v>
      </c>
      <c r="M272" t="s">
        <v>75</v>
      </c>
      <c r="N272">
        <v>1</v>
      </c>
      <c r="O272" t="s">
        <v>44</v>
      </c>
      <c r="P272">
        <v>19045</v>
      </c>
      <c r="Q272">
        <v>0</v>
      </c>
      <c r="R272" t="s">
        <v>38</v>
      </c>
      <c r="S272">
        <v>14</v>
      </c>
      <c r="T272">
        <v>3</v>
      </c>
      <c r="U272">
        <v>3</v>
      </c>
      <c r="V272">
        <v>0</v>
      </c>
      <c r="W272">
        <v>37</v>
      </c>
      <c r="X272">
        <v>2</v>
      </c>
      <c r="Y272">
        <v>3</v>
      </c>
      <c r="Z272">
        <v>36</v>
      </c>
      <c r="AA272">
        <v>10</v>
      </c>
      <c r="AB272">
        <v>4</v>
      </c>
      <c r="AC272">
        <v>13</v>
      </c>
      <c r="AD272">
        <v>0</v>
      </c>
      <c r="AE272">
        <v>1</v>
      </c>
      <c r="AF272">
        <v>0</v>
      </c>
      <c r="AG272">
        <v>1</v>
      </c>
      <c r="AH272" t="s">
        <v>66</v>
      </c>
      <c r="AI272" t="s">
        <v>46</v>
      </c>
      <c r="AJ272" t="s">
        <v>76</v>
      </c>
      <c r="AK272" t="s">
        <v>77</v>
      </c>
      <c r="AL272" t="s">
        <v>78</v>
      </c>
      <c r="AM272">
        <v>2.75</v>
      </c>
      <c r="AN272" t="s">
        <v>94</v>
      </c>
      <c r="AO272" t="str" cm="1">
        <f t="array" ref="AO272">_xlfn.IFS(
  attrition_data[[#This Row],[YearsSinceLastPromotion]]="","",
  attrition_data[[#This Row],[YearsSinceLastPromotion]]=0,"0",
  attrition_data[[#This Row],[YearsSinceLastPromotion]]&lt;=2,"1–2",
  attrition_data[[#This Row],[YearsSinceLastPromotion]]&lt;=5,"3–5",
  TRUE,"6+"
)</f>
        <v>3–5</v>
      </c>
      <c r="AP272">
        <f>attrition_data[[#This Row],[MonthlyIncome]] * 12 * ReplacementFactor</f>
        <v>68562</v>
      </c>
      <c r="AQ272">
        <f>IFERROR(attrition_data[[#This Row],[AttritionFlag]] * attrition_data[[#This Row],[ReplacementCost]], 0)</f>
        <v>0</v>
      </c>
      <c r="AR27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272" t="str" cm="1">
        <f t="array" ref="AS272">_xlfn.IFS(
  attrition_data[[#This Row],[RiskScore]] &lt;= $AU$3, "Q1 (Lowest)",
  attrition_data[[#This Row],[RiskScore]] &lt;= $AV$3, "Q2",
  attrition_data[[#This Row],[RiskScore]] &lt;= $AW$3, "Q3",
  TRUE, "Q4 (Highest)"
)</f>
        <v>Q3</v>
      </c>
    </row>
    <row r="273" spans="1:45">
      <c r="A273">
        <v>47</v>
      </c>
      <c r="B273" t="s">
        <v>38</v>
      </c>
      <c r="C273" t="s">
        <v>74</v>
      </c>
      <c r="D273" t="s">
        <v>52</v>
      </c>
      <c r="E273">
        <v>29</v>
      </c>
      <c r="F273">
        <v>4</v>
      </c>
      <c r="G273" t="s">
        <v>41</v>
      </c>
      <c r="H273">
        <v>376</v>
      </c>
      <c r="I273">
        <v>1</v>
      </c>
      <c r="J273" t="s">
        <v>53</v>
      </c>
      <c r="K273">
        <v>3</v>
      </c>
      <c r="L273">
        <v>3</v>
      </c>
      <c r="M273" t="s">
        <v>75</v>
      </c>
      <c r="N273">
        <v>2</v>
      </c>
      <c r="O273" t="s">
        <v>55</v>
      </c>
      <c r="P273">
        <v>11849</v>
      </c>
      <c r="Q273">
        <v>1</v>
      </c>
      <c r="R273" t="s">
        <v>38</v>
      </c>
      <c r="S273">
        <v>12</v>
      </c>
      <c r="T273">
        <v>3</v>
      </c>
      <c r="U273">
        <v>4</v>
      </c>
      <c r="V273">
        <v>1</v>
      </c>
      <c r="W273">
        <v>10</v>
      </c>
      <c r="X273">
        <v>2</v>
      </c>
      <c r="Y273">
        <v>2</v>
      </c>
      <c r="Z273">
        <v>10</v>
      </c>
      <c r="AA273">
        <v>7</v>
      </c>
      <c r="AB273">
        <v>9</v>
      </c>
      <c r="AC273">
        <v>9</v>
      </c>
      <c r="AD273">
        <v>1</v>
      </c>
      <c r="AE273">
        <v>1</v>
      </c>
      <c r="AF273">
        <v>0</v>
      </c>
      <c r="AG273">
        <v>1</v>
      </c>
      <c r="AH273" t="s">
        <v>56</v>
      </c>
      <c r="AI273" t="s">
        <v>68</v>
      </c>
      <c r="AJ273" t="s">
        <v>81</v>
      </c>
      <c r="AK273" t="s">
        <v>58</v>
      </c>
      <c r="AL273" t="s">
        <v>49</v>
      </c>
      <c r="AM273">
        <v>2.25</v>
      </c>
      <c r="AN273" t="s">
        <v>96</v>
      </c>
      <c r="AO273" t="str" cm="1">
        <f t="array" ref="AO273">_xlfn.IFS(
  attrition_data[[#This Row],[YearsSinceLastPromotion]]="","",
  attrition_data[[#This Row],[YearsSinceLastPromotion]]=0,"0",
  attrition_data[[#This Row],[YearsSinceLastPromotion]]&lt;=2,"1–2",
  attrition_data[[#This Row],[YearsSinceLastPromotion]]&lt;=5,"3–5",
  TRUE,"6+"
)</f>
        <v>6+</v>
      </c>
      <c r="AP273">
        <f>attrition_data[[#This Row],[MonthlyIncome]] * 12 * ReplacementFactor</f>
        <v>42656.4</v>
      </c>
      <c r="AQ273">
        <f>IFERROR(attrition_data[[#This Row],[AttritionFlag]] * attrition_data[[#This Row],[ReplacementCost]], 0)</f>
        <v>42656.4</v>
      </c>
      <c r="AR27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273" t="str" cm="1">
        <f t="array" ref="AS273">_xlfn.IFS(
  attrition_data[[#This Row],[RiskScore]] &lt;= $AU$3, "Q1 (Lowest)",
  attrition_data[[#This Row],[RiskScore]] &lt;= $AV$3, "Q2",
  attrition_data[[#This Row],[RiskScore]] &lt;= $AW$3, "Q3",
  TRUE, "Q4 (Highest)"
)</f>
        <v>Q4 (Highest)</v>
      </c>
    </row>
    <row r="274" spans="1:45">
      <c r="A274">
        <v>28</v>
      </c>
      <c r="B274" t="s">
        <v>50</v>
      </c>
      <c r="C274" t="s">
        <v>39</v>
      </c>
      <c r="D274" t="s">
        <v>52</v>
      </c>
      <c r="E274">
        <v>9</v>
      </c>
      <c r="F274">
        <v>3</v>
      </c>
      <c r="G274" t="s">
        <v>64</v>
      </c>
      <c r="H274">
        <v>377</v>
      </c>
      <c r="I274">
        <v>4</v>
      </c>
      <c r="J274" t="s">
        <v>53</v>
      </c>
      <c r="K274">
        <v>3</v>
      </c>
      <c r="L274">
        <v>1</v>
      </c>
      <c r="M274" t="s">
        <v>54</v>
      </c>
      <c r="N274">
        <v>4</v>
      </c>
      <c r="O274" t="s">
        <v>55</v>
      </c>
      <c r="P274">
        <v>2070</v>
      </c>
      <c r="Q274">
        <v>1</v>
      </c>
      <c r="R274" t="s">
        <v>50</v>
      </c>
      <c r="S274">
        <v>23</v>
      </c>
      <c r="T274">
        <v>4</v>
      </c>
      <c r="U274">
        <v>4</v>
      </c>
      <c r="V274">
        <v>1</v>
      </c>
      <c r="W274">
        <v>5</v>
      </c>
      <c r="X274">
        <v>3</v>
      </c>
      <c r="Y274">
        <v>2</v>
      </c>
      <c r="Z274">
        <v>5</v>
      </c>
      <c r="AA274">
        <v>2</v>
      </c>
      <c r="AB274">
        <v>0</v>
      </c>
      <c r="AC274">
        <v>4</v>
      </c>
      <c r="AD274">
        <v>0</v>
      </c>
      <c r="AE274">
        <v>0</v>
      </c>
      <c r="AF274">
        <v>1</v>
      </c>
      <c r="AG274">
        <v>1</v>
      </c>
      <c r="AH274" t="s">
        <v>63</v>
      </c>
      <c r="AI274" t="s">
        <v>57</v>
      </c>
      <c r="AJ274" t="s">
        <v>61</v>
      </c>
      <c r="AK274" t="s">
        <v>48</v>
      </c>
      <c r="AL274" t="s">
        <v>65</v>
      </c>
      <c r="AM274">
        <v>3.5</v>
      </c>
      <c r="AN274" t="s">
        <v>95</v>
      </c>
      <c r="AO274" t="str" cm="1">
        <f t="array" ref="AO274">_xlfn.IFS(
  attrition_data[[#This Row],[YearsSinceLastPromotion]]="","",
  attrition_data[[#This Row],[YearsSinceLastPromotion]]=0,"0",
  attrition_data[[#This Row],[YearsSinceLastPromotion]]&lt;=2,"1–2",
  attrition_data[[#This Row],[YearsSinceLastPromotion]]&lt;=5,"3–5",
  TRUE,"6+"
)</f>
        <v>0</v>
      </c>
      <c r="AP274">
        <f>attrition_data[[#This Row],[MonthlyIncome]] * 12 * ReplacementFactor</f>
        <v>7452</v>
      </c>
      <c r="AQ274">
        <f>IFERROR(attrition_data[[#This Row],[AttritionFlag]] * attrition_data[[#This Row],[ReplacementCost]], 0)</f>
        <v>0</v>
      </c>
      <c r="AR27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74" t="str" cm="1">
        <f t="array" ref="AS274">_xlfn.IFS(
  attrition_data[[#This Row],[RiskScore]] &lt;= $AU$3, "Q1 (Lowest)",
  attrition_data[[#This Row],[RiskScore]] &lt;= $AV$3, "Q2",
  attrition_data[[#This Row],[RiskScore]] &lt;= $AW$3, "Q3",
  TRUE, "Q4 (Highest)"
)</f>
        <v>Q1 (Lowest)</v>
      </c>
    </row>
    <row r="275" spans="1:45">
      <c r="A275">
        <v>37</v>
      </c>
      <c r="B275" t="s">
        <v>50</v>
      </c>
      <c r="C275" t="s">
        <v>39</v>
      </c>
      <c r="D275" t="s">
        <v>40</v>
      </c>
      <c r="E275">
        <v>6</v>
      </c>
      <c r="F275">
        <v>4</v>
      </c>
      <c r="G275" t="s">
        <v>64</v>
      </c>
      <c r="H275">
        <v>378</v>
      </c>
      <c r="I275">
        <v>3</v>
      </c>
      <c r="J275" t="s">
        <v>53</v>
      </c>
      <c r="K275">
        <v>3</v>
      </c>
      <c r="L275">
        <v>2</v>
      </c>
      <c r="M275" t="s">
        <v>43</v>
      </c>
      <c r="N275">
        <v>4</v>
      </c>
      <c r="O275" t="s">
        <v>55</v>
      </c>
      <c r="P275">
        <v>6502</v>
      </c>
      <c r="Q275">
        <v>4</v>
      </c>
      <c r="R275" t="s">
        <v>50</v>
      </c>
      <c r="S275">
        <v>14</v>
      </c>
      <c r="T275">
        <v>3</v>
      </c>
      <c r="U275">
        <v>2</v>
      </c>
      <c r="V275">
        <v>1</v>
      </c>
      <c r="W275">
        <v>7</v>
      </c>
      <c r="X275">
        <v>5</v>
      </c>
      <c r="Y275">
        <v>4</v>
      </c>
      <c r="Z275">
        <v>5</v>
      </c>
      <c r="AA275">
        <v>4</v>
      </c>
      <c r="AB275">
        <v>0</v>
      </c>
      <c r="AC275">
        <v>1</v>
      </c>
      <c r="AD275">
        <v>0</v>
      </c>
      <c r="AE275">
        <v>0</v>
      </c>
      <c r="AF275">
        <v>1</v>
      </c>
      <c r="AG275">
        <v>1</v>
      </c>
      <c r="AH275" t="s">
        <v>45</v>
      </c>
      <c r="AI275" t="s">
        <v>57</v>
      </c>
      <c r="AJ275" t="s">
        <v>47</v>
      </c>
      <c r="AK275" t="s">
        <v>48</v>
      </c>
      <c r="AL275" t="s">
        <v>65</v>
      </c>
      <c r="AM275">
        <v>3.25</v>
      </c>
      <c r="AN275" t="s">
        <v>95</v>
      </c>
      <c r="AO275" t="str" cm="1">
        <f t="array" ref="AO275">_xlfn.IFS(
  attrition_data[[#This Row],[YearsSinceLastPromotion]]="","",
  attrition_data[[#This Row],[YearsSinceLastPromotion]]=0,"0",
  attrition_data[[#This Row],[YearsSinceLastPromotion]]&lt;=2,"1–2",
  attrition_data[[#This Row],[YearsSinceLastPromotion]]&lt;=5,"3–5",
  TRUE,"6+"
)</f>
        <v>0</v>
      </c>
      <c r="AP275">
        <f>attrition_data[[#This Row],[MonthlyIncome]] * 12 * ReplacementFactor</f>
        <v>23407.200000000001</v>
      </c>
      <c r="AQ275">
        <f>IFERROR(attrition_data[[#This Row],[AttritionFlag]] * attrition_data[[#This Row],[ReplacementCost]], 0)</f>
        <v>0</v>
      </c>
      <c r="AR27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75" t="str" cm="1">
        <f t="array" ref="AS275">_xlfn.IFS(
  attrition_data[[#This Row],[RiskScore]] &lt;= $AU$3, "Q1 (Lowest)",
  attrition_data[[#This Row],[RiskScore]] &lt;= $AV$3, "Q2",
  attrition_data[[#This Row],[RiskScore]] &lt;= $AW$3, "Q3",
  TRUE, "Q4 (Highest)"
)</f>
        <v>Q1 (Lowest)</v>
      </c>
    </row>
    <row r="276" spans="1:45">
      <c r="A276">
        <v>21</v>
      </c>
      <c r="B276" t="s">
        <v>50</v>
      </c>
      <c r="C276" t="s">
        <v>39</v>
      </c>
      <c r="D276" t="s">
        <v>52</v>
      </c>
      <c r="E276">
        <v>3</v>
      </c>
      <c r="F276">
        <v>2</v>
      </c>
      <c r="G276" t="s">
        <v>64</v>
      </c>
      <c r="H276">
        <v>379</v>
      </c>
      <c r="I276">
        <v>4</v>
      </c>
      <c r="J276" t="s">
        <v>53</v>
      </c>
      <c r="K276">
        <v>2</v>
      </c>
      <c r="L276">
        <v>1</v>
      </c>
      <c r="M276" t="s">
        <v>54</v>
      </c>
      <c r="N276">
        <v>3</v>
      </c>
      <c r="O276" t="s">
        <v>44</v>
      </c>
      <c r="P276">
        <v>3230</v>
      </c>
      <c r="Q276">
        <v>1</v>
      </c>
      <c r="R276" t="s">
        <v>50</v>
      </c>
      <c r="S276">
        <v>17</v>
      </c>
      <c r="T276">
        <v>3</v>
      </c>
      <c r="U276">
        <v>1</v>
      </c>
      <c r="V276">
        <v>0</v>
      </c>
      <c r="W276">
        <v>3</v>
      </c>
      <c r="X276">
        <v>4</v>
      </c>
      <c r="Y276">
        <v>4</v>
      </c>
      <c r="Z276">
        <v>3</v>
      </c>
      <c r="AA276">
        <v>2</v>
      </c>
      <c r="AB276">
        <v>1</v>
      </c>
      <c r="AC276">
        <v>0</v>
      </c>
      <c r="AD276">
        <v>0</v>
      </c>
      <c r="AE276">
        <v>0</v>
      </c>
      <c r="AF276">
        <v>1</v>
      </c>
      <c r="AG276">
        <v>0</v>
      </c>
      <c r="AH276" t="s">
        <v>153</v>
      </c>
      <c r="AI276" t="s">
        <v>46</v>
      </c>
      <c r="AJ276" t="s">
        <v>61</v>
      </c>
      <c r="AK276" t="s">
        <v>65</v>
      </c>
      <c r="AL276" t="s">
        <v>65</v>
      </c>
      <c r="AM276">
        <v>3</v>
      </c>
      <c r="AN276" t="s">
        <v>94</v>
      </c>
      <c r="AO276" t="str" cm="1">
        <f t="array" ref="AO276">_xlfn.IFS(
  attrition_data[[#This Row],[YearsSinceLastPromotion]]="","",
  attrition_data[[#This Row],[YearsSinceLastPromotion]]=0,"0",
  attrition_data[[#This Row],[YearsSinceLastPromotion]]&lt;=2,"1–2",
  attrition_data[[#This Row],[YearsSinceLastPromotion]]&lt;=5,"3–5",
  TRUE,"6+"
)</f>
        <v>1–2</v>
      </c>
      <c r="AP276">
        <f>attrition_data[[#This Row],[MonthlyIncome]] * 12 * ReplacementFactor</f>
        <v>11628</v>
      </c>
      <c r="AQ276">
        <f>IFERROR(attrition_data[[#This Row],[AttritionFlag]] * attrition_data[[#This Row],[ReplacementCost]], 0)</f>
        <v>0</v>
      </c>
      <c r="AR27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76" t="str" cm="1">
        <f t="array" ref="AS276">_xlfn.IFS(
  attrition_data[[#This Row],[RiskScore]] &lt;= $AU$3, "Q1 (Lowest)",
  attrition_data[[#This Row],[RiskScore]] &lt;= $AV$3, "Q2",
  attrition_data[[#This Row],[RiskScore]] &lt;= $AW$3, "Q3",
  TRUE, "Q4 (Highest)"
)</f>
        <v>Q1 (Lowest)</v>
      </c>
    </row>
    <row r="277" spans="1:45">
      <c r="A277">
        <v>37</v>
      </c>
      <c r="B277" t="s">
        <v>50</v>
      </c>
      <c r="C277" t="s">
        <v>74</v>
      </c>
      <c r="D277" t="s">
        <v>52</v>
      </c>
      <c r="E277">
        <v>1</v>
      </c>
      <c r="F277">
        <v>4</v>
      </c>
      <c r="G277" t="s">
        <v>64</v>
      </c>
      <c r="H277">
        <v>380</v>
      </c>
      <c r="I277">
        <v>1</v>
      </c>
      <c r="J277" t="s">
        <v>42</v>
      </c>
      <c r="K277">
        <v>3</v>
      </c>
      <c r="L277">
        <v>3</v>
      </c>
      <c r="M277" t="s">
        <v>80</v>
      </c>
      <c r="N277">
        <v>4</v>
      </c>
      <c r="O277" t="s">
        <v>67</v>
      </c>
      <c r="P277">
        <v>13603</v>
      </c>
      <c r="Q277">
        <v>2</v>
      </c>
      <c r="R277" t="s">
        <v>38</v>
      </c>
      <c r="S277">
        <v>18</v>
      </c>
      <c r="T277">
        <v>3</v>
      </c>
      <c r="U277">
        <v>1</v>
      </c>
      <c r="V277">
        <v>2</v>
      </c>
      <c r="W277">
        <v>15</v>
      </c>
      <c r="X277">
        <v>2</v>
      </c>
      <c r="Y277">
        <v>3</v>
      </c>
      <c r="Z277">
        <v>5</v>
      </c>
      <c r="AA277">
        <v>2</v>
      </c>
      <c r="AB277">
        <v>0</v>
      </c>
      <c r="AC277">
        <v>2</v>
      </c>
      <c r="AD277">
        <v>0</v>
      </c>
      <c r="AE277">
        <v>1</v>
      </c>
      <c r="AF277">
        <v>1</v>
      </c>
      <c r="AG277">
        <v>1</v>
      </c>
      <c r="AH277" t="s">
        <v>45</v>
      </c>
      <c r="AI277" t="s">
        <v>46</v>
      </c>
      <c r="AJ277" t="s">
        <v>81</v>
      </c>
      <c r="AK277" t="s">
        <v>58</v>
      </c>
      <c r="AL277" t="s">
        <v>65</v>
      </c>
      <c r="AM277">
        <v>2.25</v>
      </c>
      <c r="AN277" t="s">
        <v>96</v>
      </c>
      <c r="AO277" t="str" cm="1">
        <f t="array" ref="AO277">_xlfn.IFS(
  attrition_data[[#This Row],[YearsSinceLastPromotion]]="","",
  attrition_data[[#This Row],[YearsSinceLastPromotion]]=0,"0",
  attrition_data[[#This Row],[YearsSinceLastPromotion]]&lt;=2,"1–2",
  attrition_data[[#This Row],[YearsSinceLastPromotion]]&lt;=5,"3–5",
  TRUE,"6+"
)</f>
        <v>0</v>
      </c>
      <c r="AP277">
        <f>attrition_data[[#This Row],[MonthlyIncome]] * 12 * ReplacementFactor</f>
        <v>48970.799999999996</v>
      </c>
      <c r="AQ277">
        <f>IFERROR(attrition_data[[#This Row],[AttritionFlag]] * attrition_data[[#This Row],[ReplacementCost]], 0)</f>
        <v>0</v>
      </c>
      <c r="AR27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77" t="str" cm="1">
        <f t="array" ref="AS277">_xlfn.IFS(
  attrition_data[[#This Row],[RiskScore]] &lt;= $AU$3, "Q1 (Lowest)",
  attrition_data[[#This Row],[RiskScore]] &lt;= $AV$3, "Q2",
  attrition_data[[#This Row],[RiskScore]] &lt;= $AW$3, "Q3",
  TRUE, "Q4 (Highest)"
)</f>
        <v>Q2</v>
      </c>
    </row>
    <row r="278" spans="1:45">
      <c r="A278">
        <v>35</v>
      </c>
      <c r="B278" t="s">
        <v>50</v>
      </c>
      <c r="C278" t="s">
        <v>39</v>
      </c>
      <c r="D278" t="s">
        <v>52</v>
      </c>
      <c r="E278">
        <v>22</v>
      </c>
      <c r="F278">
        <v>3</v>
      </c>
      <c r="G278" t="s">
        <v>41</v>
      </c>
      <c r="H278">
        <v>381</v>
      </c>
      <c r="I278">
        <v>2</v>
      </c>
      <c r="J278" t="s">
        <v>42</v>
      </c>
      <c r="K278">
        <v>4</v>
      </c>
      <c r="L278">
        <v>3</v>
      </c>
      <c r="M278" t="s">
        <v>75</v>
      </c>
      <c r="N278">
        <v>2</v>
      </c>
      <c r="O278" t="s">
        <v>67</v>
      </c>
      <c r="P278">
        <v>11996</v>
      </c>
      <c r="Q278">
        <v>7</v>
      </c>
      <c r="R278" t="s">
        <v>50</v>
      </c>
      <c r="S278">
        <v>18</v>
      </c>
      <c r="T278">
        <v>3</v>
      </c>
      <c r="U278">
        <v>2</v>
      </c>
      <c r="V278">
        <v>1</v>
      </c>
      <c r="W278">
        <v>10</v>
      </c>
      <c r="X278">
        <v>6</v>
      </c>
      <c r="Y278">
        <v>2</v>
      </c>
      <c r="Z278">
        <v>7</v>
      </c>
      <c r="AA278">
        <v>7</v>
      </c>
      <c r="AB278">
        <v>6</v>
      </c>
      <c r="AC278">
        <v>2</v>
      </c>
      <c r="AD278">
        <v>0</v>
      </c>
      <c r="AE278">
        <v>0</v>
      </c>
      <c r="AF278">
        <v>0</v>
      </c>
      <c r="AG278">
        <v>1</v>
      </c>
      <c r="AH278" t="s">
        <v>45</v>
      </c>
      <c r="AI278" t="s">
        <v>68</v>
      </c>
      <c r="AJ278" t="s">
        <v>81</v>
      </c>
      <c r="AK278" t="s">
        <v>58</v>
      </c>
      <c r="AL278" t="s">
        <v>49</v>
      </c>
      <c r="AM278">
        <v>2</v>
      </c>
      <c r="AN278" t="s">
        <v>93</v>
      </c>
      <c r="AO278" t="str" cm="1">
        <f t="array" ref="AO278">_xlfn.IFS(
  attrition_data[[#This Row],[YearsSinceLastPromotion]]="","",
  attrition_data[[#This Row],[YearsSinceLastPromotion]]=0,"0",
  attrition_data[[#This Row],[YearsSinceLastPromotion]]&lt;=2,"1–2",
  attrition_data[[#This Row],[YearsSinceLastPromotion]]&lt;=5,"3–5",
  TRUE,"6+"
)</f>
        <v>6+</v>
      </c>
      <c r="AP278">
        <f>attrition_data[[#This Row],[MonthlyIncome]] * 12 * ReplacementFactor</f>
        <v>43185.599999999999</v>
      </c>
      <c r="AQ278">
        <f>IFERROR(attrition_data[[#This Row],[AttritionFlag]] * attrition_data[[#This Row],[ReplacementCost]], 0)</f>
        <v>0</v>
      </c>
      <c r="AR27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278" t="str" cm="1">
        <f t="array" ref="AS278">_xlfn.IFS(
  attrition_data[[#This Row],[RiskScore]] &lt;= $AU$3, "Q1 (Lowest)",
  attrition_data[[#This Row],[RiskScore]] &lt;= $AV$3, "Q2",
  attrition_data[[#This Row],[RiskScore]] &lt;= $AW$3, "Q3",
  TRUE, "Q4 (Highest)"
)</f>
        <v>Q4 (Highest)</v>
      </c>
    </row>
    <row r="279" spans="1:45">
      <c r="A279">
        <v>38</v>
      </c>
      <c r="B279" t="s">
        <v>50</v>
      </c>
      <c r="C279" t="s">
        <v>39</v>
      </c>
      <c r="D279" t="s">
        <v>40</v>
      </c>
      <c r="E279">
        <v>7</v>
      </c>
      <c r="F279">
        <v>2</v>
      </c>
      <c r="G279" t="s">
        <v>64</v>
      </c>
      <c r="H279">
        <v>382</v>
      </c>
      <c r="I279">
        <v>1</v>
      </c>
      <c r="J279" t="s">
        <v>42</v>
      </c>
      <c r="K279">
        <v>4</v>
      </c>
      <c r="L279">
        <v>2</v>
      </c>
      <c r="M279" t="s">
        <v>43</v>
      </c>
      <c r="N279">
        <v>1</v>
      </c>
      <c r="O279" t="s">
        <v>67</v>
      </c>
      <c r="P279">
        <v>5605</v>
      </c>
      <c r="Q279">
        <v>1</v>
      </c>
      <c r="R279" t="s">
        <v>38</v>
      </c>
      <c r="S279">
        <v>24</v>
      </c>
      <c r="T279">
        <v>4</v>
      </c>
      <c r="U279">
        <v>3</v>
      </c>
      <c r="V279">
        <v>1</v>
      </c>
      <c r="W279">
        <v>8</v>
      </c>
      <c r="X279">
        <v>3</v>
      </c>
      <c r="Y279">
        <v>3</v>
      </c>
      <c r="Z279">
        <v>8</v>
      </c>
      <c r="AA279">
        <v>0</v>
      </c>
      <c r="AB279">
        <v>7</v>
      </c>
      <c r="AC279">
        <v>7</v>
      </c>
      <c r="AD279">
        <v>0</v>
      </c>
      <c r="AE279">
        <v>1</v>
      </c>
      <c r="AF279">
        <v>0</v>
      </c>
      <c r="AG279">
        <v>1</v>
      </c>
      <c r="AH279" t="s">
        <v>45</v>
      </c>
      <c r="AI279" t="s">
        <v>57</v>
      </c>
      <c r="AJ279" t="s">
        <v>47</v>
      </c>
      <c r="AK279" t="s">
        <v>48</v>
      </c>
      <c r="AL279" t="s">
        <v>49</v>
      </c>
      <c r="AM279">
        <v>2</v>
      </c>
      <c r="AN279" t="s">
        <v>93</v>
      </c>
      <c r="AO279" t="str" cm="1">
        <f t="array" ref="AO279">_xlfn.IFS(
  attrition_data[[#This Row],[YearsSinceLastPromotion]]="","",
  attrition_data[[#This Row],[YearsSinceLastPromotion]]=0,"0",
  attrition_data[[#This Row],[YearsSinceLastPromotion]]&lt;=2,"1–2",
  attrition_data[[#This Row],[YearsSinceLastPromotion]]&lt;=5,"3–5",
  TRUE,"6+"
)</f>
        <v>6+</v>
      </c>
      <c r="AP279">
        <f>attrition_data[[#This Row],[MonthlyIncome]] * 12 * ReplacementFactor</f>
        <v>20178</v>
      </c>
      <c r="AQ279">
        <f>IFERROR(attrition_data[[#This Row],[AttritionFlag]] * attrition_data[[#This Row],[ReplacementCost]], 0)</f>
        <v>0</v>
      </c>
      <c r="AR27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279" t="str" cm="1">
        <f t="array" ref="AS279">_xlfn.IFS(
  attrition_data[[#This Row],[RiskScore]] &lt;= $AU$3, "Q1 (Lowest)",
  attrition_data[[#This Row],[RiskScore]] &lt;= $AV$3, "Q2",
  attrition_data[[#This Row],[RiskScore]] &lt;= $AW$3, "Q3",
  TRUE, "Q4 (Highest)"
)</f>
        <v>Q4 (Highest)</v>
      </c>
    </row>
    <row r="280" spans="1:45">
      <c r="A280">
        <v>26</v>
      </c>
      <c r="B280" t="s">
        <v>50</v>
      </c>
      <c r="C280" t="s">
        <v>51</v>
      </c>
      <c r="D280" t="s">
        <v>52</v>
      </c>
      <c r="E280">
        <v>1</v>
      </c>
      <c r="F280">
        <v>3</v>
      </c>
      <c r="G280" t="s">
        <v>41</v>
      </c>
      <c r="H280">
        <v>384</v>
      </c>
      <c r="I280">
        <v>3</v>
      </c>
      <c r="J280" t="s">
        <v>42</v>
      </c>
      <c r="K280">
        <v>3</v>
      </c>
      <c r="L280">
        <v>2</v>
      </c>
      <c r="M280" t="s">
        <v>69</v>
      </c>
      <c r="N280">
        <v>2</v>
      </c>
      <c r="O280" t="s">
        <v>67</v>
      </c>
      <c r="P280">
        <v>6397</v>
      </c>
      <c r="Q280">
        <v>1</v>
      </c>
      <c r="R280" t="s">
        <v>50</v>
      </c>
      <c r="S280">
        <v>20</v>
      </c>
      <c r="T280">
        <v>4</v>
      </c>
      <c r="U280">
        <v>1</v>
      </c>
      <c r="V280">
        <v>1</v>
      </c>
      <c r="W280">
        <v>6</v>
      </c>
      <c r="X280">
        <v>6</v>
      </c>
      <c r="Y280">
        <v>1</v>
      </c>
      <c r="Z280">
        <v>6</v>
      </c>
      <c r="AA280">
        <v>5</v>
      </c>
      <c r="AB280">
        <v>1</v>
      </c>
      <c r="AC280">
        <v>4</v>
      </c>
      <c r="AD280">
        <v>0</v>
      </c>
      <c r="AE280">
        <v>0</v>
      </c>
      <c r="AF280">
        <v>1</v>
      </c>
      <c r="AG280">
        <v>1</v>
      </c>
      <c r="AH280" t="s">
        <v>63</v>
      </c>
      <c r="AI280" t="s">
        <v>46</v>
      </c>
      <c r="AJ280" t="s">
        <v>47</v>
      </c>
      <c r="AK280" t="s">
        <v>48</v>
      </c>
      <c r="AL280" t="s">
        <v>49</v>
      </c>
      <c r="AM280">
        <v>1.75</v>
      </c>
      <c r="AN280" t="s">
        <v>93</v>
      </c>
      <c r="AO280" t="str" cm="1">
        <f t="array" ref="AO280">_xlfn.IFS(
  attrition_data[[#This Row],[YearsSinceLastPromotion]]="","",
  attrition_data[[#This Row],[YearsSinceLastPromotion]]=0,"0",
  attrition_data[[#This Row],[YearsSinceLastPromotion]]&lt;=2,"1–2",
  attrition_data[[#This Row],[YearsSinceLastPromotion]]&lt;=5,"3–5",
  TRUE,"6+"
)</f>
        <v>1–2</v>
      </c>
      <c r="AP280">
        <f>attrition_data[[#This Row],[MonthlyIncome]] * 12 * ReplacementFactor</f>
        <v>23029.200000000001</v>
      </c>
      <c r="AQ280">
        <f>IFERROR(attrition_data[[#This Row],[AttritionFlag]] * attrition_data[[#This Row],[ReplacementCost]], 0)</f>
        <v>0</v>
      </c>
      <c r="AR28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80" t="str" cm="1">
        <f t="array" ref="AS280">_xlfn.IFS(
  attrition_data[[#This Row],[RiskScore]] &lt;= $AU$3, "Q1 (Lowest)",
  attrition_data[[#This Row],[RiskScore]] &lt;= $AV$3, "Q2",
  attrition_data[[#This Row],[RiskScore]] &lt;= $AW$3, "Q3",
  TRUE, "Q4 (Highest)"
)</f>
        <v>Q2</v>
      </c>
    </row>
    <row r="281" spans="1:45">
      <c r="A281">
        <v>50</v>
      </c>
      <c r="B281" t="s">
        <v>50</v>
      </c>
      <c r="C281" t="s">
        <v>39</v>
      </c>
      <c r="D281" t="s">
        <v>52</v>
      </c>
      <c r="E281">
        <v>4</v>
      </c>
      <c r="F281">
        <v>1</v>
      </c>
      <c r="G281" t="s">
        <v>41</v>
      </c>
      <c r="H281">
        <v>385</v>
      </c>
      <c r="I281">
        <v>1</v>
      </c>
      <c r="J281" t="s">
        <v>53</v>
      </c>
      <c r="K281">
        <v>3</v>
      </c>
      <c r="L281">
        <v>5</v>
      </c>
      <c r="M281" t="s">
        <v>80</v>
      </c>
      <c r="N281">
        <v>2</v>
      </c>
      <c r="O281" t="s">
        <v>67</v>
      </c>
      <c r="P281">
        <v>19144</v>
      </c>
      <c r="Q281">
        <v>3</v>
      </c>
      <c r="R281" t="s">
        <v>50</v>
      </c>
      <c r="S281">
        <v>14</v>
      </c>
      <c r="T281">
        <v>3</v>
      </c>
      <c r="U281">
        <v>1</v>
      </c>
      <c r="V281">
        <v>2</v>
      </c>
      <c r="W281">
        <v>28</v>
      </c>
      <c r="X281">
        <v>4</v>
      </c>
      <c r="Y281">
        <v>2</v>
      </c>
      <c r="Z281">
        <v>10</v>
      </c>
      <c r="AA281">
        <v>4</v>
      </c>
      <c r="AB281">
        <v>1</v>
      </c>
      <c r="AC281">
        <v>6</v>
      </c>
      <c r="AD281">
        <v>0</v>
      </c>
      <c r="AE281">
        <v>0</v>
      </c>
      <c r="AF281">
        <v>1</v>
      </c>
      <c r="AG281">
        <v>1</v>
      </c>
      <c r="AH281" t="s">
        <v>56</v>
      </c>
      <c r="AI281" t="s">
        <v>46</v>
      </c>
      <c r="AJ281" t="s">
        <v>76</v>
      </c>
      <c r="AK281" t="s">
        <v>77</v>
      </c>
      <c r="AL281" t="s">
        <v>49</v>
      </c>
      <c r="AM281">
        <v>1.5</v>
      </c>
      <c r="AN281" t="s">
        <v>97</v>
      </c>
      <c r="AO281" t="str" cm="1">
        <f t="array" ref="AO281">_xlfn.IFS(
  attrition_data[[#This Row],[YearsSinceLastPromotion]]="","",
  attrition_data[[#This Row],[YearsSinceLastPromotion]]=0,"0",
  attrition_data[[#This Row],[YearsSinceLastPromotion]]&lt;=2,"1–2",
  attrition_data[[#This Row],[YearsSinceLastPromotion]]&lt;=5,"3–5",
  TRUE,"6+"
)</f>
        <v>1–2</v>
      </c>
      <c r="AP281">
        <f>attrition_data[[#This Row],[MonthlyIncome]] * 12 * ReplacementFactor</f>
        <v>68918.399999999994</v>
      </c>
      <c r="AQ281">
        <f>IFERROR(attrition_data[[#This Row],[AttritionFlag]] * attrition_data[[#This Row],[ReplacementCost]], 0)</f>
        <v>0</v>
      </c>
      <c r="AR28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81" t="str" cm="1">
        <f t="array" ref="AS281">_xlfn.IFS(
  attrition_data[[#This Row],[RiskScore]] &lt;= $AU$3, "Q1 (Lowest)",
  attrition_data[[#This Row],[RiskScore]] &lt;= $AV$3, "Q2",
  attrition_data[[#This Row],[RiskScore]] &lt;= $AW$3, "Q3",
  TRUE, "Q4 (Highest)"
)</f>
        <v>Q2</v>
      </c>
    </row>
    <row r="282" spans="1:45">
      <c r="A282">
        <v>53</v>
      </c>
      <c r="B282" t="s">
        <v>50</v>
      </c>
      <c r="C282" t="s">
        <v>39</v>
      </c>
      <c r="D282" t="s">
        <v>52</v>
      </c>
      <c r="E282">
        <v>3</v>
      </c>
      <c r="F282">
        <v>4</v>
      </c>
      <c r="G282" t="s">
        <v>64</v>
      </c>
      <c r="H282">
        <v>386</v>
      </c>
      <c r="I282">
        <v>3</v>
      </c>
      <c r="J282" t="s">
        <v>53</v>
      </c>
      <c r="K282">
        <v>3</v>
      </c>
      <c r="L282">
        <v>4</v>
      </c>
      <c r="M282" t="s">
        <v>80</v>
      </c>
      <c r="N282">
        <v>3</v>
      </c>
      <c r="O282" t="s">
        <v>55</v>
      </c>
      <c r="P282">
        <v>17584</v>
      </c>
      <c r="Q282">
        <v>3</v>
      </c>
      <c r="R282" t="s">
        <v>38</v>
      </c>
      <c r="S282">
        <v>16</v>
      </c>
      <c r="T282">
        <v>3</v>
      </c>
      <c r="U282">
        <v>4</v>
      </c>
      <c r="V282">
        <v>3</v>
      </c>
      <c r="W282">
        <v>21</v>
      </c>
      <c r="X282">
        <v>5</v>
      </c>
      <c r="Y282">
        <v>2</v>
      </c>
      <c r="Z282">
        <v>5</v>
      </c>
      <c r="AA282">
        <v>3</v>
      </c>
      <c r="AB282">
        <v>1</v>
      </c>
      <c r="AC282">
        <v>3</v>
      </c>
      <c r="AD282">
        <v>0</v>
      </c>
      <c r="AE282">
        <v>1</v>
      </c>
      <c r="AF282">
        <v>1</v>
      </c>
      <c r="AG282">
        <v>1</v>
      </c>
      <c r="AH282" t="s">
        <v>56</v>
      </c>
      <c r="AI282" t="s">
        <v>46</v>
      </c>
      <c r="AJ282" t="s">
        <v>76</v>
      </c>
      <c r="AK282" t="s">
        <v>71</v>
      </c>
      <c r="AL282" t="s">
        <v>65</v>
      </c>
      <c r="AM282">
        <v>3</v>
      </c>
      <c r="AN282" t="s">
        <v>94</v>
      </c>
      <c r="AO282" t="str" cm="1">
        <f t="array" ref="AO282">_xlfn.IFS(
  attrition_data[[#This Row],[YearsSinceLastPromotion]]="","",
  attrition_data[[#This Row],[YearsSinceLastPromotion]]=0,"0",
  attrition_data[[#This Row],[YearsSinceLastPromotion]]&lt;=2,"1–2",
  attrition_data[[#This Row],[YearsSinceLastPromotion]]&lt;=5,"3–5",
  TRUE,"6+"
)</f>
        <v>1–2</v>
      </c>
      <c r="AP282">
        <f>attrition_data[[#This Row],[MonthlyIncome]] * 12 * ReplacementFactor</f>
        <v>63302.399999999994</v>
      </c>
      <c r="AQ282">
        <f>IFERROR(attrition_data[[#This Row],[AttritionFlag]] * attrition_data[[#This Row],[ReplacementCost]], 0)</f>
        <v>0</v>
      </c>
      <c r="AR28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82" t="str" cm="1">
        <f t="array" ref="AS282">_xlfn.IFS(
  attrition_data[[#This Row],[RiskScore]] &lt;= $AU$3, "Q1 (Lowest)",
  attrition_data[[#This Row],[RiskScore]] &lt;= $AV$3, "Q2",
  attrition_data[[#This Row],[RiskScore]] &lt;= $AW$3, "Q3",
  TRUE, "Q4 (Highest)"
)</f>
        <v>Q2</v>
      </c>
    </row>
    <row r="283" spans="1:45">
      <c r="A283">
        <v>42</v>
      </c>
      <c r="B283" t="s">
        <v>50</v>
      </c>
      <c r="C283" t="s">
        <v>39</v>
      </c>
      <c r="D283" t="s">
        <v>40</v>
      </c>
      <c r="E283">
        <v>1</v>
      </c>
      <c r="F283">
        <v>1</v>
      </c>
      <c r="G283" t="s">
        <v>41</v>
      </c>
      <c r="H283">
        <v>387</v>
      </c>
      <c r="I283">
        <v>2</v>
      </c>
      <c r="J283" t="s">
        <v>53</v>
      </c>
      <c r="K283">
        <v>3</v>
      </c>
      <c r="L283">
        <v>2</v>
      </c>
      <c r="M283" t="s">
        <v>43</v>
      </c>
      <c r="N283">
        <v>3</v>
      </c>
      <c r="O283" t="s">
        <v>55</v>
      </c>
      <c r="P283">
        <v>4907</v>
      </c>
      <c r="Q283">
        <v>1</v>
      </c>
      <c r="R283" t="s">
        <v>50</v>
      </c>
      <c r="S283">
        <v>25</v>
      </c>
      <c r="T283">
        <v>4</v>
      </c>
      <c r="U283">
        <v>3</v>
      </c>
      <c r="V283">
        <v>0</v>
      </c>
      <c r="W283">
        <v>20</v>
      </c>
      <c r="X283">
        <v>3</v>
      </c>
      <c r="Y283">
        <v>3</v>
      </c>
      <c r="Z283">
        <v>20</v>
      </c>
      <c r="AA283">
        <v>16</v>
      </c>
      <c r="AB283">
        <v>11</v>
      </c>
      <c r="AC283">
        <v>6</v>
      </c>
      <c r="AD283">
        <v>0</v>
      </c>
      <c r="AE283">
        <v>0</v>
      </c>
      <c r="AF283">
        <v>0</v>
      </c>
      <c r="AG283">
        <v>1</v>
      </c>
      <c r="AH283" t="s">
        <v>45</v>
      </c>
      <c r="AI283" t="s">
        <v>46</v>
      </c>
      <c r="AJ283" t="s">
        <v>61</v>
      </c>
      <c r="AK283" t="s">
        <v>71</v>
      </c>
      <c r="AL283" t="s">
        <v>71</v>
      </c>
      <c r="AM283">
        <v>2.75</v>
      </c>
      <c r="AN283" t="s">
        <v>94</v>
      </c>
      <c r="AO283" t="str" cm="1">
        <f t="array" ref="AO283">_xlfn.IFS(
  attrition_data[[#This Row],[YearsSinceLastPromotion]]="","",
  attrition_data[[#This Row],[YearsSinceLastPromotion]]=0,"0",
  attrition_data[[#This Row],[YearsSinceLastPromotion]]&lt;=2,"1–2",
  attrition_data[[#This Row],[YearsSinceLastPromotion]]&lt;=5,"3–5",
  TRUE,"6+"
)</f>
        <v>6+</v>
      </c>
      <c r="AP283">
        <f>attrition_data[[#This Row],[MonthlyIncome]] * 12 * ReplacementFactor</f>
        <v>17665.2</v>
      </c>
      <c r="AQ283">
        <f>IFERROR(attrition_data[[#This Row],[AttritionFlag]] * attrition_data[[#This Row],[ReplacementCost]], 0)</f>
        <v>0</v>
      </c>
      <c r="AR28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83" t="str" cm="1">
        <f t="array" ref="AS283">_xlfn.IFS(
  attrition_data[[#This Row],[RiskScore]] &lt;= $AU$3, "Q1 (Lowest)",
  attrition_data[[#This Row],[RiskScore]] &lt;= $AV$3, "Q2",
  attrition_data[[#This Row],[RiskScore]] &lt;= $AW$3, "Q3",
  TRUE, "Q4 (Highest)"
)</f>
        <v>Q2</v>
      </c>
    </row>
    <row r="284" spans="1:45">
      <c r="A284">
        <v>29</v>
      </c>
      <c r="B284" t="s">
        <v>50</v>
      </c>
      <c r="C284" t="s">
        <v>51</v>
      </c>
      <c r="D284" t="s">
        <v>40</v>
      </c>
      <c r="E284">
        <v>2</v>
      </c>
      <c r="F284">
        <v>2</v>
      </c>
      <c r="G284" t="s">
        <v>41</v>
      </c>
      <c r="H284">
        <v>388</v>
      </c>
      <c r="I284">
        <v>2</v>
      </c>
      <c r="J284" t="s">
        <v>53</v>
      </c>
      <c r="K284">
        <v>3</v>
      </c>
      <c r="L284">
        <v>2</v>
      </c>
      <c r="M284" t="s">
        <v>43</v>
      </c>
      <c r="N284">
        <v>4</v>
      </c>
      <c r="O284" t="s">
        <v>44</v>
      </c>
      <c r="P284">
        <v>4554</v>
      </c>
      <c r="Q284">
        <v>1</v>
      </c>
      <c r="R284" t="s">
        <v>50</v>
      </c>
      <c r="S284">
        <v>18</v>
      </c>
      <c r="T284">
        <v>3</v>
      </c>
      <c r="U284">
        <v>1</v>
      </c>
      <c r="V284">
        <v>0</v>
      </c>
      <c r="W284">
        <v>10</v>
      </c>
      <c r="X284">
        <v>3</v>
      </c>
      <c r="Y284">
        <v>2</v>
      </c>
      <c r="Z284">
        <v>10</v>
      </c>
      <c r="AA284">
        <v>7</v>
      </c>
      <c r="AB284">
        <v>0</v>
      </c>
      <c r="AC284">
        <v>9</v>
      </c>
      <c r="AD284">
        <v>0</v>
      </c>
      <c r="AE284">
        <v>0</v>
      </c>
      <c r="AF284">
        <v>1</v>
      </c>
      <c r="AG284">
        <v>1</v>
      </c>
      <c r="AH284" t="s">
        <v>63</v>
      </c>
      <c r="AI284" t="s">
        <v>46</v>
      </c>
      <c r="AJ284" t="s">
        <v>61</v>
      </c>
      <c r="AK284" t="s">
        <v>58</v>
      </c>
      <c r="AL284" t="s">
        <v>49</v>
      </c>
      <c r="AM284">
        <v>2.25</v>
      </c>
      <c r="AN284" t="s">
        <v>96</v>
      </c>
      <c r="AO284" t="str" cm="1">
        <f t="array" ref="AO284">_xlfn.IFS(
  attrition_data[[#This Row],[YearsSinceLastPromotion]]="","",
  attrition_data[[#This Row],[YearsSinceLastPromotion]]=0,"0",
  attrition_data[[#This Row],[YearsSinceLastPromotion]]&lt;=2,"1–2",
  attrition_data[[#This Row],[YearsSinceLastPromotion]]&lt;=5,"3–5",
  TRUE,"6+"
)</f>
        <v>0</v>
      </c>
      <c r="AP284">
        <f>attrition_data[[#This Row],[MonthlyIncome]] * 12 * ReplacementFactor</f>
        <v>16394.399999999998</v>
      </c>
      <c r="AQ284">
        <f>IFERROR(attrition_data[[#This Row],[AttritionFlag]] * attrition_data[[#This Row],[ReplacementCost]], 0)</f>
        <v>0</v>
      </c>
      <c r="AR28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84" t="str" cm="1">
        <f t="array" ref="AS284">_xlfn.IFS(
  attrition_data[[#This Row],[RiskScore]] &lt;= $AU$3, "Q1 (Lowest)",
  attrition_data[[#This Row],[RiskScore]] &lt;= $AV$3, "Q2",
  attrition_data[[#This Row],[RiskScore]] &lt;= $AW$3, "Q3",
  TRUE, "Q4 (Highest)"
)</f>
        <v>Q1 (Lowest)</v>
      </c>
    </row>
    <row r="285" spans="1:45">
      <c r="A285">
        <v>55</v>
      </c>
      <c r="B285" t="s">
        <v>50</v>
      </c>
      <c r="C285" t="s">
        <v>39</v>
      </c>
      <c r="D285" t="s">
        <v>52</v>
      </c>
      <c r="E285">
        <v>20</v>
      </c>
      <c r="F285">
        <v>2</v>
      </c>
      <c r="G285" t="s">
        <v>83</v>
      </c>
      <c r="H285">
        <v>389</v>
      </c>
      <c r="I285">
        <v>2</v>
      </c>
      <c r="J285" t="s">
        <v>53</v>
      </c>
      <c r="K285">
        <v>3</v>
      </c>
      <c r="L285">
        <v>2</v>
      </c>
      <c r="M285" t="s">
        <v>60</v>
      </c>
      <c r="N285">
        <v>4</v>
      </c>
      <c r="O285" t="s">
        <v>55</v>
      </c>
      <c r="P285">
        <v>5415</v>
      </c>
      <c r="Q285">
        <v>3</v>
      </c>
      <c r="R285" t="s">
        <v>38</v>
      </c>
      <c r="S285">
        <v>19</v>
      </c>
      <c r="T285">
        <v>3</v>
      </c>
      <c r="U285">
        <v>4</v>
      </c>
      <c r="V285">
        <v>1</v>
      </c>
      <c r="W285">
        <v>12</v>
      </c>
      <c r="X285">
        <v>4</v>
      </c>
      <c r="Y285">
        <v>3</v>
      </c>
      <c r="Z285">
        <v>10</v>
      </c>
      <c r="AA285">
        <v>7</v>
      </c>
      <c r="AB285">
        <v>0</v>
      </c>
      <c r="AC285">
        <v>8</v>
      </c>
      <c r="AD285">
        <v>0</v>
      </c>
      <c r="AE285">
        <v>1</v>
      </c>
      <c r="AF285">
        <v>1</v>
      </c>
      <c r="AG285">
        <v>1</v>
      </c>
      <c r="AH285" t="s">
        <v>66</v>
      </c>
      <c r="AI285" t="s">
        <v>72</v>
      </c>
      <c r="AJ285" t="s">
        <v>47</v>
      </c>
      <c r="AK285" t="s">
        <v>58</v>
      </c>
      <c r="AL285" t="s">
        <v>49</v>
      </c>
      <c r="AM285">
        <v>3.25</v>
      </c>
      <c r="AN285" t="s">
        <v>95</v>
      </c>
      <c r="AO285" t="str" cm="1">
        <f t="array" ref="AO285">_xlfn.IFS(
  attrition_data[[#This Row],[YearsSinceLastPromotion]]="","",
  attrition_data[[#This Row],[YearsSinceLastPromotion]]=0,"0",
  attrition_data[[#This Row],[YearsSinceLastPromotion]]&lt;=2,"1–2",
  attrition_data[[#This Row],[YearsSinceLastPromotion]]&lt;=5,"3–5",
  TRUE,"6+"
)</f>
        <v>0</v>
      </c>
      <c r="AP285">
        <f>attrition_data[[#This Row],[MonthlyIncome]] * 12 * ReplacementFactor</f>
        <v>19494</v>
      </c>
      <c r="AQ285">
        <f>IFERROR(attrition_data[[#This Row],[AttritionFlag]] * attrition_data[[#This Row],[ReplacementCost]], 0)</f>
        <v>0</v>
      </c>
      <c r="AR28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285" t="str" cm="1">
        <f t="array" ref="AS285">_xlfn.IFS(
  attrition_data[[#This Row],[RiskScore]] &lt;= $AU$3, "Q1 (Lowest)",
  attrition_data[[#This Row],[RiskScore]] &lt;= $AV$3, "Q2",
  attrition_data[[#This Row],[RiskScore]] &lt;= $AW$3, "Q3",
  TRUE, "Q4 (Highest)"
)</f>
        <v>Q3</v>
      </c>
    </row>
    <row r="286" spans="1:45">
      <c r="A286">
        <v>26</v>
      </c>
      <c r="B286" t="s">
        <v>50</v>
      </c>
      <c r="C286" t="s">
        <v>51</v>
      </c>
      <c r="D286" t="s">
        <v>52</v>
      </c>
      <c r="E286">
        <v>11</v>
      </c>
      <c r="F286">
        <v>2</v>
      </c>
      <c r="G286" t="s">
        <v>64</v>
      </c>
      <c r="H286">
        <v>390</v>
      </c>
      <c r="I286">
        <v>1</v>
      </c>
      <c r="J286" t="s">
        <v>53</v>
      </c>
      <c r="K286">
        <v>3</v>
      </c>
      <c r="L286">
        <v>2</v>
      </c>
      <c r="M286" t="s">
        <v>70</v>
      </c>
      <c r="N286">
        <v>1</v>
      </c>
      <c r="O286" t="s">
        <v>55</v>
      </c>
      <c r="P286">
        <v>4741</v>
      </c>
      <c r="Q286">
        <v>1</v>
      </c>
      <c r="R286" t="s">
        <v>38</v>
      </c>
      <c r="S286">
        <v>13</v>
      </c>
      <c r="T286">
        <v>3</v>
      </c>
      <c r="U286">
        <v>3</v>
      </c>
      <c r="V286">
        <v>1</v>
      </c>
      <c r="W286">
        <v>5</v>
      </c>
      <c r="X286">
        <v>3</v>
      </c>
      <c r="Y286">
        <v>3</v>
      </c>
      <c r="Z286">
        <v>5</v>
      </c>
      <c r="AA286">
        <v>3</v>
      </c>
      <c r="AB286">
        <v>3</v>
      </c>
      <c r="AC286">
        <v>3</v>
      </c>
      <c r="AD286">
        <v>0</v>
      </c>
      <c r="AE286">
        <v>1</v>
      </c>
      <c r="AF286">
        <v>0</v>
      </c>
      <c r="AG286">
        <v>1</v>
      </c>
      <c r="AH286" t="s">
        <v>63</v>
      </c>
      <c r="AI286" t="s">
        <v>73</v>
      </c>
      <c r="AJ286" t="s">
        <v>61</v>
      </c>
      <c r="AK286" t="s">
        <v>48</v>
      </c>
      <c r="AL286" t="s">
        <v>65</v>
      </c>
      <c r="AM286">
        <v>2</v>
      </c>
      <c r="AN286" t="s">
        <v>93</v>
      </c>
      <c r="AO286" t="str" cm="1">
        <f t="array" ref="AO286">_xlfn.IFS(
  attrition_data[[#This Row],[YearsSinceLastPromotion]]="","",
  attrition_data[[#This Row],[YearsSinceLastPromotion]]=0,"0",
  attrition_data[[#This Row],[YearsSinceLastPromotion]]&lt;=2,"1–2",
  attrition_data[[#This Row],[YearsSinceLastPromotion]]&lt;=5,"3–5",
  TRUE,"6+"
)</f>
        <v>3–5</v>
      </c>
      <c r="AP286">
        <f>attrition_data[[#This Row],[MonthlyIncome]] * 12 * ReplacementFactor</f>
        <v>17067.599999999999</v>
      </c>
      <c r="AQ286">
        <f>IFERROR(attrition_data[[#This Row],[AttritionFlag]] * attrition_data[[#This Row],[ReplacementCost]], 0)</f>
        <v>0</v>
      </c>
      <c r="AR28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286" t="str" cm="1">
        <f t="array" ref="AS286">_xlfn.IFS(
  attrition_data[[#This Row],[RiskScore]] &lt;= $AU$3, "Q1 (Lowest)",
  attrition_data[[#This Row],[RiskScore]] &lt;= $AV$3, "Q2",
  attrition_data[[#This Row],[RiskScore]] &lt;= $AW$3, "Q3",
  TRUE, "Q4 (Highest)"
)</f>
        <v>Q4 (Highest)</v>
      </c>
    </row>
    <row r="287" spans="1:45">
      <c r="A287">
        <v>37</v>
      </c>
      <c r="B287" t="s">
        <v>50</v>
      </c>
      <c r="C287" t="s">
        <v>39</v>
      </c>
      <c r="D287" t="s">
        <v>52</v>
      </c>
      <c r="E287">
        <v>1</v>
      </c>
      <c r="F287">
        <v>3</v>
      </c>
      <c r="G287" t="s">
        <v>41</v>
      </c>
      <c r="H287">
        <v>391</v>
      </c>
      <c r="I287">
        <v>4</v>
      </c>
      <c r="J287" t="s">
        <v>42</v>
      </c>
      <c r="K287">
        <v>3</v>
      </c>
      <c r="L287">
        <v>1</v>
      </c>
      <c r="M287" t="s">
        <v>54</v>
      </c>
      <c r="N287">
        <v>4</v>
      </c>
      <c r="O287" t="s">
        <v>44</v>
      </c>
      <c r="P287">
        <v>2115</v>
      </c>
      <c r="Q287">
        <v>1</v>
      </c>
      <c r="R287" t="s">
        <v>50</v>
      </c>
      <c r="S287">
        <v>12</v>
      </c>
      <c r="T287">
        <v>3</v>
      </c>
      <c r="U287">
        <v>2</v>
      </c>
      <c r="V287">
        <v>0</v>
      </c>
      <c r="W287">
        <v>17</v>
      </c>
      <c r="X287">
        <v>3</v>
      </c>
      <c r="Y287">
        <v>3</v>
      </c>
      <c r="Z287">
        <v>17</v>
      </c>
      <c r="AA287">
        <v>12</v>
      </c>
      <c r="AB287">
        <v>5</v>
      </c>
      <c r="AC287">
        <v>7</v>
      </c>
      <c r="AD287">
        <v>0</v>
      </c>
      <c r="AE287">
        <v>0</v>
      </c>
      <c r="AF287">
        <v>0</v>
      </c>
      <c r="AG287">
        <v>1</v>
      </c>
      <c r="AH287" t="s">
        <v>45</v>
      </c>
      <c r="AI287" t="s">
        <v>46</v>
      </c>
      <c r="AJ287" t="s">
        <v>61</v>
      </c>
      <c r="AK287" t="s">
        <v>71</v>
      </c>
      <c r="AL287" t="s">
        <v>71</v>
      </c>
      <c r="AM287">
        <v>3.25</v>
      </c>
      <c r="AN287" t="s">
        <v>95</v>
      </c>
      <c r="AO287" t="str" cm="1">
        <f t="array" ref="AO287">_xlfn.IFS(
  attrition_data[[#This Row],[YearsSinceLastPromotion]]="","",
  attrition_data[[#This Row],[YearsSinceLastPromotion]]=0,"0",
  attrition_data[[#This Row],[YearsSinceLastPromotion]]&lt;=2,"1–2",
  attrition_data[[#This Row],[YearsSinceLastPromotion]]&lt;=5,"3–5",
  TRUE,"6+"
)</f>
        <v>3–5</v>
      </c>
      <c r="AP287">
        <f>attrition_data[[#This Row],[MonthlyIncome]] * 12 * ReplacementFactor</f>
        <v>7614</v>
      </c>
      <c r="AQ287">
        <f>IFERROR(attrition_data[[#This Row],[AttritionFlag]] * attrition_data[[#This Row],[ReplacementCost]], 0)</f>
        <v>0</v>
      </c>
      <c r="AR28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87" t="str" cm="1">
        <f t="array" ref="AS287">_xlfn.IFS(
  attrition_data[[#This Row],[RiskScore]] &lt;= $AU$3, "Q1 (Lowest)",
  attrition_data[[#This Row],[RiskScore]] &lt;= $AV$3, "Q2",
  attrition_data[[#This Row],[RiskScore]] &lt;= $AW$3, "Q3",
  TRUE, "Q4 (Highest)"
)</f>
        <v>Q2</v>
      </c>
    </row>
    <row r="288" spans="1:45">
      <c r="A288">
        <v>44</v>
      </c>
      <c r="B288" t="s">
        <v>38</v>
      </c>
      <c r="C288" t="s">
        <v>51</v>
      </c>
      <c r="D288" t="s">
        <v>52</v>
      </c>
      <c r="E288">
        <v>24</v>
      </c>
      <c r="F288">
        <v>3</v>
      </c>
      <c r="G288" t="s">
        <v>41</v>
      </c>
      <c r="H288">
        <v>392</v>
      </c>
      <c r="I288">
        <v>4</v>
      </c>
      <c r="J288" t="s">
        <v>53</v>
      </c>
      <c r="K288">
        <v>3</v>
      </c>
      <c r="L288">
        <v>1</v>
      </c>
      <c r="M288" t="s">
        <v>60</v>
      </c>
      <c r="N288">
        <v>3</v>
      </c>
      <c r="O288" t="s">
        <v>67</v>
      </c>
      <c r="P288">
        <v>3161</v>
      </c>
      <c r="Q288">
        <v>3</v>
      </c>
      <c r="R288" t="s">
        <v>38</v>
      </c>
      <c r="S288">
        <v>22</v>
      </c>
      <c r="T288">
        <v>4</v>
      </c>
      <c r="U288">
        <v>4</v>
      </c>
      <c r="V288">
        <v>1</v>
      </c>
      <c r="W288">
        <v>19</v>
      </c>
      <c r="X288">
        <v>0</v>
      </c>
      <c r="Y288">
        <v>1</v>
      </c>
      <c r="Z288">
        <v>1</v>
      </c>
      <c r="AA288">
        <v>0</v>
      </c>
      <c r="AB288">
        <v>0</v>
      </c>
      <c r="AC288">
        <v>0</v>
      </c>
      <c r="AD288">
        <v>1</v>
      </c>
      <c r="AE288">
        <v>1</v>
      </c>
      <c r="AF288">
        <v>1</v>
      </c>
      <c r="AG288">
        <v>0</v>
      </c>
      <c r="AH288" t="s">
        <v>45</v>
      </c>
      <c r="AI288" t="s">
        <v>68</v>
      </c>
      <c r="AJ288" t="s">
        <v>61</v>
      </c>
      <c r="AK288" t="s">
        <v>71</v>
      </c>
      <c r="AL288" t="s">
        <v>62</v>
      </c>
      <c r="AM288">
        <v>3</v>
      </c>
      <c r="AN288" t="s">
        <v>94</v>
      </c>
      <c r="AO288" t="str" cm="1">
        <f t="array" ref="AO288">_xlfn.IFS(
  attrition_data[[#This Row],[YearsSinceLastPromotion]]="","",
  attrition_data[[#This Row],[YearsSinceLastPromotion]]=0,"0",
  attrition_data[[#This Row],[YearsSinceLastPromotion]]&lt;=2,"1–2",
  attrition_data[[#This Row],[YearsSinceLastPromotion]]&lt;=5,"3–5",
  TRUE,"6+"
)</f>
        <v>0</v>
      </c>
      <c r="AP288">
        <f>attrition_data[[#This Row],[MonthlyIncome]] * 12 * ReplacementFactor</f>
        <v>11379.6</v>
      </c>
      <c r="AQ288">
        <f>IFERROR(attrition_data[[#This Row],[AttritionFlag]] * attrition_data[[#This Row],[ReplacementCost]], 0)</f>
        <v>11379.6</v>
      </c>
      <c r="AR28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288" t="str" cm="1">
        <f t="array" ref="AS288">_xlfn.IFS(
  attrition_data[[#This Row],[RiskScore]] &lt;= $AU$3, "Q1 (Lowest)",
  attrition_data[[#This Row],[RiskScore]] &lt;= $AV$3, "Q2",
  attrition_data[[#This Row],[RiskScore]] &lt;= $AW$3, "Q3",
  TRUE, "Q4 (Highest)"
)</f>
        <v>Q4 (Highest)</v>
      </c>
    </row>
    <row r="289" spans="1:45">
      <c r="A289">
        <v>38</v>
      </c>
      <c r="B289" t="s">
        <v>50</v>
      </c>
      <c r="C289" t="s">
        <v>39</v>
      </c>
      <c r="D289" t="s">
        <v>52</v>
      </c>
      <c r="E289">
        <v>23</v>
      </c>
      <c r="F289">
        <v>4</v>
      </c>
      <c r="G289" t="s">
        <v>41</v>
      </c>
      <c r="H289">
        <v>393</v>
      </c>
      <c r="I289">
        <v>4</v>
      </c>
      <c r="J289" t="s">
        <v>53</v>
      </c>
      <c r="K289">
        <v>3</v>
      </c>
      <c r="L289">
        <v>2</v>
      </c>
      <c r="M289" t="s">
        <v>70</v>
      </c>
      <c r="N289">
        <v>4</v>
      </c>
      <c r="O289" t="s">
        <v>67</v>
      </c>
      <c r="P289">
        <v>5745</v>
      </c>
      <c r="Q289">
        <v>9</v>
      </c>
      <c r="R289" t="s">
        <v>50</v>
      </c>
      <c r="S289">
        <v>14</v>
      </c>
      <c r="T289">
        <v>3</v>
      </c>
      <c r="U289">
        <v>2</v>
      </c>
      <c r="V289">
        <v>1</v>
      </c>
      <c r="W289">
        <v>10</v>
      </c>
      <c r="X289">
        <v>2</v>
      </c>
      <c r="Y289">
        <v>3</v>
      </c>
      <c r="Z289">
        <v>2</v>
      </c>
      <c r="AA289">
        <v>2</v>
      </c>
      <c r="AB289">
        <v>1</v>
      </c>
      <c r="AC289">
        <v>2</v>
      </c>
      <c r="AD289">
        <v>0</v>
      </c>
      <c r="AE289">
        <v>0</v>
      </c>
      <c r="AF289">
        <v>1</v>
      </c>
      <c r="AG289">
        <v>1</v>
      </c>
      <c r="AH289" t="s">
        <v>45</v>
      </c>
      <c r="AI289" t="s">
        <v>68</v>
      </c>
      <c r="AJ289" t="s">
        <v>47</v>
      </c>
      <c r="AK289" t="s">
        <v>58</v>
      </c>
      <c r="AL289" t="s">
        <v>65</v>
      </c>
      <c r="AM289">
        <v>3.25</v>
      </c>
      <c r="AN289" t="s">
        <v>95</v>
      </c>
      <c r="AO289" t="str" cm="1">
        <f t="array" ref="AO289">_xlfn.IFS(
  attrition_data[[#This Row],[YearsSinceLastPromotion]]="","",
  attrition_data[[#This Row],[YearsSinceLastPromotion]]=0,"0",
  attrition_data[[#This Row],[YearsSinceLastPromotion]]&lt;=2,"1–2",
  attrition_data[[#This Row],[YearsSinceLastPromotion]]&lt;=5,"3–5",
  TRUE,"6+"
)</f>
        <v>1–2</v>
      </c>
      <c r="AP289">
        <f>attrition_data[[#This Row],[MonthlyIncome]] * 12 * ReplacementFactor</f>
        <v>20682</v>
      </c>
      <c r="AQ289">
        <f>IFERROR(attrition_data[[#This Row],[AttritionFlag]] * attrition_data[[#This Row],[ReplacementCost]], 0)</f>
        <v>0</v>
      </c>
      <c r="AR28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289" t="str" cm="1">
        <f t="array" ref="AS289">_xlfn.IFS(
  attrition_data[[#This Row],[RiskScore]] &lt;= $AU$3, "Q1 (Lowest)",
  attrition_data[[#This Row],[RiskScore]] &lt;= $AV$3, "Q2",
  attrition_data[[#This Row],[RiskScore]] &lt;= $AW$3, "Q3",
  TRUE, "Q4 (Highest)"
)</f>
        <v>Q3</v>
      </c>
    </row>
    <row r="290" spans="1:45">
      <c r="A290">
        <v>26</v>
      </c>
      <c r="B290" t="s">
        <v>38</v>
      </c>
      <c r="C290" t="s">
        <v>39</v>
      </c>
      <c r="D290" t="s">
        <v>52</v>
      </c>
      <c r="E290">
        <v>16</v>
      </c>
      <c r="F290">
        <v>4</v>
      </c>
      <c r="G290" t="s">
        <v>64</v>
      </c>
      <c r="H290">
        <v>394</v>
      </c>
      <c r="I290">
        <v>1</v>
      </c>
      <c r="J290" t="s">
        <v>53</v>
      </c>
      <c r="K290">
        <v>3</v>
      </c>
      <c r="L290">
        <v>1</v>
      </c>
      <c r="M290" t="s">
        <v>60</v>
      </c>
      <c r="N290">
        <v>2</v>
      </c>
      <c r="O290" t="s">
        <v>67</v>
      </c>
      <c r="P290">
        <v>2373</v>
      </c>
      <c r="Q290">
        <v>2</v>
      </c>
      <c r="R290" t="s">
        <v>38</v>
      </c>
      <c r="S290">
        <v>13</v>
      </c>
      <c r="T290">
        <v>3</v>
      </c>
      <c r="U290">
        <v>4</v>
      </c>
      <c r="V290">
        <v>1</v>
      </c>
      <c r="W290">
        <v>5</v>
      </c>
      <c r="X290">
        <v>2</v>
      </c>
      <c r="Y290">
        <v>3</v>
      </c>
      <c r="Z290">
        <v>3</v>
      </c>
      <c r="AA290">
        <v>2</v>
      </c>
      <c r="AB290">
        <v>0</v>
      </c>
      <c r="AC290">
        <v>2</v>
      </c>
      <c r="AD290">
        <v>1</v>
      </c>
      <c r="AE290">
        <v>1</v>
      </c>
      <c r="AF290">
        <v>1</v>
      </c>
      <c r="AG290">
        <v>1</v>
      </c>
      <c r="AH290" t="s">
        <v>63</v>
      </c>
      <c r="AI290" t="s">
        <v>72</v>
      </c>
      <c r="AJ290" t="s">
        <v>61</v>
      </c>
      <c r="AK290" t="s">
        <v>48</v>
      </c>
      <c r="AL290" t="s">
        <v>65</v>
      </c>
      <c r="AM290">
        <v>2.5</v>
      </c>
      <c r="AN290" t="s">
        <v>96</v>
      </c>
      <c r="AO290" t="str" cm="1">
        <f t="array" ref="AO290">_xlfn.IFS(
  attrition_data[[#This Row],[YearsSinceLastPromotion]]="","",
  attrition_data[[#This Row],[YearsSinceLastPromotion]]=0,"0",
  attrition_data[[#This Row],[YearsSinceLastPromotion]]&lt;=2,"1–2",
  attrition_data[[#This Row],[YearsSinceLastPromotion]]&lt;=5,"3–5",
  TRUE,"6+"
)</f>
        <v>0</v>
      </c>
      <c r="AP290">
        <f>attrition_data[[#This Row],[MonthlyIncome]] * 12 * ReplacementFactor</f>
        <v>8542.7999999999993</v>
      </c>
      <c r="AQ290">
        <f>IFERROR(attrition_data[[#This Row],[AttritionFlag]] * attrition_data[[#This Row],[ReplacementCost]], 0)</f>
        <v>8542.7999999999993</v>
      </c>
      <c r="AR29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90" t="str" cm="1">
        <f t="array" ref="AS290">_xlfn.IFS(
  attrition_data[[#This Row],[RiskScore]] &lt;= $AU$3, "Q1 (Lowest)",
  attrition_data[[#This Row],[RiskScore]] &lt;= $AV$3, "Q2",
  attrition_data[[#This Row],[RiskScore]] &lt;= $AW$3, "Q3",
  TRUE, "Q4 (Highest)"
)</f>
        <v>Q2</v>
      </c>
    </row>
    <row r="291" spans="1:45">
      <c r="A291">
        <v>28</v>
      </c>
      <c r="B291" t="s">
        <v>50</v>
      </c>
      <c r="C291" t="s">
        <v>39</v>
      </c>
      <c r="D291" t="s">
        <v>52</v>
      </c>
      <c r="E291">
        <v>8</v>
      </c>
      <c r="F291">
        <v>2</v>
      </c>
      <c r="G291" t="s">
        <v>41</v>
      </c>
      <c r="H291">
        <v>395</v>
      </c>
      <c r="I291">
        <v>4</v>
      </c>
      <c r="J291" t="s">
        <v>42</v>
      </c>
      <c r="K291">
        <v>3</v>
      </c>
      <c r="L291">
        <v>1</v>
      </c>
      <c r="M291" t="s">
        <v>54</v>
      </c>
      <c r="N291">
        <v>4</v>
      </c>
      <c r="O291" t="s">
        <v>44</v>
      </c>
      <c r="P291">
        <v>3310</v>
      </c>
      <c r="Q291">
        <v>1</v>
      </c>
      <c r="R291" t="s">
        <v>50</v>
      </c>
      <c r="S291">
        <v>21</v>
      </c>
      <c r="T291">
        <v>4</v>
      </c>
      <c r="U291">
        <v>4</v>
      </c>
      <c r="V291">
        <v>0</v>
      </c>
      <c r="W291">
        <v>5</v>
      </c>
      <c r="X291">
        <v>3</v>
      </c>
      <c r="Y291">
        <v>3</v>
      </c>
      <c r="Z291">
        <v>5</v>
      </c>
      <c r="AA291">
        <v>3</v>
      </c>
      <c r="AB291">
        <v>0</v>
      </c>
      <c r="AC291">
        <v>2</v>
      </c>
      <c r="AD291">
        <v>0</v>
      </c>
      <c r="AE291">
        <v>0</v>
      </c>
      <c r="AF291">
        <v>1</v>
      </c>
      <c r="AG291">
        <v>1</v>
      </c>
      <c r="AH291" t="s">
        <v>63</v>
      </c>
      <c r="AI291" t="s">
        <v>57</v>
      </c>
      <c r="AJ291" t="s">
        <v>61</v>
      </c>
      <c r="AK291" t="s">
        <v>48</v>
      </c>
      <c r="AL291" t="s">
        <v>65</v>
      </c>
      <c r="AM291">
        <v>3.75</v>
      </c>
      <c r="AN291" t="s">
        <v>95</v>
      </c>
      <c r="AO291" t="str" cm="1">
        <f t="array" ref="AO291">_xlfn.IFS(
  attrition_data[[#This Row],[YearsSinceLastPromotion]]="","",
  attrition_data[[#This Row],[YearsSinceLastPromotion]]=0,"0",
  attrition_data[[#This Row],[YearsSinceLastPromotion]]&lt;=2,"1–2",
  attrition_data[[#This Row],[YearsSinceLastPromotion]]&lt;=5,"3–5",
  TRUE,"6+"
)</f>
        <v>0</v>
      </c>
      <c r="AP291">
        <f>attrition_data[[#This Row],[MonthlyIncome]] * 12 * ReplacementFactor</f>
        <v>11916</v>
      </c>
      <c r="AQ291">
        <f>IFERROR(attrition_data[[#This Row],[AttritionFlag]] * attrition_data[[#This Row],[ReplacementCost]], 0)</f>
        <v>0</v>
      </c>
      <c r="AR29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291" t="str" cm="1">
        <f t="array" ref="AS291">_xlfn.IFS(
  attrition_data[[#This Row],[RiskScore]] &lt;= $AU$3, "Q1 (Lowest)",
  attrition_data[[#This Row],[RiskScore]] &lt;= $AV$3, "Q2",
  attrition_data[[#This Row],[RiskScore]] &lt;= $AW$3, "Q3",
  TRUE, "Q4 (Highest)"
)</f>
        <v>Q1 (Lowest)</v>
      </c>
    </row>
    <row r="292" spans="1:45">
      <c r="A292">
        <v>49</v>
      </c>
      <c r="B292" t="s">
        <v>50</v>
      </c>
      <c r="C292" t="s">
        <v>51</v>
      </c>
      <c r="D292" t="s">
        <v>52</v>
      </c>
      <c r="E292">
        <v>10</v>
      </c>
      <c r="F292">
        <v>4</v>
      </c>
      <c r="G292" t="s">
        <v>41</v>
      </c>
      <c r="H292">
        <v>396</v>
      </c>
      <c r="I292">
        <v>3</v>
      </c>
      <c r="J292" t="s">
        <v>42</v>
      </c>
      <c r="K292">
        <v>3</v>
      </c>
      <c r="L292">
        <v>5</v>
      </c>
      <c r="M292" t="s">
        <v>80</v>
      </c>
      <c r="N292">
        <v>1</v>
      </c>
      <c r="O292" t="s">
        <v>44</v>
      </c>
      <c r="P292">
        <v>18665</v>
      </c>
      <c r="Q292">
        <v>9</v>
      </c>
      <c r="R292" t="s">
        <v>38</v>
      </c>
      <c r="S292">
        <v>11</v>
      </c>
      <c r="T292">
        <v>3</v>
      </c>
      <c r="U292">
        <v>4</v>
      </c>
      <c r="V292">
        <v>0</v>
      </c>
      <c r="W292">
        <v>22</v>
      </c>
      <c r="X292">
        <v>4</v>
      </c>
      <c r="Y292">
        <v>3</v>
      </c>
      <c r="Z292">
        <v>3</v>
      </c>
      <c r="AA292">
        <v>2</v>
      </c>
      <c r="AB292">
        <v>1</v>
      </c>
      <c r="AC292">
        <v>2</v>
      </c>
      <c r="AD292">
        <v>0</v>
      </c>
      <c r="AE292">
        <v>1</v>
      </c>
      <c r="AF292">
        <v>1</v>
      </c>
      <c r="AG292">
        <v>1</v>
      </c>
      <c r="AH292" t="s">
        <v>56</v>
      </c>
      <c r="AI292" t="s">
        <v>57</v>
      </c>
      <c r="AJ292" t="s">
        <v>76</v>
      </c>
      <c r="AK292" t="s">
        <v>71</v>
      </c>
      <c r="AL292" t="s">
        <v>65</v>
      </c>
      <c r="AM292">
        <v>2.75</v>
      </c>
      <c r="AN292" t="s">
        <v>94</v>
      </c>
      <c r="AO292" t="str" cm="1">
        <f t="array" ref="AO292">_xlfn.IFS(
  attrition_data[[#This Row],[YearsSinceLastPromotion]]="","",
  attrition_data[[#This Row],[YearsSinceLastPromotion]]=0,"0",
  attrition_data[[#This Row],[YearsSinceLastPromotion]]&lt;=2,"1–2",
  attrition_data[[#This Row],[YearsSinceLastPromotion]]&lt;=5,"3–5",
  TRUE,"6+"
)</f>
        <v>1–2</v>
      </c>
      <c r="AP292">
        <f>attrition_data[[#This Row],[MonthlyIncome]] * 12 * ReplacementFactor</f>
        <v>67194</v>
      </c>
      <c r="AQ292">
        <f>IFERROR(attrition_data[[#This Row],[AttritionFlag]] * attrition_data[[#This Row],[ReplacementCost]], 0)</f>
        <v>0</v>
      </c>
      <c r="AR29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92" t="str" cm="1">
        <f t="array" ref="AS292">_xlfn.IFS(
  attrition_data[[#This Row],[RiskScore]] &lt;= $AU$3, "Q1 (Lowest)",
  attrition_data[[#This Row],[RiskScore]] &lt;= $AV$3, "Q2",
  attrition_data[[#This Row],[RiskScore]] &lt;= $AW$3, "Q3",
  TRUE, "Q4 (Highest)"
)</f>
        <v>Q2</v>
      </c>
    </row>
    <row r="293" spans="1:45">
      <c r="A293">
        <v>36</v>
      </c>
      <c r="B293" t="s">
        <v>50</v>
      </c>
      <c r="C293" t="s">
        <v>39</v>
      </c>
      <c r="D293" t="s">
        <v>52</v>
      </c>
      <c r="E293">
        <v>3</v>
      </c>
      <c r="F293">
        <v>3</v>
      </c>
      <c r="G293" t="s">
        <v>83</v>
      </c>
      <c r="H293">
        <v>397</v>
      </c>
      <c r="I293">
        <v>3</v>
      </c>
      <c r="J293" t="s">
        <v>53</v>
      </c>
      <c r="K293">
        <v>3</v>
      </c>
      <c r="L293">
        <v>2</v>
      </c>
      <c r="M293" t="s">
        <v>54</v>
      </c>
      <c r="N293">
        <v>2</v>
      </c>
      <c r="O293" t="s">
        <v>44</v>
      </c>
      <c r="P293">
        <v>4485</v>
      </c>
      <c r="Q293">
        <v>4</v>
      </c>
      <c r="R293" t="s">
        <v>50</v>
      </c>
      <c r="S293">
        <v>12</v>
      </c>
      <c r="T293">
        <v>3</v>
      </c>
      <c r="U293">
        <v>4</v>
      </c>
      <c r="V293">
        <v>0</v>
      </c>
      <c r="W293">
        <v>10</v>
      </c>
      <c r="X293">
        <v>2</v>
      </c>
      <c r="Y293">
        <v>3</v>
      </c>
      <c r="Z293">
        <v>8</v>
      </c>
      <c r="AA293">
        <v>0</v>
      </c>
      <c r="AB293">
        <v>7</v>
      </c>
      <c r="AC293">
        <v>7</v>
      </c>
      <c r="AD293">
        <v>0</v>
      </c>
      <c r="AE293">
        <v>0</v>
      </c>
      <c r="AF293">
        <v>0</v>
      </c>
      <c r="AG293">
        <v>1</v>
      </c>
      <c r="AH293" t="s">
        <v>45</v>
      </c>
      <c r="AI293" t="s">
        <v>46</v>
      </c>
      <c r="AJ293" t="s">
        <v>61</v>
      </c>
      <c r="AK293" t="s">
        <v>58</v>
      </c>
      <c r="AL293" t="s">
        <v>49</v>
      </c>
      <c r="AM293">
        <v>3</v>
      </c>
      <c r="AN293" t="s">
        <v>94</v>
      </c>
      <c r="AO293" t="str" cm="1">
        <f t="array" ref="AO293">_xlfn.IFS(
  attrition_data[[#This Row],[YearsSinceLastPromotion]]="","",
  attrition_data[[#This Row],[YearsSinceLastPromotion]]=0,"0",
  attrition_data[[#This Row],[YearsSinceLastPromotion]]&lt;=2,"1–2",
  attrition_data[[#This Row],[YearsSinceLastPromotion]]&lt;=5,"3–5",
  TRUE,"6+"
)</f>
        <v>6+</v>
      </c>
      <c r="AP293">
        <f>attrition_data[[#This Row],[MonthlyIncome]] * 12 * ReplacementFactor</f>
        <v>16146</v>
      </c>
      <c r="AQ293">
        <f>IFERROR(attrition_data[[#This Row],[AttritionFlag]] * attrition_data[[#This Row],[ReplacementCost]], 0)</f>
        <v>0</v>
      </c>
      <c r="AR29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93" t="str" cm="1">
        <f t="array" ref="AS293">_xlfn.IFS(
  attrition_data[[#This Row],[RiskScore]] &lt;= $AU$3, "Q1 (Lowest)",
  attrition_data[[#This Row],[RiskScore]] &lt;= $AV$3, "Q2",
  attrition_data[[#This Row],[RiskScore]] &lt;= $AW$3, "Q3",
  TRUE, "Q4 (Highest)"
)</f>
        <v>Q2</v>
      </c>
    </row>
    <row r="294" spans="1:45">
      <c r="A294">
        <v>31</v>
      </c>
      <c r="B294" t="s">
        <v>50</v>
      </c>
      <c r="C294" t="s">
        <v>51</v>
      </c>
      <c r="D294" t="s">
        <v>40</v>
      </c>
      <c r="E294">
        <v>5</v>
      </c>
      <c r="F294">
        <v>3</v>
      </c>
      <c r="G294" t="s">
        <v>82</v>
      </c>
      <c r="H294">
        <v>399</v>
      </c>
      <c r="I294">
        <v>4</v>
      </c>
      <c r="J294" t="s">
        <v>42</v>
      </c>
      <c r="K294">
        <v>3</v>
      </c>
      <c r="L294">
        <v>1</v>
      </c>
      <c r="M294" t="s">
        <v>79</v>
      </c>
      <c r="N294">
        <v>2</v>
      </c>
      <c r="O294" t="s">
        <v>67</v>
      </c>
      <c r="P294">
        <v>2789</v>
      </c>
      <c r="Q294">
        <v>1</v>
      </c>
      <c r="R294" t="s">
        <v>50</v>
      </c>
      <c r="S294">
        <v>11</v>
      </c>
      <c r="T294">
        <v>3</v>
      </c>
      <c r="U294">
        <v>3</v>
      </c>
      <c r="V294">
        <v>1</v>
      </c>
      <c r="W294">
        <v>2</v>
      </c>
      <c r="X294">
        <v>5</v>
      </c>
      <c r="Y294">
        <v>2</v>
      </c>
      <c r="Z294">
        <v>2</v>
      </c>
      <c r="AA294">
        <v>2</v>
      </c>
      <c r="AB294">
        <v>2</v>
      </c>
      <c r="AC294">
        <v>2</v>
      </c>
      <c r="AD294">
        <v>0</v>
      </c>
      <c r="AE294">
        <v>0</v>
      </c>
      <c r="AF294">
        <v>0</v>
      </c>
      <c r="AG294">
        <v>1</v>
      </c>
      <c r="AH294" t="s">
        <v>63</v>
      </c>
      <c r="AI294" t="s">
        <v>46</v>
      </c>
      <c r="AJ294" t="s">
        <v>61</v>
      </c>
      <c r="AK294" t="s">
        <v>65</v>
      </c>
      <c r="AL294" t="s">
        <v>65</v>
      </c>
      <c r="AM294">
        <v>2.75</v>
      </c>
      <c r="AN294" t="s">
        <v>94</v>
      </c>
      <c r="AO294" t="str" cm="1">
        <f t="array" ref="AO294">_xlfn.IFS(
  attrition_data[[#This Row],[YearsSinceLastPromotion]]="","",
  attrition_data[[#This Row],[YearsSinceLastPromotion]]=0,"0",
  attrition_data[[#This Row],[YearsSinceLastPromotion]]&lt;=2,"1–2",
  attrition_data[[#This Row],[YearsSinceLastPromotion]]&lt;=5,"3–5",
  TRUE,"6+"
)</f>
        <v>1–2</v>
      </c>
      <c r="AP294">
        <f>attrition_data[[#This Row],[MonthlyIncome]] * 12 * ReplacementFactor</f>
        <v>10040.4</v>
      </c>
      <c r="AQ294">
        <f>IFERROR(attrition_data[[#This Row],[AttritionFlag]] * attrition_data[[#This Row],[ReplacementCost]], 0)</f>
        <v>0</v>
      </c>
      <c r="AR29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94" t="str" cm="1">
        <f t="array" ref="AS294">_xlfn.IFS(
  attrition_data[[#This Row],[RiskScore]] &lt;= $AU$3, "Q1 (Lowest)",
  attrition_data[[#This Row],[RiskScore]] &lt;= $AV$3, "Q2",
  attrition_data[[#This Row],[RiskScore]] &lt;= $AW$3, "Q3",
  TRUE, "Q4 (Highest)"
)</f>
        <v>Q2</v>
      </c>
    </row>
    <row r="295" spans="1:45">
      <c r="A295">
        <v>26</v>
      </c>
      <c r="B295" t="s">
        <v>38</v>
      </c>
      <c r="C295" t="s">
        <v>39</v>
      </c>
      <c r="D295" t="s">
        <v>40</v>
      </c>
      <c r="E295">
        <v>4</v>
      </c>
      <c r="F295">
        <v>4</v>
      </c>
      <c r="G295" t="s">
        <v>82</v>
      </c>
      <c r="H295">
        <v>401</v>
      </c>
      <c r="I295">
        <v>4</v>
      </c>
      <c r="J295" t="s">
        <v>53</v>
      </c>
      <c r="K295">
        <v>2</v>
      </c>
      <c r="L295">
        <v>2</v>
      </c>
      <c r="M295" t="s">
        <v>43</v>
      </c>
      <c r="N295">
        <v>4</v>
      </c>
      <c r="O295" t="s">
        <v>44</v>
      </c>
      <c r="P295">
        <v>5828</v>
      </c>
      <c r="Q295">
        <v>1</v>
      </c>
      <c r="R295" t="s">
        <v>38</v>
      </c>
      <c r="S295">
        <v>12</v>
      </c>
      <c r="T295">
        <v>3</v>
      </c>
      <c r="U295">
        <v>2</v>
      </c>
      <c r="V295">
        <v>0</v>
      </c>
      <c r="W295">
        <v>8</v>
      </c>
      <c r="X295">
        <v>0</v>
      </c>
      <c r="Y295">
        <v>3</v>
      </c>
      <c r="Z295">
        <v>8</v>
      </c>
      <c r="AA295">
        <v>7</v>
      </c>
      <c r="AB295">
        <v>7</v>
      </c>
      <c r="AC295">
        <v>4</v>
      </c>
      <c r="AD295">
        <v>1</v>
      </c>
      <c r="AE295">
        <v>1</v>
      </c>
      <c r="AF295">
        <v>0</v>
      </c>
      <c r="AG295">
        <v>1</v>
      </c>
      <c r="AH295" t="s">
        <v>63</v>
      </c>
      <c r="AI295" t="s">
        <v>46</v>
      </c>
      <c r="AJ295" t="s">
        <v>47</v>
      </c>
      <c r="AK295" t="s">
        <v>48</v>
      </c>
      <c r="AL295" t="s">
        <v>49</v>
      </c>
      <c r="AM295">
        <v>3.25</v>
      </c>
      <c r="AN295" t="s">
        <v>95</v>
      </c>
      <c r="AO295" t="str" cm="1">
        <f t="array" ref="AO295">_xlfn.IFS(
  attrition_data[[#This Row],[YearsSinceLastPromotion]]="","",
  attrition_data[[#This Row],[YearsSinceLastPromotion]]=0,"0",
  attrition_data[[#This Row],[YearsSinceLastPromotion]]&lt;=2,"1–2",
  attrition_data[[#This Row],[YearsSinceLastPromotion]]&lt;=5,"3–5",
  TRUE,"6+"
)</f>
        <v>6+</v>
      </c>
      <c r="AP295">
        <f>attrition_data[[#This Row],[MonthlyIncome]] * 12 * ReplacementFactor</f>
        <v>20980.799999999999</v>
      </c>
      <c r="AQ295">
        <f>IFERROR(attrition_data[[#This Row],[AttritionFlag]] * attrition_data[[#This Row],[ReplacementCost]], 0)</f>
        <v>20980.799999999999</v>
      </c>
      <c r="AR29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295" t="str" cm="1">
        <f t="array" ref="AS295">_xlfn.IFS(
  attrition_data[[#This Row],[RiskScore]] &lt;= $AU$3, "Q1 (Lowest)",
  attrition_data[[#This Row],[RiskScore]] &lt;= $AV$3, "Q2",
  attrition_data[[#This Row],[RiskScore]] &lt;= $AW$3, "Q3",
  TRUE, "Q4 (Highest)"
)</f>
        <v>Q3</v>
      </c>
    </row>
    <row r="296" spans="1:45">
      <c r="A296">
        <v>37</v>
      </c>
      <c r="B296" t="s">
        <v>50</v>
      </c>
      <c r="C296" t="s">
        <v>51</v>
      </c>
      <c r="D296" t="s">
        <v>52</v>
      </c>
      <c r="E296">
        <v>9</v>
      </c>
      <c r="F296">
        <v>3</v>
      </c>
      <c r="G296" t="s">
        <v>64</v>
      </c>
      <c r="H296">
        <v>403</v>
      </c>
      <c r="I296">
        <v>2</v>
      </c>
      <c r="J296" t="s">
        <v>53</v>
      </c>
      <c r="K296">
        <v>3</v>
      </c>
      <c r="L296">
        <v>1</v>
      </c>
      <c r="M296" t="s">
        <v>54</v>
      </c>
      <c r="N296">
        <v>4</v>
      </c>
      <c r="O296" t="s">
        <v>55</v>
      </c>
      <c r="P296">
        <v>2326</v>
      </c>
      <c r="Q296">
        <v>1</v>
      </c>
      <c r="R296" t="s">
        <v>38</v>
      </c>
      <c r="S296">
        <v>12</v>
      </c>
      <c r="T296">
        <v>3</v>
      </c>
      <c r="U296">
        <v>3</v>
      </c>
      <c r="V296">
        <v>3</v>
      </c>
      <c r="W296">
        <v>4</v>
      </c>
      <c r="X296">
        <v>3</v>
      </c>
      <c r="Y296">
        <v>2</v>
      </c>
      <c r="Z296">
        <v>4</v>
      </c>
      <c r="AA296">
        <v>2</v>
      </c>
      <c r="AB296">
        <v>1</v>
      </c>
      <c r="AC296">
        <v>2</v>
      </c>
      <c r="AD296">
        <v>0</v>
      </c>
      <c r="AE296">
        <v>1</v>
      </c>
      <c r="AF296">
        <v>1</v>
      </c>
      <c r="AG296">
        <v>1</v>
      </c>
      <c r="AH296" t="s">
        <v>45</v>
      </c>
      <c r="AI296" t="s">
        <v>57</v>
      </c>
      <c r="AJ296" t="s">
        <v>61</v>
      </c>
      <c r="AK296" t="s">
        <v>48</v>
      </c>
      <c r="AL296" t="s">
        <v>65</v>
      </c>
      <c r="AM296">
        <v>2.75</v>
      </c>
      <c r="AN296" t="s">
        <v>94</v>
      </c>
      <c r="AO296" t="str" cm="1">
        <f t="array" ref="AO296">_xlfn.IFS(
  attrition_data[[#This Row],[YearsSinceLastPromotion]]="","",
  attrition_data[[#This Row],[YearsSinceLastPromotion]]=0,"0",
  attrition_data[[#This Row],[YearsSinceLastPromotion]]&lt;=2,"1–2",
  attrition_data[[#This Row],[YearsSinceLastPromotion]]&lt;=5,"3–5",
  TRUE,"6+"
)</f>
        <v>1–2</v>
      </c>
      <c r="AP296">
        <f>attrition_data[[#This Row],[MonthlyIncome]] * 12 * ReplacementFactor</f>
        <v>8373.6</v>
      </c>
      <c r="AQ296">
        <f>IFERROR(attrition_data[[#This Row],[AttritionFlag]] * attrition_data[[#This Row],[ReplacementCost]], 0)</f>
        <v>0</v>
      </c>
      <c r="AR29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96" t="str" cm="1">
        <f t="array" ref="AS296">_xlfn.IFS(
  attrition_data[[#This Row],[RiskScore]] &lt;= $AU$3, "Q1 (Lowest)",
  attrition_data[[#This Row],[RiskScore]] &lt;= $AV$3, "Q2",
  attrition_data[[#This Row],[RiskScore]] &lt;= $AW$3, "Q3",
  TRUE, "Q4 (Highest)"
)</f>
        <v>Q2</v>
      </c>
    </row>
    <row r="297" spans="1:45">
      <c r="A297">
        <v>42</v>
      </c>
      <c r="B297" t="s">
        <v>50</v>
      </c>
      <c r="C297" t="s">
        <v>51</v>
      </c>
      <c r="D297" t="s">
        <v>40</v>
      </c>
      <c r="E297">
        <v>26</v>
      </c>
      <c r="F297">
        <v>3</v>
      </c>
      <c r="G297" t="s">
        <v>82</v>
      </c>
      <c r="H297">
        <v>404</v>
      </c>
      <c r="I297">
        <v>3</v>
      </c>
      <c r="J297" t="s">
        <v>42</v>
      </c>
      <c r="K297">
        <v>3</v>
      </c>
      <c r="L297">
        <v>4</v>
      </c>
      <c r="M297" t="s">
        <v>43</v>
      </c>
      <c r="N297">
        <v>2</v>
      </c>
      <c r="O297" t="s">
        <v>55</v>
      </c>
      <c r="P297">
        <v>13525</v>
      </c>
      <c r="Q297">
        <v>5</v>
      </c>
      <c r="R297" t="s">
        <v>50</v>
      </c>
      <c r="S297">
        <v>14</v>
      </c>
      <c r="T297">
        <v>3</v>
      </c>
      <c r="U297">
        <v>4</v>
      </c>
      <c r="V297">
        <v>1</v>
      </c>
      <c r="W297">
        <v>23</v>
      </c>
      <c r="X297">
        <v>2</v>
      </c>
      <c r="Y297">
        <v>4</v>
      </c>
      <c r="Z297">
        <v>20</v>
      </c>
      <c r="AA297">
        <v>4</v>
      </c>
      <c r="AB297">
        <v>4</v>
      </c>
      <c r="AC297">
        <v>8</v>
      </c>
      <c r="AD297">
        <v>0</v>
      </c>
      <c r="AE297">
        <v>0</v>
      </c>
      <c r="AF297">
        <v>0</v>
      </c>
      <c r="AG297">
        <v>1</v>
      </c>
      <c r="AH297" t="s">
        <v>45</v>
      </c>
      <c r="AI297" t="s">
        <v>68</v>
      </c>
      <c r="AJ297" t="s">
        <v>81</v>
      </c>
      <c r="AK297" t="s">
        <v>71</v>
      </c>
      <c r="AL297" t="s">
        <v>71</v>
      </c>
      <c r="AM297">
        <v>3.25</v>
      </c>
      <c r="AN297" t="s">
        <v>95</v>
      </c>
      <c r="AO297" t="str" cm="1">
        <f t="array" ref="AO297">_xlfn.IFS(
  attrition_data[[#This Row],[YearsSinceLastPromotion]]="","",
  attrition_data[[#This Row],[YearsSinceLastPromotion]]=0,"0",
  attrition_data[[#This Row],[YearsSinceLastPromotion]]&lt;=2,"1–2",
  attrition_data[[#This Row],[YearsSinceLastPromotion]]&lt;=5,"3–5",
  TRUE,"6+"
)</f>
        <v>3–5</v>
      </c>
      <c r="AP297">
        <f>attrition_data[[#This Row],[MonthlyIncome]] * 12 * ReplacementFactor</f>
        <v>48690</v>
      </c>
      <c r="AQ297">
        <f>IFERROR(attrition_data[[#This Row],[AttritionFlag]] * attrition_data[[#This Row],[ReplacementCost]], 0)</f>
        <v>0</v>
      </c>
      <c r="AR29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297" t="str" cm="1">
        <f t="array" ref="AS297">_xlfn.IFS(
  attrition_data[[#This Row],[RiskScore]] &lt;= $AU$3, "Q1 (Lowest)",
  attrition_data[[#This Row],[RiskScore]] &lt;= $AV$3, "Q2",
  attrition_data[[#This Row],[RiskScore]] &lt;= $AW$3, "Q3",
  TRUE, "Q4 (Highest)"
)</f>
        <v>Q3</v>
      </c>
    </row>
    <row r="298" spans="1:45">
      <c r="A298">
        <v>18</v>
      </c>
      <c r="B298" t="s">
        <v>38</v>
      </c>
      <c r="C298" t="s">
        <v>39</v>
      </c>
      <c r="D298" t="s">
        <v>52</v>
      </c>
      <c r="E298">
        <v>3</v>
      </c>
      <c r="F298">
        <v>3</v>
      </c>
      <c r="G298" t="s">
        <v>41</v>
      </c>
      <c r="H298">
        <v>405</v>
      </c>
      <c r="I298">
        <v>3</v>
      </c>
      <c r="J298" t="s">
        <v>53</v>
      </c>
      <c r="K298">
        <v>3</v>
      </c>
      <c r="L298">
        <v>1</v>
      </c>
      <c r="M298" t="s">
        <v>60</v>
      </c>
      <c r="N298">
        <v>3</v>
      </c>
      <c r="O298" t="s">
        <v>44</v>
      </c>
      <c r="P298">
        <v>1420</v>
      </c>
      <c r="Q298">
        <v>1</v>
      </c>
      <c r="R298" t="s">
        <v>50</v>
      </c>
      <c r="S298">
        <v>13</v>
      </c>
      <c r="T298">
        <v>3</v>
      </c>
      <c r="U298">
        <v>3</v>
      </c>
      <c r="V298">
        <v>0</v>
      </c>
      <c r="W298">
        <v>0</v>
      </c>
      <c r="X298">
        <v>2</v>
      </c>
      <c r="Y298">
        <v>3</v>
      </c>
      <c r="Z298">
        <v>0</v>
      </c>
      <c r="AA298">
        <v>0</v>
      </c>
      <c r="AB298">
        <v>0</v>
      </c>
      <c r="AC298">
        <v>0</v>
      </c>
      <c r="AD298">
        <v>1</v>
      </c>
      <c r="AE298">
        <v>0</v>
      </c>
      <c r="AF298">
        <v>1</v>
      </c>
      <c r="AG298">
        <v>0</v>
      </c>
      <c r="AH298" t="s">
        <v>153</v>
      </c>
      <c r="AI298" t="s">
        <v>46</v>
      </c>
      <c r="AJ298" t="s">
        <v>61</v>
      </c>
      <c r="AK298" t="s">
        <v>65</v>
      </c>
      <c r="AL298" t="s">
        <v>62</v>
      </c>
      <c r="AM298">
        <v>3</v>
      </c>
      <c r="AN298" t="s">
        <v>94</v>
      </c>
      <c r="AO298" t="str" cm="1">
        <f t="array" ref="AO298">_xlfn.IFS(
  attrition_data[[#This Row],[YearsSinceLastPromotion]]="","",
  attrition_data[[#This Row],[YearsSinceLastPromotion]]=0,"0",
  attrition_data[[#This Row],[YearsSinceLastPromotion]]&lt;=2,"1–2",
  attrition_data[[#This Row],[YearsSinceLastPromotion]]&lt;=5,"3–5",
  TRUE,"6+"
)</f>
        <v>0</v>
      </c>
      <c r="AP298">
        <f>attrition_data[[#This Row],[MonthlyIncome]] * 12 * ReplacementFactor</f>
        <v>5112</v>
      </c>
      <c r="AQ298">
        <f>IFERROR(attrition_data[[#This Row],[AttritionFlag]] * attrition_data[[#This Row],[ReplacementCost]], 0)</f>
        <v>5112</v>
      </c>
      <c r="AR29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98" t="str" cm="1">
        <f t="array" ref="AS298">_xlfn.IFS(
  attrition_data[[#This Row],[RiskScore]] &lt;= $AU$3, "Q1 (Lowest)",
  attrition_data[[#This Row],[RiskScore]] &lt;= $AV$3, "Q2",
  attrition_data[[#This Row],[RiskScore]] &lt;= $AW$3, "Q3",
  TRUE, "Q4 (Highest)"
)</f>
        <v>Q2</v>
      </c>
    </row>
    <row r="299" spans="1:45">
      <c r="A299">
        <v>35</v>
      </c>
      <c r="B299" t="s">
        <v>50</v>
      </c>
      <c r="C299" t="s">
        <v>39</v>
      </c>
      <c r="D299" t="s">
        <v>40</v>
      </c>
      <c r="E299">
        <v>16</v>
      </c>
      <c r="F299">
        <v>3</v>
      </c>
      <c r="G299" t="s">
        <v>82</v>
      </c>
      <c r="H299">
        <v>406</v>
      </c>
      <c r="I299">
        <v>3</v>
      </c>
      <c r="J299" t="s">
        <v>53</v>
      </c>
      <c r="K299">
        <v>3</v>
      </c>
      <c r="L299">
        <v>3</v>
      </c>
      <c r="M299" t="s">
        <v>43</v>
      </c>
      <c r="N299">
        <v>2</v>
      </c>
      <c r="O299" t="s">
        <v>55</v>
      </c>
      <c r="P299">
        <v>8020</v>
      </c>
      <c r="Q299">
        <v>0</v>
      </c>
      <c r="R299" t="s">
        <v>50</v>
      </c>
      <c r="S299">
        <v>15</v>
      </c>
      <c r="T299">
        <v>3</v>
      </c>
      <c r="U299">
        <v>3</v>
      </c>
      <c r="V299">
        <v>2</v>
      </c>
      <c r="W299">
        <v>12</v>
      </c>
      <c r="X299">
        <v>3</v>
      </c>
      <c r="Y299">
        <v>2</v>
      </c>
      <c r="Z299">
        <v>11</v>
      </c>
      <c r="AA299">
        <v>9</v>
      </c>
      <c r="AB299">
        <v>6</v>
      </c>
      <c r="AC299">
        <v>9</v>
      </c>
      <c r="AD299">
        <v>0</v>
      </c>
      <c r="AE299">
        <v>0</v>
      </c>
      <c r="AF299">
        <v>0</v>
      </c>
      <c r="AG299">
        <v>1</v>
      </c>
      <c r="AH299" t="s">
        <v>45</v>
      </c>
      <c r="AI299" t="s">
        <v>72</v>
      </c>
      <c r="AJ299" t="s">
        <v>47</v>
      </c>
      <c r="AK299" t="s">
        <v>58</v>
      </c>
      <c r="AL299" t="s">
        <v>71</v>
      </c>
      <c r="AM299">
        <v>2.5</v>
      </c>
      <c r="AN299" t="s">
        <v>96</v>
      </c>
      <c r="AO299" t="str" cm="1">
        <f t="array" ref="AO299">_xlfn.IFS(
  attrition_data[[#This Row],[YearsSinceLastPromotion]]="","",
  attrition_data[[#This Row],[YearsSinceLastPromotion]]=0,"0",
  attrition_data[[#This Row],[YearsSinceLastPromotion]]&lt;=2,"1–2",
  attrition_data[[#This Row],[YearsSinceLastPromotion]]&lt;=5,"3–5",
  TRUE,"6+"
)</f>
        <v>6+</v>
      </c>
      <c r="AP299">
        <f>attrition_data[[#This Row],[MonthlyIncome]] * 12 * ReplacementFactor</f>
        <v>28872</v>
      </c>
      <c r="AQ299">
        <f>IFERROR(attrition_data[[#This Row],[AttritionFlag]] * attrition_data[[#This Row],[ReplacementCost]], 0)</f>
        <v>0</v>
      </c>
      <c r="AR29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299" t="str" cm="1">
        <f t="array" ref="AS299">_xlfn.IFS(
  attrition_data[[#This Row],[RiskScore]] &lt;= $AU$3, "Q1 (Lowest)",
  attrition_data[[#This Row],[RiskScore]] &lt;= $AV$3, "Q2",
  attrition_data[[#This Row],[RiskScore]] &lt;= $AW$3, "Q3",
  TRUE, "Q4 (Highest)"
)</f>
        <v>Q2</v>
      </c>
    </row>
    <row r="300" spans="1:45">
      <c r="A300">
        <v>36</v>
      </c>
      <c r="B300" t="s">
        <v>50</v>
      </c>
      <c r="C300" t="s">
        <v>51</v>
      </c>
      <c r="D300" t="s">
        <v>52</v>
      </c>
      <c r="E300">
        <v>18</v>
      </c>
      <c r="F300">
        <v>4</v>
      </c>
      <c r="G300" t="s">
        <v>41</v>
      </c>
      <c r="H300">
        <v>407</v>
      </c>
      <c r="I300">
        <v>3</v>
      </c>
      <c r="J300" t="s">
        <v>53</v>
      </c>
      <c r="K300">
        <v>4</v>
      </c>
      <c r="L300">
        <v>1</v>
      </c>
      <c r="M300" t="s">
        <v>60</v>
      </c>
      <c r="N300">
        <v>4</v>
      </c>
      <c r="O300" t="s">
        <v>55</v>
      </c>
      <c r="P300">
        <v>3688</v>
      </c>
      <c r="Q300">
        <v>4</v>
      </c>
      <c r="R300" t="s">
        <v>50</v>
      </c>
      <c r="S300">
        <v>18</v>
      </c>
      <c r="T300">
        <v>3</v>
      </c>
      <c r="U300">
        <v>4</v>
      </c>
      <c r="V300">
        <v>2</v>
      </c>
      <c r="W300">
        <v>4</v>
      </c>
      <c r="X300">
        <v>2</v>
      </c>
      <c r="Y300">
        <v>3</v>
      </c>
      <c r="Z300">
        <v>1</v>
      </c>
      <c r="AA300">
        <v>0</v>
      </c>
      <c r="AB300">
        <v>0</v>
      </c>
      <c r="AC300">
        <v>0</v>
      </c>
      <c r="AD300">
        <v>0</v>
      </c>
      <c r="AE300">
        <v>0</v>
      </c>
      <c r="AF300">
        <v>1</v>
      </c>
      <c r="AG300">
        <v>0</v>
      </c>
      <c r="AH300" t="s">
        <v>45</v>
      </c>
      <c r="AI300" t="s">
        <v>72</v>
      </c>
      <c r="AJ300" t="s">
        <v>61</v>
      </c>
      <c r="AK300" t="s">
        <v>48</v>
      </c>
      <c r="AL300" t="s">
        <v>62</v>
      </c>
      <c r="AM300">
        <v>3.5</v>
      </c>
      <c r="AN300" t="s">
        <v>95</v>
      </c>
      <c r="AO300" t="str" cm="1">
        <f t="array" ref="AO300">_xlfn.IFS(
  attrition_data[[#This Row],[YearsSinceLastPromotion]]="","",
  attrition_data[[#This Row],[YearsSinceLastPromotion]]=0,"0",
  attrition_data[[#This Row],[YearsSinceLastPromotion]]&lt;=2,"1–2",
  attrition_data[[#This Row],[YearsSinceLastPromotion]]&lt;=5,"3–5",
  TRUE,"6+"
)</f>
        <v>0</v>
      </c>
      <c r="AP300">
        <f>attrition_data[[#This Row],[MonthlyIncome]] * 12 * ReplacementFactor</f>
        <v>13276.8</v>
      </c>
      <c r="AQ300">
        <f>IFERROR(attrition_data[[#This Row],[AttritionFlag]] * attrition_data[[#This Row],[ReplacementCost]], 0)</f>
        <v>0</v>
      </c>
      <c r="AR30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00" t="str" cm="1">
        <f t="array" ref="AS300">_xlfn.IFS(
  attrition_data[[#This Row],[RiskScore]] &lt;= $AU$3, "Q1 (Lowest)",
  attrition_data[[#This Row],[RiskScore]] &lt;= $AV$3, "Q2",
  attrition_data[[#This Row],[RiskScore]] &lt;= $AW$3, "Q3",
  TRUE, "Q4 (Highest)"
)</f>
        <v>Q2</v>
      </c>
    </row>
    <row r="301" spans="1:45">
      <c r="A301">
        <v>51</v>
      </c>
      <c r="B301" t="s">
        <v>50</v>
      </c>
      <c r="C301" t="s">
        <v>39</v>
      </c>
      <c r="D301" t="s">
        <v>52</v>
      </c>
      <c r="E301">
        <v>2</v>
      </c>
      <c r="F301">
        <v>3</v>
      </c>
      <c r="G301" t="s">
        <v>64</v>
      </c>
      <c r="H301">
        <v>408</v>
      </c>
      <c r="I301">
        <v>4</v>
      </c>
      <c r="J301" t="s">
        <v>53</v>
      </c>
      <c r="K301">
        <v>1</v>
      </c>
      <c r="L301">
        <v>2</v>
      </c>
      <c r="M301" t="s">
        <v>69</v>
      </c>
      <c r="N301">
        <v>2</v>
      </c>
      <c r="O301" t="s">
        <v>67</v>
      </c>
      <c r="P301">
        <v>5482</v>
      </c>
      <c r="Q301">
        <v>5</v>
      </c>
      <c r="R301" t="s">
        <v>50</v>
      </c>
      <c r="S301">
        <v>18</v>
      </c>
      <c r="T301">
        <v>3</v>
      </c>
      <c r="U301">
        <v>4</v>
      </c>
      <c r="V301">
        <v>1</v>
      </c>
      <c r="W301">
        <v>13</v>
      </c>
      <c r="X301">
        <v>3</v>
      </c>
      <c r="Y301">
        <v>3</v>
      </c>
      <c r="Z301">
        <v>4</v>
      </c>
      <c r="AA301">
        <v>1</v>
      </c>
      <c r="AB301">
        <v>1</v>
      </c>
      <c r="AC301">
        <v>2</v>
      </c>
      <c r="AD301">
        <v>0</v>
      </c>
      <c r="AE301">
        <v>0</v>
      </c>
      <c r="AF301">
        <v>1</v>
      </c>
      <c r="AG301">
        <v>1</v>
      </c>
      <c r="AH301" t="s">
        <v>56</v>
      </c>
      <c r="AI301" t="s">
        <v>46</v>
      </c>
      <c r="AJ301" t="s">
        <v>47</v>
      </c>
      <c r="AK301" t="s">
        <v>58</v>
      </c>
      <c r="AL301" t="s">
        <v>65</v>
      </c>
      <c r="AM301">
        <v>3.25</v>
      </c>
      <c r="AN301" t="s">
        <v>95</v>
      </c>
      <c r="AO301" t="str" cm="1">
        <f t="array" ref="AO301">_xlfn.IFS(
  attrition_data[[#This Row],[YearsSinceLastPromotion]]="","",
  attrition_data[[#This Row],[YearsSinceLastPromotion]]=0,"0",
  attrition_data[[#This Row],[YearsSinceLastPromotion]]&lt;=2,"1–2",
  attrition_data[[#This Row],[YearsSinceLastPromotion]]&lt;=5,"3–5",
  TRUE,"6+"
)</f>
        <v>1–2</v>
      </c>
      <c r="AP301">
        <f>attrition_data[[#This Row],[MonthlyIncome]] * 12 * ReplacementFactor</f>
        <v>19735.2</v>
      </c>
      <c r="AQ301">
        <f>IFERROR(attrition_data[[#This Row],[AttritionFlag]] * attrition_data[[#This Row],[ReplacementCost]], 0)</f>
        <v>0</v>
      </c>
      <c r="AR30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01" t="str" cm="1">
        <f t="array" ref="AS301">_xlfn.IFS(
  attrition_data[[#This Row],[RiskScore]] &lt;= $AU$3, "Q1 (Lowest)",
  attrition_data[[#This Row],[RiskScore]] &lt;= $AV$3, "Q2",
  attrition_data[[#This Row],[RiskScore]] &lt;= $AW$3, "Q3",
  TRUE, "Q4 (Highest)"
)</f>
        <v>Q1 (Lowest)</v>
      </c>
    </row>
    <row r="302" spans="1:45">
      <c r="A302">
        <v>41</v>
      </c>
      <c r="B302" t="s">
        <v>50</v>
      </c>
      <c r="C302" t="s">
        <v>39</v>
      </c>
      <c r="D302" t="s">
        <v>40</v>
      </c>
      <c r="E302">
        <v>2</v>
      </c>
      <c r="F302">
        <v>4</v>
      </c>
      <c r="G302" t="s">
        <v>41</v>
      </c>
      <c r="H302">
        <v>410</v>
      </c>
      <c r="I302">
        <v>4</v>
      </c>
      <c r="J302" t="s">
        <v>53</v>
      </c>
      <c r="K302">
        <v>3</v>
      </c>
      <c r="L302">
        <v>4</v>
      </c>
      <c r="M302" t="s">
        <v>75</v>
      </c>
      <c r="N302">
        <v>2</v>
      </c>
      <c r="O302" t="s">
        <v>44</v>
      </c>
      <c r="P302">
        <v>16015</v>
      </c>
      <c r="Q302">
        <v>1</v>
      </c>
      <c r="R302" t="s">
        <v>50</v>
      </c>
      <c r="S302">
        <v>19</v>
      </c>
      <c r="T302">
        <v>3</v>
      </c>
      <c r="U302">
        <v>2</v>
      </c>
      <c r="V302">
        <v>0</v>
      </c>
      <c r="W302">
        <v>22</v>
      </c>
      <c r="X302">
        <v>2</v>
      </c>
      <c r="Y302">
        <v>3</v>
      </c>
      <c r="Z302">
        <v>22</v>
      </c>
      <c r="AA302">
        <v>10</v>
      </c>
      <c r="AB302">
        <v>0</v>
      </c>
      <c r="AC302">
        <v>4</v>
      </c>
      <c r="AD302">
        <v>0</v>
      </c>
      <c r="AE302">
        <v>0</v>
      </c>
      <c r="AF302">
        <v>1</v>
      </c>
      <c r="AG302">
        <v>1</v>
      </c>
      <c r="AH302" t="s">
        <v>45</v>
      </c>
      <c r="AI302" t="s">
        <v>46</v>
      </c>
      <c r="AJ302" t="s">
        <v>76</v>
      </c>
      <c r="AK302" t="s">
        <v>71</v>
      </c>
      <c r="AL302" t="s">
        <v>78</v>
      </c>
      <c r="AM302">
        <v>2.75</v>
      </c>
      <c r="AN302" t="s">
        <v>94</v>
      </c>
      <c r="AO302" t="str" cm="1">
        <f t="array" ref="AO302">_xlfn.IFS(
  attrition_data[[#This Row],[YearsSinceLastPromotion]]="","",
  attrition_data[[#This Row],[YearsSinceLastPromotion]]=0,"0",
  attrition_data[[#This Row],[YearsSinceLastPromotion]]&lt;=2,"1–2",
  attrition_data[[#This Row],[YearsSinceLastPromotion]]&lt;=5,"3–5",
  TRUE,"6+"
)</f>
        <v>0</v>
      </c>
      <c r="AP302">
        <f>attrition_data[[#This Row],[MonthlyIncome]] * 12 * ReplacementFactor</f>
        <v>57654</v>
      </c>
      <c r="AQ302">
        <f>IFERROR(attrition_data[[#This Row],[AttritionFlag]] * attrition_data[[#This Row],[ReplacementCost]], 0)</f>
        <v>0</v>
      </c>
      <c r="AR30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02" t="str" cm="1">
        <f t="array" ref="AS302">_xlfn.IFS(
  attrition_data[[#This Row],[RiskScore]] &lt;= $AU$3, "Q1 (Lowest)",
  attrition_data[[#This Row],[RiskScore]] &lt;= $AV$3, "Q2",
  attrition_data[[#This Row],[RiskScore]] &lt;= $AW$3, "Q3",
  TRUE, "Q4 (Highest)"
)</f>
        <v>Q1 (Lowest)</v>
      </c>
    </row>
    <row r="303" spans="1:45">
      <c r="A303">
        <v>18</v>
      </c>
      <c r="B303" t="s">
        <v>50</v>
      </c>
      <c r="C303" t="s">
        <v>39</v>
      </c>
      <c r="D303" t="s">
        <v>40</v>
      </c>
      <c r="E303">
        <v>10</v>
      </c>
      <c r="F303">
        <v>3</v>
      </c>
      <c r="G303" t="s">
        <v>64</v>
      </c>
      <c r="H303">
        <v>411</v>
      </c>
      <c r="I303">
        <v>4</v>
      </c>
      <c r="J303" t="s">
        <v>42</v>
      </c>
      <c r="K303">
        <v>2</v>
      </c>
      <c r="L303">
        <v>1</v>
      </c>
      <c r="M303" t="s">
        <v>79</v>
      </c>
      <c r="N303">
        <v>3</v>
      </c>
      <c r="O303" t="s">
        <v>44</v>
      </c>
      <c r="P303">
        <v>1200</v>
      </c>
      <c r="Q303">
        <v>1</v>
      </c>
      <c r="R303" t="s">
        <v>50</v>
      </c>
      <c r="S303">
        <v>12</v>
      </c>
      <c r="T303">
        <v>3</v>
      </c>
      <c r="U303">
        <v>1</v>
      </c>
      <c r="V303">
        <v>0</v>
      </c>
      <c r="W303">
        <v>0</v>
      </c>
      <c r="X303">
        <v>2</v>
      </c>
      <c r="Y303">
        <v>3</v>
      </c>
      <c r="Z303">
        <v>0</v>
      </c>
      <c r="AA303">
        <v>0</v>
      </c>
      <c r="AB303">
        <v>0</v>
      </c>
      <c r="AC303">
        <v>0</v>
      </c>
      <c r="AD303">
        <v>0</v>
      </c>
      <c r="AE303">
        <v>0</v>
      </c>
      <c r="AF303">
        <v>1</v>
      </c>
      <c r="AG303">
        <v>0</v>
      </c>
      <c r="AH303" t="s">
        <v>153</v>
      </c>
      <c r="AI303" t="s">
        <v>57</v>
      </c>
      <c r="AJ303" t="s">
        <v>61</v>
      </c>
      <c r="AK303" t="s">
        <v>65</v>
      </c>
      <c r="AL303" t="s">
        <v>62</v>
      </c>
      <c r="AM303">
        <v>2.75</v>
      </c>
      <c r="AN303" t="s">
        <v>94</v>
      </c>
      <c r="AO303" t="str" cm="1">
        <f t="array" ref="AO303">_xlfn.IFS(
  attrition_data[[#This Row],[YearsSinceLastPromotion]]="","",
  attrition_data[[#This Row],[YearsSinceLastPromotion]]=0,"0",
  attrition_data[[#This Row],[YearsSinceLastPromotion]]&lt;=2,"1–2",
  attrition_data[[#This Row],[YearsSinceLastPromotion]]&lt;=5,"3–5",
  TRUE,"6+"
)</f>
        <v>0</v>
      </c>
      <c r="AP303">
        <f>attrition_data[[#This Row],[MonthlyIncome]] * 12 * ReplacementFactor</f>
        <v>4320</v>
      </c>
      <c r="AQ303">
        <f>IFERROR(attrition_data[[#This Row],[AttritionFlag]] * attrition_data[[#This Row],[ReplacementCost]], 0)</f>
        <v>0</v>
      </c>
      <c r="AR30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03" t="str" cm="1">
        <f t="array" ref="AS303">_xlfn.IFS(
  attrition_data[[#This Row],[RiskScore]] &lt;= $AU$3, "Q1 (Lowest)",
  attrition_data[[#This Row],[RiskScore]] &lt;= $AV$3, "Q2",
  attrition_data[[#This Row],[RiskScore]] &lt;= $AW$3, "Q3",
  TRUE, "Q4 (Highest)"
)</f>
        <v>Q2</v>
      </c>
    </row>
    <row r="304" spans="1:45">
      <c r="A304">
        <v>28</v>
      </c>
      <c r="B304" t="s">
        <v>50</v>
      </c>
      <c r="C304" t="s">
        <v>39</v>
      </c>
      <c r="D304" t="s">
        <v>52</v>
      </c>
      <c r="E304">
        <v>16</v>
      </c>
      <c r="F304">
        <v>2</v>
      </c>
      <c r="G304" t="s">
        <v>64</v>
      </c>
      <c r="H304">
        <v>412</v>
      </c>
      <c r="I304">
        <v>2</v>
      </c>
      <c r="J304" t="s">
        <v>53</v>
      </c>
      <c r="K304">
        <v>4</v>
      </c>
      <c r="L304">
        <v>2</v>
      </c>
      <c r="M304" t="s">
        <v>70</v>
      </c>
      <c r="N304">
        <v>1</v>
      </c>
      <c r="O304" t="s">
        <v>44</v>
      </c>
      <c r="P304">
        <v>5661</v>
      </c>
      <c r="Q304">
        <v>0</v>
      </c>
      <c r="R304" t="s">
        <v>50</v>
      </c>
      <c r="S304">
        <v>19</v>
      </c>
      <c r="T304">
        <v>3</v>
      </c>
      <c r="U304">
        <v>3</v>
      </c>
      <c r="V304">
        <v>0</v>
      </c>
      <c r="W304">
        <v>9</v>
      </c>
      <c r="X304">
        <v>2</v>
      </c>
      <c r="Y304">
        <v>3</v>
      </c>
      <c r="Z304">
        <v>8</v>
      </c>
      <c r="AA304">
        <v>3</v>
      </c>
      <c r="AB304">
        <v>0</v>
      </c>
      <c r="AC304">
        <v>7</v>
      </c>
      <c r="AD304">
        <v>0</v>
      </c>
      <c r="AE304">
        <v>0</v>
      </c>
      <c r="AF304">
        <v>1</v>
      </c>
      <c r="AG304">
        <v>1</v>
      </c>
      <c r="AH304" t="s">
        <v>63</v>
      </c>
      <c r="AI304" t="s">
        <v>72</v>
      </c>
      <c r="AJ304" t="s">
        <v>47</v>
      </c>
      <c r="AK304" t="s">
        <v>58</v>
      </c>
      <c r="AL304" t="s">
        <v>49</v>
      </c>
      <c r="AM304">
        <v>2.25</v>
      </c>
      <c r="AN304" t="s">
        <v>96</v>
      </c>
      <c r="AO304" t="str" cm="1">
        <f t="array" ref="AO304">_xlfn.IFS(
  attrition_data[[#This Row],[YearsSinceLastPromotion]]="","",
  attrition_data[[#This Row],[YearsSinceLastPromotion]]=0,"0",
  attrition_data[[#This Row],[YearsSinceLastPromotion]]&lt;=2,"1–2",
  attrition_data[[#This Row],[YearsSinceLastPromotion]]&lt;=5,"3–5",
  TRUE,"6+"
)</f>
        <v>0</v>
      </c>
      <c r="AP304">
        <f>attrition_data[[#This Row],[MonthlyIncome]] * 12 * ReplacementFactor</f>
        <v>20379.599999999999</v>
      </c>
      <c r="AQ304">
        <f>IFERROR(attrition_data[[#This Row],[AttritionFlag]] * attrition_data[[#This Row],[ReplacementCost]], 0)</f>
        <v>0</v>
      </c>
      <c r="AR30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04" t="str" cm="1">
        <f t="array" ref="AS304">_xlfn.IFS(
  attrition_data[[#This Row],[RiskScore]] &lt;= $AU$3, "Q1 (Lowest)",
  attrition_data[[#This Row],[RiskScore]] &lt;= $AV$3, "Q2",
  attrition_data[[#This Row],[RiskScore]] &lt;= $AW$3, "Q3",
  TRUE, "Q4 (Highest)"
)</f>
        <v>Q1 (Lowest)</v>
      </c>
    </row>
    <row r="305" spans="1:45">
      <c r="A305">
        <v>31</v>
      </c>
      <c r="B305" t="s">
        <v>50</v>
      </c>
      <c r="C305" t="s">
        <v>39</v>
      </c>
      <c r="D305" t="s">
        <v>40</v>
      </c>
      <c r="E305">
        <v>7</v>
      </c>
      <c r="F305">
        <v>3</v>
      </c>
      <c r="G305" t="s">
        <v>83</v>
      </c>
      <c r="H305">
        <v>416</v>
      </c>
      <c r="I305">
        <v>2</v>
      </c>
      <c r="J305" t="s">
        <v>53</v>
      </c>
      <c r="K305">
        <v>4</v>
      </c>
      <c r="L305">
        <v>2</v>
      </c>
      <c r="M305" t="s">
        <v>43</v>
      </c>
      <c r="N305">
        <v>4</v>
      </c>
      <c r="O305" t="s">
        <v>55</v>
      </c>
      <c r="P305">
        <v>6929</v>
      </c>
      <c r="Q305">
        <v>4</v>
      </c>
      <c r="R305" t="s">
        <v>50</v>
      </c>
      <c r="S305">
        <v>11</v>
      </c>
      <c r="T305">
        <v>3</v>
      </c>
      <c r="U305">
        <v>2</v>
      </c>
      <c r="V305">
        <v>1</v>
      </c>
      <c r="W305">
        <v>10</v>
      </c>
      <c r="X305">
        <v>3</v>
      </c>
      <c r="Y305">
        <v>2</v>
      </c>
      <c r="Z305">
        <v>8</v>
      </c>
      <c r="AA305">
        <v>7</v>
      </c>
      <c r="AB305">
        <v>7</v>
      </c>
      <c r="AC305">
        <v>7</v>
      </c>
      <c r="AD305">
        <v>0</v>
      </c>
      <c r="AE305">
        <v>0</v>
      </c>
      <c r="AF305">
        <v>0</v>
      </c>
      <c r="AG305">
        <v>1</v>
      </c>
      <c r="AH305" t="s">
        <v>63</v>
      </c>
      <c r="AI305" t="s">
        <v>57</v>
      </c>
      <c r="AJ305" t="s">
        <v>47</v>
      </c>
      <c r="AK305" t="s">
        <v>58</v>
      </c>
      <c r="AL305" t="s">
        <v>49</v>
      </c>
      <c r="AM305">
        <v>2.5</v>
      </c>
      <c r="AN305" t="s">
        <v>96</v>
      </c>
      <c r="AO305" t="str" cm="1">
        <f t="array" ref="AO305">_xlfn.IFS(
  attrition_data[[#This Row],[YearsSinceLastPromotion]]="","",
  attrition_data[[#This Row],[YearsSinceLastPromotion]]=0,"0",
  attrition_data[[#This Row],[YearsSinceLastPromotion]]&lt;=2,"1–2",
  attrition_data[[#This Row],[YearsSinceLastPromotion]]&lt;=5,"3–5",
  TRUE,"6+"
)</f>
        <v>6+</v>
      </c>
      <c r="AP305">
        <f>attrition_data[[#This Row],[MonthlyIncome]] * 12 * ReplacementFactor</f>
        <v>24944.399999999998</v>
      </c>
      <c r="AQ305">
        <f>IFERROR(attrition_data[[#This Row],[AttritionFlag]] * attrition_data[[#This Row],[ReplacementCost]], 0)</f>
        <v>0</v>
      </c>
      <c r="AR30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05" t="str" cm="1">
        <f t="array" ref="AS305">_xlfn.IFS(
  attrition_data[[#This Row],[RiskScore]] &lt;= $AU$3, "Q1 (Lowest)",
  attrition_data[[#This Row],[RiskScore]] &lt;= $AV$3, "Q2",
  attrition_data[[#This Row],[RiskScore]] &lt;= $AW$3, "Q3",
  TRUE, "Q4 (Highest)"
)</f>
        <v>Q2</v>
      </c>
    </row>
    <row r="306" spans="1:45">
      <c r="A306">
        <v>39</v>
      </c>
      <c r="B306" t="s">
        <v>50</v>
      </c>
      <c r="C306" t="s">
        <v>39</v>
      </c>
      <c r="D306" t="s">
        <v>52</v>
      </c>
      <c r="E306">
        <v>1</v>
      </c>
      <c r="F306">
        <v>3</v>
      </c>
      <c r="G306" t="s">
        <v>64</v>
      </c>
      <c r="H306">
        <v>417</v>
      </c>
      <c r="I306">
        <v>3</v>
      </c>
      <c r="J306" t="s">
        <v>53</v>
      </c>
      <c r="K306">
        <v>4</v>
      </c>
      <c r="L306">
        <v>3</v>
      </c>
      <c r="M306" t="s">
        <v>70</v>
      </c>
      <c r="N306">
        <v>4</v>
      </c>
      <c r="O306" t="s">
        <v>67</v>
      </c>
      <c r="P306">
        <v>9613</v>
      </c>
      <c r="Q306">
        <v>0</v>
      </c>
      <c r="R306" t="s">
        <v>50</v>
      </c>
      <c r="S306">
        <v>17</v>
      </c>
      <c r="T306">
        <v>3</v>
      </c>
      <c r="U306">
        <v>1</v>
      </c>
      <c r="V306">
        <v>3</v>
      </c>
      <c r="W306">
        <v>19</v>
      </c>
      <c r="X306">
        <v>5</v>
      </c>
      <c r="Y306">
        <v>2</v>
      </c>
      <c r="Z306">
        <v>18</v>
      </c>
      <c r="AA306">
        <v>10</v>
      </c>
      <c r="AB306">
        <v>3</v>
      </c>
      <c r="AC306">
        <v>7</v>
      </c>
      <c r="AD306">
        <v>0</v>
      </c>
      <c r="AE306">
        <v>0</v>
      </c>
      <c r="AF306">
        <v>0</v>
      </c>
      <c r="AG306">
        <v>1</v>
      </c>
      <c r="AH306" t="s">
        <v>45</v>
      </c>
      <c r="AI306" t="s">
        <v>46</v>
      </c>
      <c r="AJ306" t="s">
        <v>47</v>
      </c>
      <c r="AK306" t="s">
        <v>71</v>
      </c>
      <c r="AL306" t="s">
        <v>71</v>
      </c>
      <c r="AM306">
        <v>2.5</v>
      </c>
      <c r="AN306" t="s">
        <v>96</v>
      </c>
      <c r="AO306" t="str" cm="1">
        <f t="array" ref="AO306">_xlfn.IFS(
  attrition_data[[#This Row],[YearsSinceLastPromotion]]="","",
  attrition_data[[#This Row],[YearsSinceLastPromotion]]=0,"0",
  attrition_data[[#This Row],[YearsSinceLastPromotion]]&lt;=2,"1–2",
  attrition_data[[#This Row],[YearsSinceLastPromotion]]&lt;=5,"3–5",
  TRUE,"6+"
)</f>
        <v>3–5</v>
      </c>
      <c r="AP306">
        <f>attrition_data[[#This Row],[MonthlyIncome]] * 12 * ReplacementFactor</f>
        <v>34606.799999999996</v>
      </c>
      <c r="AQ306">
        <f>IFERROR(attrition_data[[#This Row],[AttritionFlag]] * attrition_data[[#This Row],[ReplacementCost]], 0)</f>
        <v>0</v>
      </c>
      <c r="AR30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06" t="str" cm="1">
        <f t="array" ref="AS306">_xlfn.IFS(
  attrition_data[[#This Row],[RiskScore]] &lt;= $AU$3, "Q1 (Lowest)",
  attrition_data[[#This Row],[RiskScore]] &lt;= $AV$3, "Q2",
  attrition_data[[#This Row],[RiskScore]] &lt;= $AW$3, "Q3",
  TRUE, "Q4 (Highest)"
)</f>
        <v>Q2</v>
      </c>
    </row>
    <row r="307" spans="1:45">
      <c r="A307">
        <v>36</v>
      </c>
      <c r="B307" t="s">
        <v>50</v>
      </c>
      <c r="C307" t="s">
        <v>74</v>
      </c>
      <c r="D307" t="s">
        <v>52</v>
      </c>
      <c r="E307">
        <v>24</v>
      </c>
      <c r="F307">
        <v>4</v>
      </c>
      <c r="G307" t="s">
        <v>41</v>
      </c>
      <c r="H307">
        <v>419</v>
      </c>
      <c r="I307">
        <v>2</v>
      </c>
      <c r="J307" t="s">
        <v>42</v>
      </c>
      <c r="K307">
        <v>3</v>
      </c>
      <c r="L307">
        <v>2</v>
      </c>
      <c r="M307" t="s">
        <v>60</v>
      </c>
      <c r="N307">
        <v>2</v>
      </c>
      <c r="O307" t="s">
        <v>55</v>
      </c>
      <c r="P307">
        <v>5674</v>
      </c>
      <c r="Q307">
        <v>7</v>
      </c>
      <c r="R307" t="s">
        <v>50</v>
      </c>
      <c r="S307">
        <v>15</v>
      </c>
      <c r="T307">
        <v>3</v>
      </c>
      <c r="U307">
        <v>3</v>
      </c>
      <c r="V307">
        <v>1</v>
      </c>
      <c r="W307">
        <v>11</v>
      </c>
      <c r="X307">
        <v>3</v>
      </c>
      <c r="Y307">
        <v>3</v>
      </c>
      <c r="Z307">
        <v>9</v>
      </c>
      <c r="AA307">
        <v>8</v>
      </c>
      <c r="AB307">
        <v>0</v>
      </c>
      <c r="AC307">
        <v>8</v>
      </c>
      <c r="AD307">
        <v>0</v>
      </c>
      <c r="AE307">
        <v>0</v>
      </c>
      <c r="AF307">
        <v>1</v>
      </c>
      <c r="AG307">
        <v>1</v>
      </c>
      <c r="AH307" t="s">
        <v>45</v>
      </c>
      <c r="AI307" t="s">
        <v>68</v>
      </c>
      <c r="AJ307" t="s">
        <v>47</v>
      </c>
      <c r="AK307" t="s">
        <v>58</v>
      </c>
      <c r="AL307" t="s">
        <v>49</v>
      </c>
      <c r="AM307">
        <v>2.5</v>
      </c>
      <c r="AN307" t="s">
        <v>96</v>
      </c>
      <c r="AO307" t="str" cm="1">
        <f t="array" ref="AO307">_xlfn.IFS(
  attrition_data[[#This Row],[YearsSinceLastPromotion]]="","",
  attrition_data[[#This Row],[YearsSinceLastPromotion]]=0,"0",
  attrition_data[[#This Row],[YearsSinceLastPromotion]]&lt;=2,"1–2",
  attrition_data[[#This Row],[YearsSinceLastPromotion]]&lt;=5,"3–5",
  TRUE,"6+"
)</f>
        <v>0</v>
      </c>
      <c r="AP307">
        <f>attrition_data[[#This Row],[MonthlyIncome]] * 12 * ReplacementFactor</f>
        <v>20426.399999999998</v>
      </c>
      <c r="AQ307">
        <f>IFERROR(attrition_data[[#This Row],[AttritionFlag]] * attrition_data[[#This Row],[ReplacementCost]], 0)</f>
        <v>0</v>
      </c>
      <c r="AR30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07" t="str" cm="1">
        <f t="array" ref="AS307">_xlfn.IFS(
  attrition_data[[#This Row],[RiskScore]] &lt;= $AU$3, "Q1 (Lowest)",
  attrition_data[[#This Row],[RiskScore]] &lt;= $AV$3, "Q2",
  attrition_data[[#This Row],[RiskScore]] &lt;= $AW$3, "Q3",
  TRUE, "Q4 (Highest)"
)</f>
        <v>Q2</v>
      </c>
    </row>
    <row r="308" spans="1:45">
      <c r="A308">
        <v>32</v>
      </c>
      <c r="B308" t="s">
        <v>50</v>
      </c>
      <c r="C308" t="s">
        <v>39</v>
      </c>
      <c r="D308" t="s">
        <v>40</v>
      </c>
      <c r="E308">
        <v>7</v>
      </c>
      <c r="F308">
        <v>3</v>
      </c>
      <c r="G308" t="s">
        <v>41</v>
      </c>
      <c r="H308">
        <v>420</v>
      </c>
      <c r="I308">
        <v>4</v>
      </c>
      <c r="J308" t="s">
        <v>53</v>
      </c>
      <c r="K308">
        <v>2</v>
      </c>
      <c r="L308">
        <v>2</v>
      </c>
      <c r="M308" t="s">
        <v>43</v>
      </c>
      <c r="N308">
        <v>3</v>
      </c>
      <c r="O308" t="s">
        <v>55</v>
      </c>
      <c r="P308">
        <v>5484</v>
      </c>
      <c r="Q308">
        <v>1</v>
      </c>
      <c r="R308" t="s">
        <v>50</v>
      </c>
      <c r="S308">
        <v>14</v>
      </c>
      <c r="T308">
        <v>3</v>
      </c>
      <c r="U308">
        <v>3</v>
      </c>
      <c r="V308">
        <v>1</v>
      </c>
      <c r="W308">
        <v>13</v>
      </c>
      <c r="X308">
        <v>3</v>
      </c>
      <c r="Y308">
        <v>2</v>
      </c>
      <c r="Z308">
        <v>13</v>
      </c>
      <c r="AA308">
        <v>8</v>
      </c>
      <c r="AB308">
        <v>4</v>
      </c>
      <c r="AC308">
        <v>8</v>
      </c>
      <c r="AD308">
        <v>0</v>
      </c>
      <c r="AE308">
        <v>0</v>
      </c>
      <c r="AF308">
        <v>0</v>
      </c>
      <c r="AG308">
        <v>1</v>
      </c>
      <c r="AH308" t="s">
        <v>63</v>
      </c>
      <c r="AI308" t="s">
        <v>57</v>
      </c>
      <c r="AJ308" t="s">
        <v>47</v>
      </c>
      <c r="AK308" t="s">
        <v>58</v>
      </c>
      <c r="AL308" t="s">
        <v>71</v>
      </c>
      <c r="AM308">
        <v>3</v>
      </c>
      <c r="AN308" t="s">
        <v>94</v>
      </c>
      <c r="AO308" t="str" cm="1">
        <f t="array" ref="AO308">_xlfn.IFS(
  attrition_data[[#This Row],[YearsSinceLastPromotion]]="","",
  attrition_data[[#This Row],[YearsSinceLastPromotion]]=0,"0",
  attrition_data[[#This Row],[YearsSinceLastPromotion]]&lt;=2,"1–2",
  attrition_data[[#This Row],[YearsSinceLastPromotion]]&lt;=5,"3–5",
  TRUE,"6+"
)</f>
        <v>3–5</v>
      </c>
      <c r="AP308">
        <f>attrition_data[[#This Row],[MonthlyIncome]] * 12 * ReplacementFactor</f>
        <v>19742.399999999998</v>
      </c>
      <c r="AQ308">
        <f>IFERROR(attrition_data[[#This Row],[AttritionFlag]] * attrition_data[[#This Row],[ReplacementCost]], 0)</f>
        <v>0</v>
      </c>
      <c r="AR30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08" t="str" cm="1">
        <f t="array" ref="AS308">_xlfn.IFS(
  attrition_data[[#This Row],[RiskScore]] &lt;= $AU$3, "Q1 (Lowest)",
  attrition_data[[#This Row],[RiskScore]] &lt;= $AV$3, "Q2",
  attrition_data[[#This Row],[RiskScore]] &lt;= $AW$3, "Q3",
  TRUE, "Q4 (Highest)"
)</f>
        <v>Q2</v>
      </c>
    </row>
    <row r="309" spans="1:45">
      <c r="A309">
        <v>38</v>
      </c>
      <c r="B309" t="s">
        <v>50</v>
      </c>
      <c r="C309" t="s">
        <v>39</v>
      </c>
      <c r="D309" t="s">
        <v>52</v>
      </c>
      <c r="E309">
        <v>25</v>
      </c>
      <c r="F309">
        <v>2</v>
      </c>
      <c r="G309" t="s">
        <v>41</v>
      </c>
      <c r="H309">
        <v>421</v>
      </c>
      <c r="I309">
        <v>1</v>
      </c>
      <c r="J309" t="s">
        <v>42</v>
      </c>
      <c r="K309">
        <v>2</v>
      </c>
      <c r="L309">
        <v>3</v>
      </c>
      <c r="M309" t="s">
        <v>80</v>
      </c>
      <c r="N309">
        <v>2</v>
      </c>
      <c r="O309" t="s">
        <v>55</v>
      </c>
      <c r="P309">
        <v>12061</v>
      </c>
      <c r="Q309">
        <v>3</v>
      </c>
      <c r="R309" t="s">
        <v>50</v>
      </c>
      <c r="S309">
        <v>17</v>
      </c>
      <c r="T309">
        <v>3</v>
      </c>
      <c r="U309">
        <v>3</v>
      </c>
      <c r="V309">
        <v>1</v>
      </c>
      <c r="W309">
        <v>19</v>
      </c>
      <c r="X309">
        <v>2</v>
      </c>
      <c r="Y309">
        <v>3</v>
      </c>
      <c r="Z309">
        <v>10</v>
      </c>
      <c r="AA309">
        <v>8</v>
      </c>
      <c r="AB309">
        <v>0</v>
      </c>
      <c r="AC309">
        <v>1</v>
      </c>
      <c r="AD309">
        <v>0</v>
      </c>
      <c r="AE309">
        <v>0</v>
      </c>
      <c r="AF309">
        <v>1</v>
      </c>
      <c r="AG309">
        <v>1</v>
      </c>
      <c r="AH309" t="s">
        <v>45</v>
      </c>
      <c r="AI309" t="s">
        <v>68</v>
      </c>
      <c r="AJ309" t="s">
        <v>81</v>
      </c>
      <c r="AK309" t="s">
        <v>71</v>
      </c>
      <c r="AL309" t="s">
        <v>49</v>
      </c>
      <c r="AM309">
        <v>2.25</v>
      </c>
      <c r="AN309" t="s">
        <v>96</v>
      </c>
      <c r="AO309" t="str" cm="1">
        <f t="array" ref="AO309">_xlfn.IFS(
  attrition_data[[#This Row],[YearsSinceLastPromotion]]="","",
  attrition_data[[#This Row],[YearsSinceLastPromotion]]=0,"0",
  attrition_data[[#This Row],[YearsSinceLastPromotion]]&lt;=2,"1–2",
  attrition_data[[#This Row],[YearsSinceLastPromotion]]&lt;=5,"3–5",
  TRUE,"6+"
)</f>
        <v>0</v>
      </c>
      <c r="AP309">
        <f>attrition_data[[#This Row],[MonthlyIncome]] * 12 * ReplacementFactor</f>
        <v>43419.6</v>
      </c>
      <c r="AQ309">
        <f>IFERROR(attrition_data[[#This Row],[AttritionFlag]] * attrition_data[[#This Row],[ReplacementCost]], 0)</f>
        <v>0</v>
      </c>
      <c r="AR30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09" t="str" cm="1">
        <f t="array" ref="AS309">_xlfn.IFS(
  attrition_data[[#This Row],[RiskScore]] &lt;= $AU$3, "Q1 (Lowest)",
  attrition_data[[#This Row],[RiskScore]] &lt;= $AV$3, "Q2",
  attrition_data[[#This Row],[RiskScore]] &lt;= $AW$3, "Q3",
  TRUE, "Q4 (Highest)"
)</f>
        <v>Q2</v>
      </c>
    </row>
    <row r="310" spans="1:45">
      <c r="A310">
        <v>58</v>
      </c>
      <c r="B310" t="s">
        <v>50</v>
      </c>
      <c r="C310" t="s">
        <v>74</v>
      </c>
      <c r="D310" t="s">
        <v>52</v>
      </c>
      <c r="E310">
        <v>1</v>
      </c>
      <c r="F310">
        <v>4</v>
      </c>
      <c r="G310" t="s">
        <v>41</v>
      </c>
      <c r="H310">
        <v>422</v>
      </c>
      <c r="I310">
        <v>4</v>
      </c>
      <c r="J310" t="s">
        <v>53</v>
      </c>
      <c r="K310">
        <v>1</v>
      </c>
      <c r="L310">
        <v>2</v>
      </c>
      <c r="M310" t="s">
        <v>70</v>
      </c>
      <c r="N310">
        <v>3</v>
      </c>
      <c r="O310" t="s">
        <v>67</v>
      </c>
      <c r="P310">
        <v>5660</v>
      </c>
      <c r="Q310">
        <v>2</v>
      </c>
      <c r="R310" t="s">
        <v>38</v>
      </c>
      <c r="S310">
        <v>13</v>
      </c>
      <c r="T310">
        <v>3</v>
      </c>
      <c r="U310">
        <v>4</v>
      </c>
      <c r="V310">
        <v>1</v>
      </c>
      <c r="W310">
        <v>12</v>
      </c>
      <c r="X310">
        <v>2</v>
      </c>
      <c r="Y310">
        <v>3</v>
      </c>
      <c r="Z310">
        <v>5</v>
      </c>
      <c r="AA310">
        <v>3</v>
      </c>
      <c r="AB310">
        <v>1</v>
      </c>
      <c r="AC310">
        <v>2</v>
      </c>
      <c r="AD310">
        <v>0</v>
      </c>
      <c r="AE310">
        <v>1</v>
      </c>
      <c r="AF310">
        <v>1</v>
      </c>
      <c r="AG310">
        <v>1</v>
      </c>
      <c r="AH310" t="s">
        <v>66</v>
      </c>
      <c r="AI310" t="s">
        <v>46</v>
      </c>
      <c r="AJ310" t="s">
        <v>47</v>
      </c>
      <c r="AK310" t="s">
        <v>58</v>
      </c>
      <c r="AL310" t="s">
        <v>65</v>
      </c>
      <c r="AM310">
        <v>3.5</v>
      </c>
      <c r="AN310" t="s">
        <v>95</v>
      </c>
      <c r="AO310" t="str" cm="1">
        <f t="array" ref="AO310">_xlfn.IFS(
  attrition_data[[#This Row],[YearsSinceLastPromotion]]="","",
  attrition_data[[#This Row],[YearsSinceLastPromotion]]=0,"0",
  attrition_data[[#This Row],[YearsSinceLastPromotion]]&lt;=2,"1–2",
  attrition_data[[#This Row],[YearsSinceLastPromotion]]&lt;=5,"3–5",
  TRUE,"6+"
)</f>
        <v>1–2</v>
      </c>
      <c r="AP310">
        <f>attrition_data[[#This Row],[MonthlyIncome]] * 12 * ReplacementFactor</f>
        <v>20376</v>
      </c>
      <c r="AQ310">
        <f>IFERROR(attrition_data[[#This Row],[AttritionFlag]] * attrition_data[[#This Row],[ReplacementCost]], 0)</f>
        <v>0</v>
      </c>
      <c r="AR31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10" t="str" cm="1">
        <f t="array" ref="AS310">_xlfn.IFS(
  attrition_data[[#This Row],[RiskScore]] &lt;= $AU$3, "Q1 (Lowest)",
  attrition_data[[#This Row],[RiskScore]] &lt;= $AV$3, "Q2",
  attrition_data[[#This Row],[RiskScore]] &lt;= $AW$3, "Q3",
  TRUE, "Q4 (Highest)"
)</f>
        <v>Q2</v>
      </c>
    </row>
    <row r="311" spans="1:45">
      <c r="A311">
        <v>31</v>
      </c>
      <c r="B311" t="s">
        <v>50</v>
      </c>
      <c r="C311" t="s">
        <v>39</v>
      </c>
      <c r="D311" t="s">
        <v>52</v>
      </c>
      <c r="E311">
        <v>5</v>
      </c>
      <c r="F311">
        <v>4</v>
      </c>
      <c r="G311" t="s">
        <v>83</v>
      </c>
      <c r="H311">
        <v>423</v>
      </c>
      <c r="I311">
        <v>3</v>
      </c>
      <c r="J311" t="s">
        <v>53</v>
      </c>
      <c r="K311">
        <v>3</v>
      </c>
      <c r="L311">
        <v>1</v>
      </c>
      <c r="M311" t="s">
        <v>54</v>
      </c>
      <c r="N311">
        <v>4</v>
      </c>
      <c r="O311" t="s">
        <v>55</v>
      </c>
      <c r="P311">
        <v>4821</v>
      </c>
      <c r="Q311">
        <v>0</v>
      </c>
      <c r="R311" t="s">
        <v>38</v>
      </c>
      <c r="S311">
        <v>12</v>
      </c>
      <c r="T311">
        <v>3</v>
      </c>
      <c r="U311">
        <v>3</v>
      </c>
      <c r="V311">
        <v>1</v>
      </c>
      <c r="W311">
        <v>6</v>
      </c>
      <c r="X311">
        <v>4</v>
      </c>
      <c r="Y311">
        <v>3</v>
      </c>
      <c r="Z311">
        <v>5</v>
      </c>
      <c r="AA311">
        <v>2</v>
      </c>
      <c r="AB311">
        <v>0</v>
      </c>
      <c r="AC311">
        <v>3</v>
      </c>
      <c r="AD311">
        <v>0</v>
      </c>
      <c r="AE311">
        <v>1</v>
      </c>
      <c r="AF311">
        <v>1</v>
      </c>
      <c r="AG311">
        <v>1</v>
      </c>
      <c r="AH311" t="s">
        <v>63</v>
      </c>
      <c r="AI311" t="s">
        <v>46</v>
      </c>
      <c r="AJ311" t="s">
        <v>61</v>
      </c>
      <c r="AK311" t="s">
        <v>48</v>
      </c>
      <c r="AL311" t="s">
        <v>65</v>
      </c>
      <c r="AM311">
        <v>3.25</v>
      </c>
      <c r="AN311" t="s">
        <v>95</v>
      </c>
      <c r="AO311" t="str" cm="1">
        <f t="array" ref="AO311">_xlfn.IFS(
  attrition_data[[#This Row],[YearsSinceLastPromotion]]="","",
  attrition_data[[#This Row],[YearsSinceLastPromotion]]=0,"0",
  attrition_data[[#This Row],[YearsSinceLastPromotion]]&lt;=2,"1–2",
  attrition_data[[#This Row],[YearsSinceLastPromotion]]&lt;=5,"3–5",
  TRUE,"6+"
)</f>
        <v>0</v>
      </c>
      <c r="AP311">
        <f>attrition_data[[#This Row],[MonthlyIncome]] * 12 * ReplacementFactor</f>
        <v>17355.599999999999</v>
      </c>
      <c r="AQ311">
        <f>IFERROR(attrition_data[[#This Row],[AttritionFlag]] * attrition_data[[#This Row],[ReplacementCost]], 0)</f>
        <v>0</v>
      </c>
      <c r="AR31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11" t="str" cm="1">
        <f t="array" ref="AS311">_xlfn.IFS(
  attrition_data[[#This Row],[RiskScore]] &lt;= $AU$3, "Q1 (Lowest)",
  attrition_data[[#This Row],[RiskScore]] &lt;= $AV$3, "Q2",
  attrition_data[[#This Row],[RiskScore]] &lt;= $AW$3, "Q3",
  TRUE, "Q4 (Highest)"
)</f>
        <v>Q2</v>
      </c>
    </row>
    <row r="312" spans="1:45">
      <c r="A312">
        <v>31</v>
      </c>
      <c r="B312" t="s">
        <v>50</v>
      </c>
      <c r="C312" t="s">
        <v>39</v>
      </c>
      <c r="D312" t="s">
        <v>84</v>
      </c>
      <c r="E312">
        <v>2</v>
      </c>
      <c r="F312">
        <v>3</v>
      </c>
      <c r="G312" t="s">
        <v>84</v>
      </c>
      <c r="H312">
        <v>424</v>
      </c>
      <c r="I312">
        <v>1</v>
      </c>
      <c r="J312" t="s">
        <v>53</v>
      </c>
      <c r="K312">
        <v>2</v>
      </c>
      <c r="L312">
        <v>2</v>
      </c>
      <c r="M312" t="s">
        <v>84</v>
      </c>
      <c r="N312">
        <v>1</v>
      </c>
      <c r="O312" t="s">
        <v>55</v>
      </c>
      <c r="P312">
        <v>6410</v>
      </c>
      <c r="Q312">
        <v>3</v>
      </c>
      <c r="R312" t="s">
        <v>50</v>
      </c>
      <c r="S312">
        <v>12</v>
      </c>
      <c r="T312">
        <v>3</v>
      </c>
      <c r="U312">
        <v>4</v>
      </c>
      <c r="V312">
        <v>0</v>
      </c>
      <c r="W312">
        <v>9</v>
      </c>
      <c r="X312">
        <v>1</v>
      </c>
      <c r="Y312">
        <v>3</v>
      </c>
      <c r="Z312">
        <v>2</v>
      </c>
      <c r="AA312">
        <v>2</v>
      </c>
      <c r="AB312">
        <v>1</v>
      </c>
      <c r="AC312">
        <v>0</v>
      </c>
      <c r="AD312">
        <v>0</v>
      </c>
      <c r="AE312">
        <v>0</v>
      </c>
      <c r="AF312">
        <v>1</v>
      </c>
      <c r="AG312">
        <v>0</v>
      </c>
      <c r="AH312" t="s">
        <v>63</v>
      </c>
      <c r="AI312" t="s">
        <v>46</v>
      </c>
      <c r="AJ312" t="s">
        <v>47</v>
      </c>
      <c r="AK312" t="s">
        <v>58</v>
      </c>
      <c r="AL312" t="s">
        <v>65</v>
      </c>
      <c r="AM312">
        <v>2.25</v>
      </c>
      <c r="AN312" t="s">
        <v>96</v>
      </c>
      <c r="AO312" t="str" cm="1">
        <f t="array" ref="AO312">_xlfn.IFS(
  attrition_data[[#This Row],[YearsSinceLastPromotion]]="","",
  attrition_data[[#This Row],[YearsSinceLastPromotion]]=0,"0",
  attrition_data[[#This Row],[YearsSinceLastPromotion]]&lt;=2,"1–2",
  attrition_data[[#This Row],[YearsSinceLastPromotion]]&lt;=5,"3–5",
  TRUE,"6+"
)</f>
        <v>1–2</v>
      </c>
      <c r="AP312">
        <f>attrition_data[[#This Row],[MonthlyIncome]] * 12 * ReplacementFactor</f>
        <v>23076</v>
      </c>
      <c r="AQ312">
        <f>IFERROR(attrition_data[[#This Row],[AttritionFlag]] * attrition_data[[#This Row],[ReplacementCost]], 0)</f>
        <v>0</v>
      </c>
      <c r="AR31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12" t="str" cm="1">
        <f t="array" ref="AS312">_xlfn.IFS(
  attrition_data[[#This Row],[RiskScore]] &lt;= $AU$3, "Q1 (Lowest)",
  attrition_data[[#This Row],[RiskScore]] &lt;= $AV$3, "Q2",
  attrition_data[[#This Row],[RiskScore]] &lt;= $AW$3, "Q3",
  TRUE, "Q4 (Highest)"
)</f>
        <v>Q2</v>
      </c>
    </row>
    <row r="313" spans="1:45">
      <c r="A313">
        <v>45</v>
      </c>
      <c r="B313" t="s">
        <v>50</v>
      </c>
      <c r="C313" t="s">
        <v>51</v>
      </c>
      <c r="D313" t="s">
        <v>52</v>
      </c>
      <c r="E313">
        <v>7</v>
      </c>
      <c r="F313">
        <v>3</v>
      </c>
      <c r="G313" t="s">
        <v>41</v>
      </c>
      <c r="H313">
        <v>425</v>
      </c>
      <c r="I313">
        <v>1</v>
      </c>
      <c r="J313" t="s">
        <v>53</v>
      </c>
      <c r="K313">
        <v>3</v>
      </c>
      <c r="L313">
        <v>3</v>
      </c>
      <c r="M313" t="s">
        <v>60</v>
      </c>
      <c r="N313">
        <v>1</v>
      </c>
      <c r="O313" t="s">
        <v>67</v>
      </c>
      <c r="P313">
        <v>5210</v>
      </c>
      <c r="Q313">
        <v>1</v>
      </c>
      <c r="R313" t="s">
        <v>50</v>
      </c>
      <c r="S313">
        <v>18</v>
      </c>
      <c r="T313">
        <v>3</v>
      </c>
      <c r="U313">
        <v>1</v>
      </c>
      <c r="V313">
        <v>1</v>
      </c>
      <c r="W313">
        <v>24</v>
      </c>
      <c r="X313">
        <v>2</v>
      </c>
      <c r="Y313">
        <v>3</v>
      </c>
      <c r="Z313">
        <v>24</v>
      </c>
      <c r="AA313">
        <v>9</v>
      </c>
      <c r="AB313">
        <v>9</v>
      </c>
      <c r="AC313">
        <v>11</v>
      </c>
      <c r="AD313">
        <v>0</v>
      </c>
      <c r="AE313">
        <v>0</v>
      </c>
      <c r="AF313">
        <v>0</v>
      </c>
      <c r="AG313">
        <v>1</v>
      </c>
      <c r="AH313" t="s">
        <v>56</v>
      </c>
      <c r="AI313" t="s">
        <v>57</v>
      </c>
      <c r="AJ313" t="s">
        <v>47</v>
      </c>
      <c r="AK313" t="s">
        <v>71</v>
      </c>
      <c r="AL313" t="s">
        <v>78</v>
      </c>
      <c r="AM313">
        <v>1.5</v>
      </c>
      <c r="AN313" t="s">
        <v>97</v>
      </c>
      <c r="AO313" t="str" cm="1">
        <f t="array" ref="AO313">_xlfn.IFS(
  attrition_data[[#This Row],[YearsSinceLastPromotion]]="","",
  attrition_data[[#This Row],[YearsSinceLastPromotion]]=0,"0",
  attrition_data[[#This Row],[YearsSinceLastPromotion]]&lt;=2,"1–2",
  attrition_data[[#This Row],[YearsSinceLastPromotion]]&lt;=5,"3–5",
  TRUE,"6+"
)</f>
        <v>6+</v>
      </c>
      <c r="AP313">
        <f>attrition_data[[#This Row],[MonthlyIncome]] * 12 * ReplacementFactor</f>
        <v>18756</v>
      </c>
      <c r="AQ313">
        <f>IFERROR(attrition_data[[#This Row],[AttritionFlag]] * attrition_data[[#This Row],[ReplacementCost]], 0)</f>
        <v>0</v>
      </c>
      <c r="AR31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313" t="str" cm="1">
        <f t="array" ref="AS313">_xlfn.IFS(
  attrition_data[[#This Row],[RiskScore]] &lt;= $AU$3, "Q1 (Lowest)",
  attrition_data[[#This Row],[RiskScore]] &lt;= $AV$3, "Q2",
  attrition_data[[#This Row],[RiskScore]] &lt;= $AW$3, "Q3",
  TRUE, "Q4 (Highest)"
)</f>
        <v>Q3</v>
      </c>
    </row>
    <row r="314" spans="1:45">
      <c r="A314">
        <v>31</v>
      </c>
      <c r="B314" t="s">
        <v>50</v>
      </c>
      <c r="C314" t="s">
        <v>39</v>
      </c>
      <c r="D314" t="s">
        <v>52</v>
      </c>
      <c r="E314">
        <v>2</v>
      </c>
      <c r="F314">
        <v>4</v>
      </c>
      <c r="G314" t="s">
        <v>41</v>
      </c>
      <c r="H314">
        <v>426</v>
      </c>
      <c r="I314">
        <v>3</v>
      </c>
      <c r="J314" t="s">
        <v>53</v>
      </c>
      <c r="K314">
        <v>3</v>
      </c>
      <c r="L314">
        <v>1</v>
      </c>
      <c r="M314" t="s">
        <v>54</v>
      </c>
      <c r="N314">
        <v>4</v>
      </c>
      <c r="O314" t="s">
        <v>67</v>
      </c>
      <c r="P314">
        <v>2695</v>
      </c>
      <c r="Q314">
        <v>0</v>
      </c>
      <c r="R314" t="s">
        <v>38</v>
      </c>
      <c r="S314">
        <v>18</v>
      </c>
      <c r="T314">
        <v>3</v>
      </c>
      <c r="U314">
        <v>2</v>
      </c>
      <c r="V314">
        <v>1</v>
      </c>
      <c r="W314">
        <v>3</v>
      </c>
      <c r="X314">
        <v>2</v>
      </c>
      <c r="Y314">
        <v>1</v>
      </c>
      <c r="Z314">
        <v>2</v>
      </c>
      <c r="AA314">
        <v>2</v>
      </c>
      <c r="AB314">
        <v>2</v>
      </c>
      <c r="AC314">
        <v>2</v>
      </c>
      <c r="AD314">
        <v>0</v>
      </c>
      <c r="AE314">
        <v>1</v>
      </c>
      <c r="AF314">
        <v>0</v>
      </c>
      <c r="AG314">
        <v>1</v>
      </c>
      <c r="AH314" t="s">
        <v>63</v>
      </c>
      <c r="AI314" t="s">
        <v>46</v>
      </c>
      <c r="AJ314" t="s">
        <v>61</v>
      </c>
      <c r="AK314" t="s">
        <v>65</v>
      </c>
      <c r="AL314" t="s">
        <v>65</v>
      </c>
      <c r="AM314">
        <v>2.5</v>
      </c>
      <c r="AN314" t="s">
        <v>96</v>
      </c>
      <c r="AO314" t="str" cm="1">
        <f t="array" ref="AO314">_xlfn.IFS(
  attrition_data[[#This Row],[YearsSinceLastPromotion]]="","",
  attrition_data[[#This Row],[YearsSinceLastPromotion]]=0,"0",
  attrition_data[[#This Row],[YearsSinceLastPromotion]]&lt;=2,"1–2",
  attrition_data[[#This Row],[YearsSinceLastPromotion]]&lt;=5,"3–5",
  TRUE,"6+"
)</f>
        <v>1–2</v>
      </c>
      <c r="AP314">
        <f>attrition_data[[#This Row],[MonthlyIncome]] * 12 * ReplacementFactor</f>
        <v>9702</v>
      </c>
      <c r="AQ314">
        <f>IFERROR(attrition_data[[#This Row],[AttritionFlag]] * attrition_data[[#This Row],[ReplacementCost]], 0)</f>
        <v>0</v>
      </c>
      <c r="AR31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314" t="str" cm="1">
        <f t="array" ref="AS314">_xlfn.IFS(
  attrition_data[[#This Row],[RiskScore]] &lt;= $AU$3, "Q1 (Lowest)",
  attrition_data[[#This Row],[RiskScore]] &lt;= $AV$3, "Q2",
  attrition_data[[#This Row],[RiskScore]] &lt;= $AW$3, "Q3",
  TRUE, "Q4 (Highest)"
)</f>
        <v>Q3</v>
      </c>
    </row>
    <row r="315" spans="1:45">
      <c r="A315">
        <v>33</v>
      </c>
      <c r="B315" t="s">
        <v>50</v>
      </c>
      <c r="C315" t="s">
        <v>51</v>
      </c>
      <c r="D315" t="s">
        <v>52</v>
      </c>
      <c r="E315">
        <v>5</v>
      </c>
      <c r="F315">
        <v>4</v>
      </c>
      <c r="G315" t="s">
        <v>41</v>
      </c>
      <c r="H315">
        <v>428</v>
      </c>
      <c r="I315">
        <v>4</v>
      </c>
      <c r="J315" t="s">
        <v>42</v>
      </c>
      <c r="K315">
        <v>3</v>
      </c>
      <c r="L315">
        <v>3</v>
      </c>
      <c r="M315" t="s">
        <v>75</v>
      </c>
      <c r="N315">
        <v>2</v>
      </c>
      <c r="O315" t="s">
        <v>55</v>
      </c>
      <c r="P315">
        <v>11878</v>
      </c>
      <c r="Q315">
        <v>6</v>
      </c>
      <c r="R315" t="s">
        <v>50</v>
      </c>
      <c r="S315">
        <v>11</v>
      </c>
      <c r="T315">
        <v>3</v>
      </c>
      <c r="U315">
        <v>2</v>
      </c>
      <c r="V315">
        <v>2</v>
      </c>
      <c r="W315">
        <v>12</v>
      </c>
      <c r="X315">
        <v>2</v>
      </c>
      <c r="Y315">
        <v>3</v>
      </c>
      <c r="Z315">
        <v>10</v>
      </c>
      <c r="AA315">
        <v>6</v>
      </c>
      <c r="AB315">
        <v>8</v>
      </c>
      <c r="AC315">
        <v>8</v>
      </c>
      <c r="AD315">
        <v>0</v>
      </c>
      <c r="AE315">
        <v>0</v>
      </c>
      <c r="AF315">
        <v>0</v>
      </c>
      <c r="AG315">
        <v>1</v>
      </c>
      <c r="AH315" t="s">
        <v>63</v>
      </c>
      <c r="AI315" t="s">
        <v>46</v>
      </c>
      <c r="AJ315" t="s">
        <v>81</v>
      </c>
      <c r="AK315" t="s">
        <v>58</v>
      </c>
      <c r="AL315" t="s">
        <v>49</v>
      </c>
      <c r="AM315">
        <v>2.75</v>
      </c>
      <c r="AN315" t="s">
        <v>94</v>
      </c>
      <c r="AO315" t="str" cm="1">
        <f t="array" ref="AO315">_xlfn.IFS(
  attrition_data[[#This Row],[YearsSinceLastPromotion]]="","",
  attrition_data[[#This Row],[YearsSinceLastPromotion]]=0,"0",
  attrition_data[[#This Row],[YearsSinceLastPromotion]]&lt;=2,"1–2",
  attrition_data[[#This Row],[YearsSinceLastPromotion]]&lt;=5,"3–5",
  TRUE,"6+"
)</f>
        <v>6+</v>
      </c>
      <c r="AP315">
        <f>attrition_data[[#This Row],[MonthlyIncome]] * 12 * ReplacementFactor</f>
        <v>42760.799999999996</v>
      </c>
      <c r="AQ315">
        <f>IFERROR(attrition_data[[#This Row],[AttritionFlag]] * attrition_data[[#This Row],[ReplacementCost]], 0)</f>
        <v>0</v>
      </c>
      <c r="AR31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15" t="str" cm="1">
        <f t="array" ref="AS315">_xlfn.IFS(
  attrition_data[[#This Row],[RiskScore]] &lt;= $AU$3, "Q1 (Lowest)",
  attrition_data[[#This Row],[RiskScore]] &lt;= $AV$3, "Q2",
  attrition_data[[#This Row],[RiskScore]] &lt;= $AW$3, "Q3",
  TRUE, "Q4 (Highest)"
)</f>
        <v>Q2</v>
      </c>
    </row>
    <row r="316" spans="1:45">
      <c r="A316">
        <v>39</v>
      </c>
      <c r="B316" t="s">
        <v>50</v>
      </c>
      <c r="C316" t="s">
        <v>39</v>
      </c>
      <c r="D316" t="s">
        <v>52</v>
      </c>
      <c r="E316">
        <v>10</v>
      </c>
      <c r="F316">
        <v>1</v>
      </c>
      <c r="G316" t="s">
        <v>64</v>
      </c>
      <c r="H316">
        <v>429</v>
      </c>
      <c r="I316">
        <v>3</v>
      </c>
      <c r="J316" t="s">
        <v>53</v>
      </c>
      <c r="K316">
        <v>3</v>
      </c>
      <c r="L316">
        <v>4</v>
      </c>
      <c r="M316" t="s">
        <v>75</v>
      </c>
      <c r="N316">
        <v>1</v>
      </c>
      <c r="O316" t="s">
        <v>55</v>
      </c>
      <c r="P316">
        <v>17068</v>
      </c>
      <c r="Q316">
        <v>1</v>
      </c>
      <c r="R316" t="s">
        <v>38</v>
      </c>
      <c r="S316">
        <v>14</v>
      </c>
      <c r="T316">
        <v>3</v>
      </c>
      <c r="U316">
        <v>4</v>
      </c>
      <c r="V316">
        <v>0</v>
      </c>
      <c r="W316">
        <v>21</v>
      </c>
      <c r="X316">
        <v>3</v>
      </c>
      <c r="Y316">
        <v>3</v>
      </c>
      <c r="Z316">
        <v>21</v>
      </c>
      <c r="AA316">
        <v>9</v>
      </c>
      <c r="AB316">
        <v>11</v>
      </c>
      <c r="AC316">
        <v>10</v>
      </c>
      <c r="AD316">
        <v>0</v>
      </c>
      <c r="AE316">
        <v>1</v>
      </c>
      <c r="AF316">
        <v>0</v>
      </c>
      <c r="AG316">
        <v>1</v>
      </c>
      <c r="AH316" t="s">
        <v>45</v>
      </c>
      <c r="AI316" t="s">
        <v>57</v>
      </c>
      <c r="AJ316" t="s">
        <v>76</v>
      </c>
      <c r="AK316" t="s">
        <v>71</v>
      </c>
      <c r="AL316" t="s">
        <v>78</v>
      </c>
      <c r="AM316">
        <v>2.75</v>
      </c>
      <c r="AN316" t="s">
        <v>94</v>
      </c>
      <c r="AO316" t="str" cm="1">
        <f t="array" ref="AO316">_xlfn.IFS(
  attrition_data[[#This Row],[YearsSinceLastPromotion]]="","",
  attrition_data[[#This Row],[YearsSinceLastPromotion]]=0,"0",
  attrition_data[[#This Row],[YearsSinceLastPromotion]]&lt;=2,"1–2",
  attrition_data[[#This Row],[YearsSinceLastPromotion]]&lt;=5,"3–5",
  TRUE,"6+"
)</f>
        <v>6+</v>
      </c>
      <c r="AP316">
        <f>attrition_data[[#This Row],[MonthlyIncome]] * 12 * ReplacementFactor</f>
        <v>61444.799999999996</v>
      </c>
      <c r="AQ316">
        <f>IFERROR(attrition_data[[#This Row],[AttritionFlag]] * attrition_data[[#This Row],[ReplacementCost]], 0)</f>
        <v>0</v>
      </c>
      <c r="AR31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316" t="str" cm="1">
        <f t="array" ref="AS316">_xlfn.IFS(
  attrition_data[[#This Row],[RiskScore]] &lt;= $AU$3, "Q1 (Lowest)",
  attrition_data[[#This Row],[RiskScore]] &lt;= $AV$3, "Q2",
  attrition_data[[#This Row],[RiskScore]] &lt;= $AW$3, "Q3",
  TRUE, "Q4 (Highest)"
)</f>
        <v>Q3</v>
      </c>
    </row>
    <row r="317" spans="1:45">
      <c r="A317">
        <v>43</v>
      </c>
      <c r="B317" t="s">
        <v>50</v>
      </c>
      <c r="C317" t="s">
        <v>51</v>
      </c>
      <c r="D317" t="s">
        <v>52</v>
      </c>
      <c r="E317">
        <v>10</v>
      </c>
      <c r="F317">
        <v>4</v>
      </c>
      <c r="G317" t="s">
        <v>41</v>
      </c>
      <c r="H317">
        <v>430</v>
      </c>
      <c r="I317">
        <v>3</v>
      </c>
      <c r="J317" t="s">
        <v>42</v>
      </c>
      <c r="K317">
        <v>3</v>
      </c>
      <c r="L317">
        <v>1</v>
      </c>
      <c r="M317" t="s">
        <v>60</v>
      </c>
      <c r="N317">
        <v>4</v>
      </c>
      <c r="O317" t="s">
        <v>44</v>
      </c>
      <c r="P317">
        <v>2455</v>
      </c>
      <c r="Q317">
        <v>0</v>
      </c>
      <c r="R317" t="s">
        <v>50</v>
      </c>
      <c r="S317">
        <v>19</v>
      </c>
      <c r="T317">
        <v>3</v>
      </c>
      <c r="U317">
        <v>1</v>
      </c>
      <c r="V317">
        <v>0</v>
      </c>
      <c r="W317">
        <v>9</v>
      </c>
      <c r="X317">
        <v>5</v>
      </c>
      <c r="Y317">
        <v>3</v>
      </c>
      <c r="Z317">
        <v>8</v>
      </c>
      <c r="AA317">
        <v>7</v>
      </c>
      <c r="AB317">
        <v>1</v>
      </c>
      <c r="AC317">
        <v>7</v>
      </c>
      <c r="AD317">
        <v>0</v>
      </c>
      <c r="AE317">
        <v>0</v>
      </c>
      <c r="AF317">
        <v>1</v>
      </c>
      <c r="AG317">
        <v>1</v>
      </c>
      <c r="AH317" t="s">
        <v>45</v>
      </c>
      <c r="AI317" t="s">
        <v>57</v>
      </c>
      <c r="AJ317" t="s">
        <v>61</v>
      </c>
      <c r="AK317" t="s">
        <v>58</v>
      </c>
      <c r="AL317" t="s">
        <v>49</v>
      </c>
      <c r="AM317">
        <v>2.75</v>
      </c>
      <c r="AN317" t="s">
        <v>94</v>
      </c>
      <c r="AO317" t="str" cm="1">
        <f t="array" ref="AO317">_xlfn.IFS(
  attrition_data[[#This Row],[YearsSinceLastPromotion]]="","",
  attrition_data[[#This Row],[YearsSinceLastPromotion]]=0,"0",
  attrition_data[[#This Row],[YearsSinceLastPromotion]]&lt;=2,"1–2",
  attrition_data[[#This Row],[YearsSinceLastPromotion]]&lt;=5,"3–5",
  TRUE,"6+"
)</f>
        <v>1–2</v>
      </c>
      <c r="AP317">
        <f>attrition_data[[#This Row],[MonthlyIncome]] * 12 * ReplacementFactor</f>
        <v>8838</v>
      </c>
      <c r="AQ317">
        <f>IFERROR(attrition_data[[#This Row],[AttritionFlag]] * attrition_data[[#This Row],[ReplacementCost]], 0)</f>
        <v>0</v>
      </c>
      <c r="AR31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17" t="str" cm="1">
        <f t="array" ref="AS317">_xlfn.IFS(
  attrition_data[[#This Row],[RiskScore]] &lt;= $AU$3, "Q1 (Lowest)",
  attrition_data[[#This Row],[RiskScore]] &lt;= $AV$3, "Q2",
  attrition_data[[#This Row],[RiskScore]] &lt;= $AW$3, "Q3",
  TRUE, "Q4 (Highest)"
)</f>
        <v>Q1 (Lowest)</v>
      </c>
    </row>
    <row r="318" spans="1:45">
      <c r="A318">
        <v>49</v>
      </c>
      <c r="B318" t="s">
        <v>50</v>
      </c>
      <c r="C318" t="s">
        <v>39</v>
      </c>
      <c r="D318" t="s">
        <v>52</v>
      </c>
      <c r="E318">
        <v>1</v>
      </c>
      <c r="F318">
        <v>2</v>
      </c>
      <c r="G318" t="s">
        <v>83</v>
      </c>
      <c r="H318">
        <v>431</v>
      </c>
      <c r="I318">
        <v>3</v>
      </c>
      <c r="J318" t="s">
        <v>42</v>
      </c>
      <c r="K318">
        <v>2</v>
      </c>
      <c r="L318">
        <v>4</v>
      </c>
      <c r="M318" t="s">
        <v>70</v>
      </c>
      <c r="N318">
        <v>3</v>
      </c>
      <c r="O318" t="s">
        <v>44</v>
      </c>
      <c r="P318">
        <v>13964</v>
      </c>
      <c r="Q318">
        <v>7</v>
      </c>
      <c r="R318" t="s">
        <v>38</v>
      </c>
      <c r="S318">
        <v>12</v>
      </c>
      <c r="T318">
        <v>3</v>
      </c>
      <c r="U318">
        <v>4</v>
      </c>
      <c r="V318">
        <v>0</v>
      </c>
      <c r="W318">
        <v>25</v>
      </c>
      <c r="X318">
        <v>2</v>
      </c>
      <c r="Y318">
        <v>3</v>
      </c>
      <c r="Z318">
        <v>7</v>
      </c>
      <c r="AA318">
        <v>1</v>
      </c>
      <c r="AB318">
        <v>0</v>
      </c>
      <c r="AC318">
        <v>7</v>
      </c>
      <c r="AD318">
        <v>0</v>
      </c>
      <c r="AE318">
        <v>1</v>
      </c>
      <c r="AF318">
        <v>1</v>
      </c>
      <c r="AG318">
        <v>1</v>
      </c>
      <c r="AH318" t="s">
        <v>56</v>
      </c>
      <c r="AI318" t="s">
        <v>46</v>
      </c>
      <c r="AJ318" t="s">
        <v>81</v>
      </c>
      <c r="AK318" t="s">
        <v>71</v>
      </c>
      <c r="AL318" t="s">
        <v>49</v>
      </c>
      <c r="AM318">
        <v>3.25</v>
      </c>
      <c r="AN318" t="s">
        <v>95</v>
      </c>
      <c r="AO318" t="str" cm="1">
        <f t="array" ref="AO318">_xlfn.IFS(
  attrition_data[[#This Row],[YearsSinceLastPromotion]]="","",
  attrition_data[[#This Row],[YearsSinceLastPromotion]]=0,"0",
  attrition_data[[#This Row],[YearsSinceLastPromotion]]&lt;=2,"1–2",
  attrition_data[[#This Row],[YearsSinceLastPromotion]]&lt;=5,"3–5",
  TRUE,"6+"
)</f>
        <v>0</v>
      </c>
      <c r="AP318">
        <f>attrition_data[[#This Row],[MonthlyIncome]] * 12 * ReplacementFactor</f>
        <v>50270.400000000001</v>
      </c>
      <c r="AQ318">
        <f>IFERROR(attrition_data[[#This Row],[AttritionFlag]] * attrition_data[[#This Row],[ReplacementCost]], 0)</f>
        <v>0</v>
      </c>
      <c r="AR31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18" t="str" cm="1">
        <f t="array" ref="AS318">_xlfn.IFS(
  attrition_data[[#This Row],[RiskScore]] &lt;= $AU$3, "Q1 (Lowest)",
  attrition_data[[#This Row],[RiskScore]] &lt;= $AV$3, "Q2",
  attrition_data[[#This Row],[RiskScore]] &lt;= $AW$3, "Q3",
  TRUE, "Q4 (Highest)"
)</f>
        <v>Q2</v>
      </c>
    </row>
    <row r="319" spans="1:45">
      <c r="A319">
        <v>52</v>
      </c>
      <c r="B319" t="s">
        <v>38</v>
      </c>
      <c r="C319" t="s">
        <v>39</v>
      </c>
      <c r="D319" t="s">
        <v>52</v>
      </c>
      <c r="E319">
        <v>8</v>
      </c>
      <c r="F319">
        <v>4</v>
      </c>
      <c r="G319" t="s">
        <v>64</v>
      </c>
      <c r="H319">
        <v>433</v>
      </c>
      <c r="I319">
        <v>3</v>
      </c>
      <c r="J319" t="s">
        <v>53</v>
      </c>
      <c r="K319">
        <v>2</v>
      </c>
      <c r="L319">
        <v>2</v>
      </c>
      <c r="M319" t="s">
        <v>54</v>
      </c>
      <c r="N319">
        <v>2</v>
      </c>
      <c r="O319" t="s">
        <v>55</v>
      </c>
      <c r="P319">
        <v>4941</v>
      </c>
      <c r="Q319">
        <v>2</v>
      </c>
      <c r="R319" t="s">
        <v>50</v>
      </c>
      <c r="S319">
        <v>15</v>
      </c>
      <c r="T319">
        <v>3</v>
      </c>
      <c r="U319">
        <v>1</v>
      </c>
      <c r="V319">
        <v>0</v>
      </c>
      <c r="W319">
        <v>11</v>
      </c>
      <c r="X319">
        <v>3</v>
      </c>
      <c r="Y319">
        <v>2</v>
      </c>
      <c r="Z319">
        <v>8</v>
      </c>
      <c r="AA319">
        <v>2</v>
      </c>
      <c r="AB319">
        <v>7</v>
      </c>
      <c r="AC319">
        <v>7</v>
      </c>
      <c r="AD319">
        <v>1</v>
      </c>
      <c r="AE319">
        <v>0</v>
      </c>
      <c r="AF319">
        <v>0</v>
      </c>
      <c r="AG319">
        <v>1</v>
      </c>
      <c r="AH319" t="s">
        <v>56</v>
      </c>
      <c r="AI319" t="s">
        <v>57</v>
      </c>
      <c r="AJ319" t="s">
        <v>61</v>
      </c>
      <c r="AK319" t="s">
        <v>58</v>
      </c>
      <c r="AL319" t="s">
        <v>49</v>
      </c>
      <c r="AM319">
        <v>2</v>
      </c>
      <c r="AN319" t="s">
        <v>93</v>
      </c>
      <c r="AO319" t="str" cm="1">
        <f t="array" ref="AO319">_xlfn.IFS(
  attrition_data[[#This Row],[YearsSinceLastPromotion]]="","",
  attrition_data[[#This Row],[YearsSinceLastPromotion]]=0,"0",
  attrition_data[[#This Row],[YearsSinceLastPromotion]]&lt;=2,"1–2",
  attrition_data[[#This Row],[YearsSinceLastPromotion]]&lt;=5,"3–5",
  TRUE,"6+"
)</f>
        <v>6+</v>
      </c>
      <c r="AP319">
        <f>attrition_data[[#This Row],[MonthlyIncome]] * 12 * ReplacementFactor</f>
        <v>17787.599999999999</v>
      </c>
      <c r="AQ319">
        <f>IFERROR(attrition_data[[#This Row],[AttritionFlag]] * attrition_data[[#This Row],[ReplacementCost]], 0)</f>
        <v>17787.599999999999</v>
      </c>
      <c r="AR31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319" t="str" cm="1">
        <f t="array" ref="AS319">_xlfn.IFS(
  attrition_data[[#This Row],[RiskScore]] &lt;= $AU$3, "Q1 (Lowest)",
  attrition_data[[#This Row],[RiskScore]] &lt;= $AV$3, "Q2",
  attrition_data[[#This Row],[RiskScore]] &lt;= $AW$3, "Q3",
  TRUE, "Q4 (Highest)"
)</f>
        <v>Q3</v>
      </c>
    </row>
    <row r="320" spans="1:45">
      <c r="A320">
        <v>27</v>
      </c>
      <c r="B320" t="s">
        <v>50</v>
      </c>
      <c r="C320" t="s">
        <v>39</v>
      </c>
      <c r="D320" t="s">
        <v>52</v>
      </c>
      <c r="E320">
        <v>5</v>
      </c>
      <c r="F320">
        <v>3</v>
      </c>
      <c r="G320" t="s">
        <v>41</v>
      </c>
      <c r="H320">
        <v>434</v>
      </c>
      <c r="I320">
        <v>3</v>
      </c>
      <c r="J320" t="s">
        <v>42</v>
      </c>
      <c r="K320">
        <v>3</v>
      </c>
      <c r="L320">
        <v>1</v>
      </c>
      <c r="M320" t="s">
        <v>54</v>
      </c>
      <c r="N320">
        <v>2</v>
      </c>
      <c r="O320" t="s">
        <v>44</v>
      </c>
      <c r="P320">
        <v>2478</v>
      </c>
      <c r="Q320">
        <v>1</v>
      </c>
      <c r="R320" t="s">
        <v>38</v>
      </c>
      <c r="S320">
        <v>12</v>
      </c>
      <c r="T320">
        <v>3</v>
      </c>
      <c r="U320">
        <v>2</v>
      </c>
      <c r="V320">
        <v>0</v>
      </c>
      <c r="W320">
        <v>4</v>
      </c>
      <c r="X320">
        <v>2</v>
      </c>
      <c r="Y320">
        <v>2</v>
      </c>
      <c r="Z320">
        <v>4</v>
      </c>
      <c r="AA320">
        <v>3</v>
      </c>
      <c r="AB320">
        <v>1</v>
      </c>
      <c r="AC320">
        <v>2</v>
      </c>
      <c r="AD320">
        <v>0</v>
      </c>
      <c r="AE320">
        <v>1</v>
      </c>
      <c r="AF320">
        <v>1</v>
      </c>
      <c r="AG320">
        <v>1</v>
      </c>
      <c r="AH320" t="s">
        <v>63</v>
      </c>
      <c r="AI320" t="s">
        <v>46</v>
      </c>
      <c r="AJ320" t="s">
        <v>61</v>
      </c>
      <c r="AK320" t="s">
        <v>48</v>
      </c>
      <c r="AL320" t="s">
        <v>65</v>
      </c>
      <c r="AM320">
        <v>2.25</v>
      </c>
      <c r="AN320" t="s">
        <v>96</v>
      </c>
      <c r="AO320" t="str" cm="1">
        <f t="array" ref="AO320">_xlfn.IFS(
  attrition_data[[#This Row],[YearsSinceLastPromotion]]="","",
  attrition_data[[#This Row],[YearsSinceLastPromotion]]=0,"0",
  attrition_data[[#This Row],[YearsSinceLastPromotion]]&lt;=2,"1–2",
  attrition_data[[#This Row],[YearsSinceLastPromotion]]&lt;=5,"3–5",
  TRUE,"6+"
)</f>
        <v>1–2</v>
      </c>
      <c r="AP320">
        <f>attrition_data[[#This Row],[MonthlyIncome]] * 12 * ReplacementFactor</f>
        <v>8920.7999999999993</v>
      </c>
      <c r="AQ320">
        <f>IFERROR(attrition_data[[#This Row],[AttritionFlag]] * attrition_data[[#This Row],[ReplacementCost]], 0)</f>
        <v>0</v>
      </c>
      <c r="AR32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20" t="str" cm="1">
        <f t="array" ref="AS320">_xlfn.IFS(
  attrition_data[[#This Row],[RiskScore]] &lt;= $AU$3, "Q1 (Lowest)",
  attrition_data[[#This Row],[RiskScore]] &lt;= $AV$3, "Q2",
  attrition_data[[#This Row],[RiskScore]] &lt;= $AW$3, "Q3",
  TRUE, "Q4 (Highest)"
)</f>
        <v>Q2</v>
      </c>
    </row>
    <row r="321" spans="1:45">
      <c r="A321">
        <v>32</v>
      </c>
      <c r="B321" t="s">
        <v>50</v>
      </c>
      <c r="C321" t="s">
        <v>39</v>
      </c>
      <c r="D321" t="s">
        <v>40</v>
      </c>
      <c r="E321">
        <v>8</v>
      </c>
      <c r="F321">
        <v>2</v>
      </c>
      <c r="G321" t="s">
        <v>83</v>
      </c>
      <c r="H321">
        <v>436</v>
      </c>
      <c r="I321">
        <v>3</v>
      </c>
      <c r="J321" t="s">
        <v>42</v>
      </c>
      <c r="K321">
        <v>2</v>
      </c>
      <c r="L321">
        <v>2</v>
      </c>
      <c r="M321" t="s">
        <v>43</v>
      </c>
      <c r="N321">
        <v>2</v>
      </c>
      <c r="O321" t="s">
        <v>55</v>
      </c>
      <c r="P321">
        <v>5228</v>
      </c>
      <c r="Q321">
        <v>1</v>
      </c>
      <c r="R321" t="s">
        <v>38</v>
      </c>
      <c r="S321">
        <v>11</v>
      </c>
      <c r="T321">
        <v>3</v>
      </c>
      <c r="U321">
        <v>4</v>
      </c>
      <c r="V321">
        <v>0</v>
      </c>
      <c r="W321">
        <v>13</v>
      </c>
      <c r="X321">
        <v>2</v>
      </c>
      <c r="Y321">
        <v>3</v>
      </c>
      <c r="Z321">
        <v>13</v>
      </c>
      <c r="AA321">
        <v>12</v>
      </c>
      <c r="AB321">
        <v>11</v>
      </c>
      <c r="AC321">
        <v>9</v>
      </c>
      <c r="AD321">
        <v>0</v>
      </c>
      <c r="AE321">
        <v>1</v>
      </c>
      <c r="AF321">
        <v>0</v>
      </c>
      <c r="AG321">
        <v>1</v>
      </c>
      <c r="AH321" t="s">
        <v>63</v>
      </c>
      <c r="AI321" t="s">
        <v>57</v>
      </c>
      <c r="AJ321" t="s">
        <v>47</v>
      </c>
      <c r="AK321" t="s">
        <v>58</v>
      </c>
      <c r="AL321" t="s">
        <v>71</v>
      </c>
      <c r="AM321">
        <v>3</v>
      </c>
      <c r="AN321" t="s">
        <v>94</v>
      </c>
      <c r="AO321" t="str" cm="1">
        <f t="array" ref="AO321">_xlfn.IFS(
  attrition_data[[#This Row],[YearsSinceLastPromotion]]="","",
  attrition_data[[#This Row],[YearsSinceLastPromotion]]=0,"0",
  attrition_data[[#This Row],[YearsSinceLastPromotion]]&lt;=2,"1–2",
  attrition_data[[#This Row],[YearsSinceLastPromotion]]&lt;=5,"3–5",
  TRUE,"6+"
)</f>
        <v>6+</v>
      </c>
      <c r="AP321">
        <f>attrition_data[[#This Row],[MonthlyIncome]] * 12 * ReplacementFactor</f>
        <v>18820.8</v>
      </c>
      <c r="AQ321">
        <f>IFERROR(attrition_data[[#This Row],[AttritionFlag]] * attrition_data[[#This Row],[ReplacementCost]], 0)</f>
        <v>0</v>
      </c>
      <c r="AR32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321" t="str" cm="1">
        <f t="array" ref="AS321">_xlfn.IFS(
  attrition_data[[#This Row],[RiskScore]] &lt;= $AU$3, "Q1 (Lowest)",
  attrition_data[[#This Row],[RiskScore]] &lt;= $AV$3, "Q2",
  attrition_data[[#This Row],[RiskScore]] &lt;= $AW$3, "Q3",
  TRUE, "Q4 (Highest)"
)</f>
        <v>Q3</v>
      </c>
    </row>
    <row r="322" spans="1:45">
      <c r="A322">
        <v>27</v>
      </c>
      <c r="B322" t="s">
        <v>50</v>
      </c>
      <c r="C322" t="s">
        <v>39</v>
      </c>
      <c r="D322" t="s">
        <v>40</v>
      </c>
      <c r="E322">
        <v>2</v>
      </c>
      <c r="F322">
        <v>3</v>
      </c>
      <c r="G322" t="s">
        <v>41</v>
      </c>
      <c r="H322">
        <v>437</v>
      </c>
      <c r="I322">
        <v>4</v>
      </c>
      <c r="J322" t="s">
        <v>53</v>
      </c>
      <c r="K322">
        <v>3</v>
      </c>
      <c r="L322">
        <v>2</v>
      </c>
      <c r="M322" t="s">
        <v>43</v>
      </c>
      <c r="N322">
        <v>3</v>
      </c>
      <c r="O322" t="s">
        <v>44</v>
      </c>
      <c r="P322">
        <v>4478</v>
      </c>
      <c r="Q322">
        <v>1</v>
      </c>
      <c r="R322" t="s">
        <v>38</v>
      </c>
      <c r="S322">
        <v>11</v>
      </c>
      <c r="T322">
        <v>3</v>
      </c>
      <c r="U322">
        <v>1</v>
      </c>
      <c r="V322">
        <v>0</v>
      </c>
      <c r="W322">
        <v>5</v>
      </c>
      <c r="X322">
        <v>3</v>
      </c>
      <c r="Y322">
        <v>3</v>
      </c>
      <c r="Z322">
        <v>5</v>
      </c>
      <c r="AA322">
        <v>4</v>
      </c>
      <c r="AB322">
        <v>0</v>
      </c>
      <c r="AC322">
        <v>4</v>
      </c>
      <c r="AD322">
        <v>0</v>
      </c>
      <c r="AE322">
        <v>1</v>
      </c>
      <c r="AF322">
        <v>1</v>
      </c>
      <c r="AG322">
        <v>1</v>
      </c>
      <c r="AH322" t="s">
        <v>63</v>
      </c>
      <c r="AI322" t="s">
        <v>46</v>
      </c>
      <c r="AJ322" t="s">
        <v>61</v>
      </c>
      <c r="AK322" t="s">
        <v>48</v>
      </c>
      <c r="AL322" t="s">
        <v>65</v>
      </c>
      <c r="AM322">
        <v>2.75</v>
      </c>
      <c r="AN322" t="s">
        <v>94</v>
      </c>
      <c r="AO322" t="str" cm="1">
        <f t="array" ref="AO322">_xlfn.IFS(
  attrition_data[[#This Row],[YearsSinceLastPromotion]]="","",
  attrition_data[[#This Row],[YearsSinceLastPromotion]]=0,"0",
  attrition_data[[#This Row],[YearsSinceLastPromotion]]&lt;=2,"1–2",
  attrition_data[[#This Row],[YearsSinceLastPromotion]]&lt;=5,"3–5",
  TRUE,"6+"
)</f>
        <v>0</v>
      </c>
      <c r="AP322">
        <f>attrition_data[[#This Row],[MonthlyIncome]] * 12 * ReplacementFactor</f>
        <v>16120.8</v>
      </c>
      <c r="AQ322">
        <f>IFERROR(attrition_data[[#This Row],[AttritionFlag]] * attrition_data[[#This Row],[ReplacementCost]], 0)</f>
        <v>0</v>
      </c>
      <c r="AR32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22" t="str" cm="1">
        <f t="array" ref="AS322">_xlfn.IFS(
  attrition_data[[#This Row],[RiskScore]] &lt;= $AU$3, "Q1 (Lowest)",
  attrition_data[[#This Row],[RiskScore]] &lt;= $AV$3, "Q2",
  attrition_data[[#This Row],[RiskScore]] &lt;= $AW$3, "Q3",
  TRUE, "Q4 (Highest)"
)</f>
        <v>Q2</v>
      </c>
    </row>
    <row r="323" spans="1:45">
      <c r="A323">
        <v>31</v>
      </c>
      <c r="B323" t="s">
        <v>50</v>
      </c>
      <c r="C323" t="s">
        <v>39</v>
      </c>
      <c r="D323" t="s">
        <v>40</v>
      </c>
      <c r="E323">
        <v>7</v>
      </c>
      <c r="F323">
        <v>3</v>
      </c>
      <c r="G323" t="s">
        <v>82</v>
      </c>
      <c r="H323">
        <v>438</v>
      </c>
      <c r="I323">
        <v>4</v>
      </c>
      <c r="J323" t="s">
        <v>53</v>
      </c>
      <c r="K323">
        <v>3</v>
      </c>
      <c r="L323">
        <v>2</v>
      </c>
      <c r="M323" t="s">
        <v>43</v>
      </c>
      <c r="N323">
        <v>4</v>
      </c>
      <c r="O323" t="s">
        <v>67</v>
      </c>
      <c r="P323">
        <v>7547</v>
      </c>
      <c r="Q323">
        <v>4</v>
      </c>
      <c r="R323" t="s">
        <v>50</v>
      </c>
      <c r="S323">
        <v>12</v>
      </c>
      <c r="T323">
        <v>3</v>
      </c>
      <c r="U323">
        <v>4</v>
      </c>
      <c r="V323">
        <v>3</v>
      </c>
      <c r="W323">
        <v>13</v>
      </c>
      <c r="X323">
        <v>3</v>
      </c>
      <c r="Y323">
        <v>3</v>
      </c>
      <c r="Z323">
        <v>7</v>
      </c>
      <c r="AA323">
        <v>7</v>
      </c>
      <c r="AB323">
        <v>1</v>
      </c>
      <c r="AC323">
        <v>7</v>
      </c>
      <c r="AD323">
        <v>0</v>
      </c>
      <c r="AE323">
        <v>0</v>
      </c>
      <c r="AF323">
        <v>1</v>
      </c>
      <c r="AG323">
        <v>1</v>
      </c>
      <c r="AH323" t="s">
        <v>63</v>
      </c>
      <c r="AI323" t="s">
        <v>57</v>
      </c>
      <c r="AJ323" t="s">
        <v>47</v>
      </c>
      <c r="AK323" t="s">
        <v>58</v>
      </c>
      <c r="AL323" t="s">
        <v>49</v>
      </c>
      <c r="AM323">
        <v>3.75</v>
      </c>
      <c r="AN323" t="s">
        <v>95</v>
      </c>
      <c r="AO323" t="str" cm="1">
        <f t="array" ref="AO323">_xlfn.IFS(
  attrition_data[[#This Row],[YearsSinceLastPromotion]]="","",
  attrition_data[[#This Row],[YearsSinceLastPromotion]]=0,"0",
  attrition_data[[#This Row],[YearsSinceLastPromotion]]&lt;=2,"1–2",
  attrition_data[[#This Row],[YearsSinceLastPromotion]]&lt;=5,"3–5",
  TRUE,"6+"
)</f>
        <v>1–2</v>
      </c>
      <c r="AP323">
        <f>attrition_data[[#This Row],[MonthlyIncome]] * 12 * ReplacementFactor</f>
        <v>27169.200000000001</v>
      </c>
      <c r="AQ323">
        <f>IFERROR(attrition_data[[#This Row],[AttritionFlag]] * attrition_data[[#This Row],[ReplacementCost]], 0)</f>
        <v>0</v>
      </c>
      <c r="AR32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23" t="str" cm="1">
        <f t="array" ref="AS323">_xlfn.IFS(
  attrition_data[[#This Row],[RiskScore]] &lt;= $AU$3, "Q1 (Lowest)",
  attrition_data[[#This Row],[RiskScore]] &lt;= $AV$3, "Q2",
  attrition_data[[#This Row],[RiskScore]] &lt;= $AW$3, "Q3",
  TRUE, "Q4 (Highest)"
)</f>
        <v>Q1 (Lowest)</v>
      </c>
    </row>
    <row r="324" spans="1:45">
      <c r="A324">
        <v>32</v>
      </c>
      <c r="B324" t="s">
        <v>50</v>
      </c>
      <c r="C324" t="s">
        <v>39</v>
      </c>
      <c r="D324" t="s">
        <v>52</v>
      </c>
      <c r="E324">
        <v>2</v>
      </c>
      <c r="F324">
        <v>4</v>
      </c>
      <c r="G324" t="s">
        <v>64</v>
      </c>
      <c r="H324">
        <v>439</v>
      </c>
      <c r="I324">
        <v>1</v>
      </c>
      <c r="J324" t="s">
        <v>42</v>
      </c>
      <c r="K324">
        <v>4</v>
      </c>
      <c r="L324">
        <v>2</v>
      </c>
      <c r="M324" t="s">
        <v>54</v>
      </c>
      <c r="N324">
        <v>4</v>
      </c>
      <c r="O324" t="s">
        <v>44</v>
      </c>
      <c r="P324">
        <v>5055</v>
      </c>
      <c r="Q324">
        <v>7</v>
      </c>
      <c r="R324" t="s">
        <v>50</v>
      </c>
      <c r="S324">
        <v>16</v>
      </c>
      <c r="T324">
        <v>3</v>
      </c>
      <c r="U324">
        <v>3</v>
      </c>
      <c r="V324">
        <v>0</v>
      </c>
      <c r="W324">
        <v>10</v>
      </c>
      <c r="X324">
        <v>0</v>
      </c>
      <c r="Y324">
        <v>2</v>
      </c>
      <c r="Z324">
        <v>7</v>
      </c>
      <c r="AA324">
        <v>7</v>
      </c>
      <c r="AB324">
        <v>0</v>
      </c>
      <c r="AC324">
        <v>7</v>
      </c>
      <c r="AD324">
        <v>0</v>
      </c>
      <c r="AE324">
        <v>0</v>
      </c>
      <c r="AF324">
        <v>1</v>
      </c>
      <c r="AG324">
        <v>1</v>
      </c>
      <c r="AH324" t="s">
        <v>63</v>
      </c>
      <c r="AI324" t="s">
        <v>46</v>
      </c>
      <c r="AJ324" t="s">
        <v>47</v>
      </c>
      <c r="AK324" t="s">
        <v>58</v>
      </c>
      <c r="AL324" t="s">
        <v>49</v>
      </c>
      <c r="AM324">
        <v>2.5</v>
      </c>
      <c r="AN324" t="s">
        <v>96</v>
      </c>
      <c r="AO324" t="str" cm="1">
        <f t="array" ref="AO324">_xlfn.IFS(
  attrition_data[[#This Row],[YearsSinceLastPromotion]]="","",
  attrition_data[[#This Row],[YearsSinceLastPromotion]]=0,"0",
  attrition_data[[#This Row],[YearsSinceLastPromotion]]&lt;=2,"1–2",
  attrition_data[[#This Row],[YearsSinceLastPromotion]]&lt;=5,"3–5",
  TRUE,"6+"
)</f>
        <v>0</v>
      </c>
      <c r="AP324">
        <f>attrition_data[[#This Row],[MonthlyIncome]] * 12 * ReplacementFactor</f>
        <v>18198</v>
      </c>
      <c r="AQ324">
        <f>IFERROR(attrition_data[[#This Row],[AttritionFlag]] * attrition_data[[#This Row],[ReplacementCost]], 0)</f>
        <v>0</v>
      </c>
      <c r="AR32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24" t="str" cm="1">
        <f t="array" ref="AS324">_xlfn.IFS(
  attrition_data[[#This Row],[RiskScore]] &lt;= $AU$3, "Q1 (Lowest)",
  attrition_data[[#This Row],[RiskScore]] &lt;= $AV$3, "Q2",
  attrition_data[[#This Row],[RiskScore]] &lt;= $AW$3, "Q3",
  TRUE, "Q4 (Highest)"
)</f>
        <v>Q1 (Lowest)</v>
      </c>
    </row>
    <row r="325" spans="1:45">
      <c r="A325">
        <v>28</v>
      </c>
      <c r="B325" t="s">
        <v>38</v>
      </c>
      <c r="C325" t="s">
        <v>39</v>
      </c>
      <c r="D325" t="s">
        <v>52</v>
      </c>
      <c r="E325">
        <v>2</v>
      </c>
      <c r="F325">
        <v>4</v>
      </c>
      <c r="G325" t="s">
        <v>64</v>
      </c>
      <c r="H325">
        <v>440</v>
      </c>
      <c r="I325">
        <v>1</v>
      </c>
      <c r="J325" t="s">
        <v>53</v>
      </c>
      <c r="K325">
        <v>1</v>
      </c>
      <c r="L325">
        <v>1</v>
      </c>
      <c r="M325" t="s">
        <v>54</v>
      </c>
      <c r="N325">
        <v>4</v>
      </c>
      <c r="O325" t="s">
        <v>55</v>
      </c>
      <c r="P325">
        <v>3464</v>
      </c>
      <c r="Q325">
        <v>5</v>
      </c>
      <c r="R325" t="s">
        <v>38</v>
      </c>
      <c r="S325">
        <v>13</v>
      </c>
      <c r="T325">
        <v>3</v>
      </c>
      <c r="U325">
        <v>4</v>
      </c>
      <c r="V325">
        <v>0</v>
      </c>
      <c r="W325">
        <v>5</v>
      </c>
      <c r="X325">
        <v>4</v>
      </c>
      <c r="Y325">
        <v>2</v>
      </c>
      <c r="Z325">
        <v>3</v>
      </c>
      <c r="AA325">
        <v>2</v>
      </c>
      <c r="AB325">
        <v>2</v>
      </c>
      <c r="AC325">
        <v>2</v>
      </c>
      <c r="AD325">
        <v>1</v>
      </c>
      <c r="AE325">
        <v>1</v>
      </c>
      <c r="AF325">
        <v>0</v>
      </c>
      <c r="AG325">
        <v>1</v>
      </c>
      <c r="AH325" t="s">
        <v>63</v>
      </c>
      <c r="AI325" t="s">
        <v>46</v>
      </c>
      <c r="AJ325" t="s">
        <v>61</v>
      </c>
      <c r="AK325" t="s">
        <v>48</v>
      </c>
      <c r="AL325" t="s">
        <v>65</v>
      </c>
      <c r="AM325">
        <v>2.75</v>
      </c>
      <c r="AN325" t="s">
        <v>94</v>
      </c>
      <c r="AO325" t="str" cm="1">
        <f t="array" ref="AO325">_xlfn.IFS(
  attrition_data[[#This Row],[YearsSinceLastPromotion]]="","",
  attrition_data[[#This Row],[YearsSinceLastPromotion]]=0,"0",
  attrition_data[[#This Row],[YearsSinceLastPromotion]]&lt;=2,"1–2",
  attrition_data[[#This Row],[YearsSinceLastPromotion]]&lt;=5,"3–5",
  TRUE,"6+"
)</f>
        <v>1–2</v>
      </c>
      <c r="AP325">
        <f>attrition_data[[#This Row],[MonthlyIncome]] * 12 * ReplacementFactor</f>
        <v>12470.4</v>
      </c>
      <c r="AQ325">
        <f>IFERROR(attrition_data[[#This Row],[AttritionFlag]] * attrition_data[[#This Row],[ReplacementCost]], 0)</f>
        <v>12470.4</v>
      </c>
      <c r="AR32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25" t="str" cm="1">
        <f t="array" ref="AS325">_xlfn.IFS(
  attrition_data[[#This Row],[RiskScore]] &lt;= $AU$3, "Q1 (Lowest)",
  attrition_data[[#This Row],[RiskScore]] &lt;= $AV$3, "Q2",
  attrition_data[[#This Row],[RiskScore]] &lt;= $AW$3, "Q3",
  TRUE, "Q4 (Highest)"
)</f>
        <v>Q2</v>
      </c>
    </row>
    <row r="326" spans="1:45">
      <c r="A326">
        <v>30</v>
      </c>
      <c r="B326" t="s">
        <v>50</v>
      </c>
      <c r="C326" t="s">
        <v>39</v>
      </c>
      <c r="D326" t="s">
        <v>52</v>
      </c>
      <c r="E326">
        <v>28</v>
      </c>
      <c r="F326">
        <v>2</v>
      </c>
      <c r="G326" t="s">
        <v>64</v>
      </c>
      <c r="H326">
        <v>441</v>
      </c>
      <c r="I326">
        <v>4</v>
      </c>
      <c r="J326" t="s">
        <v>42</v>
      </c>
      <c r="K326">
        <v>3</v>
      </c>
      <c r="L326">
        <v>2</v>
      </c>
      <c r="M326" t="s">
        <v>54</v>
      </c>
      <c r="N326">
        <v>4</v>
      </c>
      <c r="O326" t="s">
        <v>55</v>
      </c>
      <c r="P326">
        <v>5775</v>
      </c>
      <c r="Q326">
        <v>1</v>
      </c>
      <c r="R326" t="s">
        <v>50</v>
      </c>
      <c r="S326">
        <v>13</v>
      </c>
      <c r="T326">
        <v>3</v>
      </c>
      <c r="U326">
        <v>4</v>
      </c>
      <c r="V326">
        <v>2</v>
      </c>
      <c r="W326">
        <v>11</v>
      </c>
      <c r="X326">
        <v>2</v>
      </c>
      <c r="Y326">
        <v>3</v>
      </c>
      <c r="Z326">
        <v>10</v>
      </c>
      <c r="AA326">
        <v>8</v>
      </c>
      <c r="AB326">
        <v>1</v>
      </c>
      <c r="AC326">
        <v>9</v>
      </c>
      <c r="AD326">
        <v>0</v>
      </c>
      <c r="AE326">
        <v>0</v>
      </c>
      <c r="AF326">
        <v>1</v>
      </c>
      <c r="AG326">
        <v>1</v>
      </c>
      <c r="AH326" t="s">
        <v>63</v>
      </c>
      <c r="AI326" t="s">
        <v>68</v>
      </c>
      <c r="AJ326" t="s">
        <v>47</v>
      </c>
      <c r="AK326" t="s">
        <v>58</v>
      </c>
      <c r="AL326" t="s">
        <v>49</v>
      </c>
      <c r="AM326">
        <v>3.75</v>
      </c>
      <c r="AN326" t="s">
        <v>95</v>
      </c>
      <c r="AO326" t="str" cm="1">
        <f t="array" ref="AO326">_xlfn.IFS(
  attrition_data[[#This Row],[YearsSinceLastPromotion]]="","",
  attrition_data[[#This Row],[YearsSinceLastPromotion]]=0,"0",
  attrition_data[[#This Row],[YearsSinceLastPromotion]]&lt;=2,"1–2",
  attrition_data[[#This Row],[YearsSinceLastPromotion]]&lt;=5,"3–5",
  TRUE,"6+"
)</f>
        <v>1–2</v>
      </c>
      <c r="AP326">
        <f>attrition_data[[#This Row],[MonthlyIncome]] * 12 * ReplacementFactor</f>
        <v>20790</v>
      </c>
      <c r="AQ326">
        <f>IFERROR(attrition_data[[#This Row],[AttritionFlag]] * attrition_data[[#This Row],[ReplacementCost]], 0)</f>
        <v>0</v>
      </c>
      <c r="AR32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26" t="str" cm="1">
        <f t="array" ref="AS326">_xlfn.IFS(
  attrition_data[[#This Row],[RiskScore]] &lt;= $AU$3, "Q1 (Lowest)",
  attrition_data[[#This Row],[RiskScore]] &lt;= $AV$3, "Q2",
  attrition_data[[#This Row],[RiskScore]] &lt;= $AW$3, "Q3",
  TRUE, "Q4 (Highest)"
)</f>
        <v>Q2</v>
      </c>
    </row>
    <row r="327" spans="1:45">
      <c r="A327">
        <v>31</v>
      </c>
      <c r="B327" t="s">
        <v>50</v>
      </c>
      <c r="C327" t="s">
        <v>51</v>
      </c>
      <c r="D327" t="s">
        <v>52</v>
      </c>
      <c r="E327">
        <v>7</v>
      </c>
      <c r="F327">
        <v>2</v>
      </c>
      <c r="G327" t="s">
        <v>41</v>
      </c>
      <c r="H327">
        <v>442</v>
      </c>
      <c r="I327">
        <v>3</v>
      </c>
      <c r="J327" t="s">
        <v>42</v>
      </c>
      <c r="K327">
        <v>2</v>
      </c>
      <c r="L327">
        <v>3</v>
      </c>
      <c r="M327" t="s">
        <v>69</v>
      </c>
      <c r="N327">
        <v>3</v>
      </c>
      <c r="O327" t="s">
        <v>55</v>
      </c>
      <c r="P327">
        <v>8943</v>
      </c>
      <c r="Q327">
        <v>1</v>
      </c>
      <c r="R327" t="s">
        <v>50</v>
      </c>
      <c r="S327">
        <v>24</v>
      </c>
      <c r="T327">
        <v>4</v>
      </c>
      <c r="U327">
        <v>1</v>
      </c>
      <c r="V327">
        <v>1</v>
      </c>
      <c r="W327">
        <v>10</v>
      </c>
      <c r="X327">
        <v>2</v>
      </c>
      <c r="Y327">
        <v>3</v>
      </c>
      <c r="Z327">
        <v>10</v>
      </c>
      <c r="AA327">
        <v>9</v>
      </c>
      <c r="AB327">
        <v>8</v>
      </c>
      <c r="AC327">
        <v>9</v>
      </c>
      <c r="AD327">
        <v>0</v>
      </c>
      <c r="AE327">
        <v>0</v>
      </c>
      <c r="AF327">
        <v>0</v>
      </c>
      <c r="AG327">
        <v>1</v>
      </c>
      <c r="AH327" t="s">
        <v>63</v>
      </c>
      <c r="AI327" t="s">
        <v>57</v>
      </c>
      <c r="AJ327" t="s">
        <v>47</v>
      </c>
      <c r="AK327" t="s">
        <v>58</v>
      </c>
      <c r="AL327" t="s">
        <v>49</v>
      </c>
      <c r="AM327">
        <v>2.5</v>
      </c>
      <c r="AN327" t="s">
        <v>96</v>
      </c>
      <c r="AO327" t="str" cm="1">
        <f t="array" ref="AO327">_xlfn.IFS(
  attrition_data[[#This Row],[YearsSinceLastPromotion]]="","",
  attrition_data[[#This Row],[YearsSinceLastPromotion]]=0,"0",
  attrition_data[[#This Row],[YearsSinceLastPromotion]]&lt;=2,"1–2",
  attrition_data[[#This Row],[YearsSinceLastPromotion]]&lt;=5,"3–5",
  TRUE,"6+"
)</f>
        <v>6+</v>
      </c>
      <c r="AP327">
        <f>attrition_data[[#This Row],[MonthlyIncome]] * 12 * ReplacementFactor</f>
        <v>32194.799999999999</v>
      </c>
      <c r="AQ327">
        <f>IFERROR(attrition_data[[#This Row],[AttritionFlag]] * attrition_data[[#This Row],[ReplacementCost]], 0)</f>
        <v>0</v>
      </c>
      <c r="AR32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27" t="str" cm="1">
        <f t="array" ref="AS327">_xlfn.IFS(
  attrition_data[[#This Row],[RiskScore]] &lt;= $AU$3, "Q1 (Lowest)",
  attrition_data[[#This Row],[RiskScore]] &lt;= $AV$3, "Q2",
  attrition_data[[#This Row],[RiskScore]] &lt;= $AW$3, "Q3",
  TRUE, "Q4 (Highest)"
)</f>
        <v>Q2</v>
      </c>
    </row>
    <row r="328" spans="1:45">
      <c r="A328">
        <v>39</v>
      </c>
      <c r="B328" t="s">
        <v>50</v>
      </c>
      <c r="C328" t="s">
        <v>51</v>
      </c>
      <c r="D328" t="s">
        <v>52</v>
      </c>
      <c r="E328">
        <v>7</v>
      </c>
      <c r="F328">
        <v>2</v>
      </c>
      <c r="G328" t="s">
        <v>64</v>
      </c>
      <c r="H328">
        <v>444</v>
      </c>
      <c r="I328">
        <v>3</v>
      </c>
      <c r="J328" t="s">
        <v>53</v>
      </c>
      <c r="K328">
        <v>2</v>
      </c>
      <c r="L328">
        <v>5</v>
      </c>
      <c r="M328" t="s">
        <v>75</v>
      </c>
      <c r="N328">
        <v>4</v>
      </c>
      <c r="O328" t="s">
        <v>55</v>
      </c>
      <c r="P328">
        <v>19272</v>
      </c>
      <c r="Q328">
        <v>1</v>
      </c>
      <c r="R328" t="s">
        <v>50</v>
      </c>
      <c r="S328">
        <v>15</v>
      </c>
      <c r="T328">
        <v>3</v>
      </c>
      <c r="U328">
        <v>1</v>
      </c>
      <c r="V328">
        <v>1</v>
      </c>
      <c r="W328">
        <v>21</v>
      </c>
      <c r="X328">
        <v>2</v>
      </c>
      <c r="Y328">
        <v>3</v>
      </c>
      <c r="Z328">
        <v>21</v>
      </c>
      <c r="AA328">
        <v>9</v>
      </c>
      <c r="AB328">
        <v>13</v>
      </c>
      <c r="AC328">
        <v>3</v>
      </c>
      <c r="AD328">
        <v>0</v>
      </c>
      <c r="AE328">
        <v>0</v>
      </c>
      <c r="AF328">
        <v>0</v>
      </c>
      <c r="AG328">
        <v>1</v>
      </c>
      <c r="AH328" t="s">
        <v>45</v>
      </c>
      <c r="AI328" t="s">
        <v>57</v>
      </c>
      <c r="AJ328" t="s">
        <v>76</v>
      </c>
      <c r="AK328" t="s">
        <v>71</v>
      </c>
      <c r="AL328" t="s">
        <v>78</v>
      </c>
      <c r="AM328">
        <v>2.75</v>
      </c>
      <c r="AN328" t="s">
        <v>94</v>
      </c>
      <c r="AO328" t="str" cm="1">
        <f t="array" ref="AO328">_xlfn.IFS(
  attrition_data[[#This Row],[YearsSinceLastPromotion]]="","",
  attrition_data[[#This Row],[YearsSinceLastPromotion]]=0,"0",
  attrition_data[[#This Row],[YearsSinceLastPromotion]]&lt;=2,"1–2",
  attrition_data[[#This Row],[YearsSinceLastPromotion]]&lt;=5,"3–5",
  TRUE,"6+"
)</f>
        <v>6+</v>
      </c>
      <c r="AP328">
        <f>attrition_data[[#This Row],[MonthlyIncome]] * 12 * ReplacementFactor</f>
        <v>69379.199999999997</v>
      </c>
      <c r="AQ328">
        <f>IFERROR(attrition_data[[#This Row],[AttritionFlag]] * attrition_data[[#This Row],[ReplacementCost]], 0)</f>
        <v>0</v>
      </c>
      <c r="AR32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28" t="str" cm="1">
        <f t="array" ref="AS328">_xlfn.IFS(
  attrition_data[[#This Row],[RiskScore]] &lt;= $AU$3, "Q1 (Lowest)",
  attrition_data[[#This Row],[RiskScore]] &lt;= $AV$3, "Q2",
  attrition_data[[#This Row],[RiskScore]] &lt;= $AW$3, "Q3",
  TRUE, "Q4 (Highest)"
)</f>
        <v>Q2</v>
      </c>
    </row>
    <row r="329" spans="1:45">
      <c r="A329">
        <v>39</v>
      </c>
      <c r="B329" t="s">
        <v>38</v>
      </c>
      <c r="C329" t="s">
        <v>39</v>
      </c>
      <c r="D329" t="s">
        <v>40</v>
      </c>
      <c r="E329">
        <v>3</v>
      </c>
      <c r="F329">
        <v>2</v>
      </c>
      <c r="G329" t="s">
        <v>64</v>
      </c>
      <c r="H329">
        <v>445</v>
      </c>
      <c r="I329">
        <v>4</v>
      </c>
      <c r="J329" t="s">
        <v>42</v>
      </c>
      <c r="K329">
        <v>3</v>
      </c>
      <c r="L329">
        <v>2</v>
      </c>
      <c r="M329" t="s">
        <v>43</v>
      </c>
      <c r="N329">
        <v>3</v>
      </c>
      <c r="O329" t="s">
        <v>55</v>
      </c>
      <c r="P329">
        <v>5238</v>
      </c>
      <c r="Q329">
        <v>4</v>
      </c>
      <c r="R329" t="s">
        <v>38</v>
      </c>
      <c r="S329">
        <v>18</v>
      </c>
      <c r="T329">
        <v>3</v>
      </c>
      <c r="U329">
        <v>1</v>
      </c>
      <c r="V329">
        <v>0</v>
      </c>
      <c r="W329">
        <v>12</v>
      </c>
      <c r="X329">
        <v>3</v>
      </c>
      <c r="Y329">
        <v>2</v>
      </c>
      <c r="Z329">
        <v>1</v>
      </c>
      <c r="AA329">
        <v>0</v>
      </c>
      <c r="AB329">
        <v>0</v>
      </c>
      <c r="AC329">
        <v>0</v>
      </c>
      <c r="AD329">
        <v>1</v>
      </c>
      <c r="AE329">
        <v>1</v>
      </c>
      <c r="AF329">
        <v>1</v>
      </c>
      <c r="AG329">
        <v>0</v>
      </c>
      <c r="AH329" t="s">
        <v>45</v>
      </c>
      <c r="AI329" t="s">
        <v>46</v>
      </c>
      <c r="AJ329" t="s">
        <v>47</v>
      </c>
      <c r="AK329" t="s">
        <v>58</v>
      </c>
      <c r="AL329" t="s">
        <v>62</v>
      </c>
      <c r="AM329">
        <v>2.5</v>
      </c>
      <c r="AN329" t="s">
        <v>96</v>
      </c>
      <c r="AO329" t="str" cm="1">
        <f t="array" ref="AO329">_xlfn.IFS(
  attrition_data[[#This Row],[YearsSinceLastPromotion]]="","",
  attrition_data[[#This Row],[YearsSinceLastPromotion]]=0,"0",
  attrition_data[[#This Row],[YearsSinceLastPromotion]]&lt;=2,"1–2",
  attrition_data[[#This Row],[YearsSinceLastPromotion]]&lt;=5,"3–5",
  TRUE,"6+"
)</f>
        <v>0</v>
      </c>
      <c r="AP329">
        <f>attrition_data[[#This Row],[MonthlyIncome]] * 12 * ReplacementFactor</f>
        <v>18856.8</v>
      </c>
      <c r="AQ329">
        <f>IFERROR(attrition_data[[#This Row],[AttritionFlag]] * attrition_data[[#This Row],[ReplacementCost]], 0)</f>
        <v>18856.8</v>
      </c>
      <c r="AR32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329" t="str" cm="1">
        <f t="array" ref="AS329">_xlfn.IFS(
  attrition_data[[#This Row],[RiskScore]] &lt;= $AU$3, "Q1 (Lowest)",
  attrition_data[[#This Row],[RiskScore]] &lt;= $AV$3, "Q2",
  attrition_data[[#This Row],[RiskScore]] &lt;= $AW$3, "Q3",
  TRUE, "Q4 (Highest)"
)</f>
        <v>Q3</v>
      </c>
    </row>
    <row r="330" spans="1:45">
      <c r="A330">
        <v>33</v>
      </c>
      <c r="B330" t="s">
        <v>50</v>
      </c>
      <c r="C330" t="s">
        <v>51</v>
      </c>
      <c r="D330" t="s">
        <v>40</v>
      </c>
      <c r="E330">
        <v>10</v>
      </c>
      <c r="F330">
        <v>3</v>
      </c>
      <c r="G330" t="s">
        <v>82</v>
      </c>
      <c r="H330">
        <v>446</v>
      </c>
      <c r="I330">
        <v>2</v>
      </c>
      <c r="J330" t="s">
        <v>53</v>
      </c>
      <c r="K330">
        <v>2</v>
      </c>
      <c r="L330">
        <v>2</v>
      </c>
      <c r="M330" t="s">
        <v>43</v>
      </c>
      <c r="N330">
        <v>4</v>
      </c>
      <c r="O330" t="s">
        <v>44</v>
      </c>
      <c r="P330">
        <v>4682</v>
      </c>
      <c r="Q330">
        <v>3</v>
      </c>
      <c r="R330" t="s">
        <v>50</v>
      </c>
      <c r="S330">
        <v>14</v>
      </c>
      <c r="T330">
        <v>3</v>
      </c>
      <c r="U330">
        <v>3</v>
      </c>
      <c r="V330">
        <v>0</v>
      </c>
      <c r="W330">
        <v>9</v>
      </c>
      <c r="X330">
        <v>6</v>
      </c>
      <c r="Y330">
        <v>2</v>
      </c>
      <c r="Z330">
        <v>7</v>
      </c>
      <c r="AA330">
        <v>7</v>
      </c>
      <c r="AB330">
        <v>0</v>
      </c>
      <c r="AC330">
        <v>1</v>
      </c>
      <c r="AD330">
        <v>0</v>
      </c>
      <c r="AE330">
        <v>0</v>
      </c>
      <c r="AF330">
        <v>1</v>
      </c>
      <c r="AG330">
        <v>1</v>
      </c>
      <c r="AH330" t="s">
        <v>63</v>
      </c>
      <c r="AI330" t="s">
        <v>57</v>
      </c>
      <c r="AJ330" t="s">
        <v>61</v>
      </c>
      <c r="AK330" t="s">
        <v>58</v>
      </c>
      <c r="AL330" t="s">
        <v>49</v>
      </c>
      <c r="AM330">
        <v>2.75</v>
      </c>
      <c r="AN330" t="s">
        <v>94</v>
      </c>
      <c r="AO330" t="str" cm="1">
        <f t="array" ref="AO330">_xlfn.IFS(
  attrition_data[[#This Row],[YearsSinceLastPromotion]]="","",
  attrition_data[[#This Row],[YearsSinceLastPromotion]]=0,"0",
  attrition_data[[#This Row],[YearsSinceLastPromotion]]&lt;=2,"1–2",
  attrition_data[[#This Row],[YearsSinceLastPromotion]]&lt;=5,"3–5",
  TRUE,"6+"
)</f>
        <v>0</v>
      </c>
      <c r="AP330">
        <f>attrition_data[[#This Row],[MonthlyIncome]] * 12 * ReplacementFactor</f>
        <v>16855.2</v>
      </c>
      <c r="AQ330">
        <f>IFERROR(attrition_data[[#This Row],[AttritionFlag]] * attrition_data[[#This Row],[ReplacementCost]], 0)</f>
        <v>0</v>
      </c>
      <c r="AR33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30" t="str" cm="1">
        <f t="array" ref="AS330">_xlfn.IFS(
  attrition_data[[#This Row],[RiskScore]] &lt;= $AU$3, "Q1 (Lowest)",
  attrition_data[[#This Row],[RiskScore]] &lt;= $AV$3, "Q2",
  attrition_data[[#This Row],[RiskScore]] &lt;= $AW$3, "Q3",
  TRUE, "Q4 (Highest)"
)</f>
        <v>Q1 (Lowest)</v>
      </c>
    </row>
    <row r="331" spans="1:45">
      <c r="A331">
        <v>47</v>
      </c>
      <c r="B331" t="s">
        <v>50</v>
      </c>
      <c r="C331" t="s">
        <v>39</v>
      </c>
      <c r="D331" t="s">
        <v>52</v>
      </c>
      <c r="E331">
        <v>5</v>
      </c>
      <c r="F331">
        <v>5</v>
      </c>
      <c r="G331" t="s">
        <v>41</v>
      </c>
      <c r="H331">
        <v>447</v>
      </c>
      <c r="I331">
        <v>4</v>
      </c>
      <c r="J331" t="s">
        <v>53</v>
      </c>
      <c r="K331">
        <v>3</v>
      </c>
      <c r="L331">
        <v>5</v>
      </c>
      <c r="M331" t="s">
        <v>80</v>
      </c>
      <c r="N331">
        <v>3</v>
      </c>
      <c r="O331" t="s">
        <v>55</v>
      </c>
      <c r="P331">
        <v>18300</v>
      </c>
      <c r="Q331">
        <v>4</v>
      </c>
      <c r="R331" t="s">
        <v>50</v>
      </c>
      <c r="S331">
        <v>11</v>
      </c>
      <c r="T331">
        <v>3</v>
      </c>
      <c r="U331">
        <v>2</v>
      </c>
      <c r="V331">
        <v>1</v>
      </c>
      <c r="W331">
        <v>21</v>
      </c>
      <c r="X331">
        <v>2</v>
      </c>
      <c r="Y331">
        <v>3</v>
      </c>
      <c r="Z331">
        <v>3</v>
      </c>
      <c r="AA331">
        <v>2</v>
      </c>
      <c r="AB331">
        <v>1</v>
      </c>
      <c r="AC331">
        <v>1</v>
      </c>
      <c r="AD331">
        <v>0</v>
      </c>
      <c r="AE331">
        <v>0</v>
      </c>
      <c r="AF331">
        <v>1</v>
      </c>
      <c r="AG331">
        <v>1</v>
      </c>
      <c r="AH331" t="s">
        <v>56</v>
      </c>
      <c r="AI331" t="s">
        <v>46</v>
      </c>
      <c r="AJ331" t="s">
        <v>76</v>
      </c>
      <c r="AK331" t="s">
        <v>71</v>
      </c>
      <c r="AL331" t="s">
        <v>65</v>
      </c>
      <c r="AM331">
        <v>3</v>
      </c>
      <c r="AN331" t="s">
        <v>94</v>
      </c>
      <c r="AO331" t="str" cm="1">
        <f t="array" ref="AO331">_xlfn.IFS(
  attrition_data[[#This Row],[YearsSinceLastPromotion]]="","",
  attrition_data[[#This Row],[YearsSinceLastPromotion]]=0,"0",
  attrition_data[[#This Row],[YearsSinceLastPromotion]]&lt;=2,"1–2",
  attrition_data[[#This Row],[YearsSinceLastPromotion]]&lt;=5,"3–5",
  TRUE,"6+"
)</f>
        <v>1–2</v>
      </c>
      <c r="AP331">
        <f>attrition_data[[#This Row],[MonthlyIncome]] * 12 * ReplacementFactor</f>
        <v>65880</v>
      </c>
      <c r="AQ331">
        <f>IFERROR(attrition_data[[#This Row],[AttritionFlag]] * attrition_data[[#This Row],[ReplacementCost]], 0)</f>
        <v>0</v>
      </c>
      <c r="AR33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31" t="str" cm="1">
        <f t="array" ref="AS331">_xlfn.IFS(
  attrition_data[[#This Row],[RiskScore]] &lt;= $AU$3, "Q1 (Lowest)",
  attrition_data[[#This Row],[RiskScore]] &lt;= $AV$3, "Q2",
  attrition_data[[#This Row],[RiskScore]] &lt;= $AW$3, "Q3",
  TRUE, "Q4 (Highest)"
)</f>
        <v>Q1 (Lowest)</v>
      </c>
    </row>
    <row r="332" spans="1:45">
      <c r="A332">
        <v>43</v>
      </c>
      <c r="B332" t="s">
        <v>50</v>
      </c>
      <c r="C332" t="s">
        <v>51</v>
      </c>
      <c r="D332" t="s">
        <v>52</v>
      </c>
      <c r="E332">
        <v>10</v>
      </c>
      <c r="F332">
        <v>4</v>
      </c>
      <c r="G332" t="s">
        <v>41</v>
      </c>
      <c r="H332">
        <v>448</v>
      </c>
      <c r="I332">
        <v>3</v>
      </c>
      <c r="J332" t="s">
        <v>42</v>
      </c>
      <c r="K332">
        <v>2</v>
      </c>
      <c r="L332">
        <v>2</v>
      </c>
      <c r="M332" t="s">
        <v>60</v>
      </c>
      <c r="N332">
        <v>3</v>
      </c>
      <c r="O332" t="s">
        <v>67</v>
      </c>
      <c r="P332">
        <v>5257</v>
      </c>
      <c r="Q332">
        <v>1</v>
      </c>
      <c r="R332" t="s">
        <v>50</v>
      </c>
      <c r="S332">
        <v>11</v>
      </c>
      <c r="T332">
        <v>3</v>
      </c>
      <c r="U332">
        <v>2</v>
      </c>
      <c r="V332">
        <v>1</v>
      </c>
      <c r="W332">
        <v>9</v>
      </c>
      <c r="X332">
        <v>3</v>
      </c>
      <c r="Y332">
        <v>4</v>
      </c>
      <c r="Z332">
        <v>9</v>
      </c>
      <c r="AA332">
        <v>7</v>
      </c>
      <c r="AB332">
        <v>0</v>
      </c>
      <c r="AC332">
        <v>0</v>
      </c>
      <c r="AD332">
        <v>0</v>
      </c>
      <c r="AE332">
        <v>0</v>
      </c>
      <c r="AF332">
        <v>1</v>
      </c>
      <c r="AG332">
        <v>0</v>
      </c>
      <c r="AH332" t="s">
        <v>45</v>
      </c>
      <c r="AI332" t="s">
        <v>57</v>
      </c>
      <c r="AJ332" t="s">
        <v>47</v>
      </c>
      <c r="AK332" t="s">
        <v>58</v>
      </c>
      <c r="AL332" t="s">
        <v>49</v>
      </c>
      <c r="AM332">
        <v>3</v>
      </c>
      <c r="AN332" t="s">
        <v>94</v>
      </c>
      <c r="AO332" t="str" cm="1">
        <f t="array" ref="AO332">_xlfn.IFS(
  attrition_data[[#This Row],[YearsSinceLastPromotion]]="","",
  attrition_data[[#This Row],[YearsSinceLastPromotion]]=0,"0",
  attrition_data[[#This Row],[YearsSinceLastPromotion]]&lt;=2,"1–2",
  attrition_data[[#This Row],[YearsSinceLastPromotion]]&lt;=5,"3–5",
  TRUE,"6+"
)</f>
        <v>0</v>
      </c>
      <c r="AP332">
        <f>attrition_data[[#This Row],[MonthlyIncome]] * 12 * ReplacementFactor</f>
        <v>18925.2</v>
      </c>
      <c r="AQ332">
        <f>IFERROR(attrition_data[[#This Row],[AttritionFlag]] * attrition_data[[#This Row],[ReplacementCost]], 0)</f>
        <v>0</v>
      </c>
      <c r="AR33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32" t="str" cm="1">
        <f t="array" ref="AS332">_xlfn.IFS(
  attrition_data[[#This Row],[RiskScore]] &lt;= $AU$3, "Q1 (Lowest)",
  attrition_data[[#This Row],[RiskScore]] &lt;= $AV$3, "Q2",
  attrition_data[[#This Row],[RiskScore]] &lt;= $AW$3, "Q3",
  TRUE, "Q4 (Highest)"
)</f>
        <v>Q1 (Lowest)</v>
      </c>
    </row>
    <row r="333" spans="1:45">
      <c r="A333">
        <v>27</v>
      </c>
      <c r="B333" t="s">
        <v>50</v>
      </c>
      <c r="C333" t="s">
        <v>74</v>
      </c>
      <c r="D333" t="s">
        <v>40</v>
      </c>
      <c r="E333">
        <v>1</v>
      </c>
      <c r="F333">
        <v>1</v>
      </c>
      <c r="G333" t="s">
        <v>82</v>
      </c>
      <c r="H333">
        <v>449</v>
      </c>
      <c r="I333">
        <v>3</v>
      </c>
      <c r="J333" t="s">
        <v>53</v>
      </c>
      <c r="K333">
        <v>3</v>
      </c>
      <c r="L333">
        <v>2</v>
      </c>
      <c r="M333" t="s">
        <v>43</v>
      </c>
      <c r="N333">
        <v>2</v>
      </c>
      <c r="O333" t="s">
        <v>55</v>
      </c>
      <c r="P333">
        <v>6349</v>
      </c>
      <c r="Q333">
        <v>0</v>
      </c>
      <c r="R333" t="s">
        <v>38</v>
      </c>
      <c r="S333">
        <v>13</v>
      </c>
      <c r="T333">
        <v>3</v>
      </c>
      <c r="U333">
        <v>4</v>
      </c>
      <c r="V333">
        <v>1</v>
      </c>
      <c r="W333">
        <v>6</v>
      </c>
      <c r="X333">
        <v>0</v>
      </c>
      <c r="Y333">
        <v>3</v>
      </c>
      <c r="Z333">
        <v>5</v>
      </c>
      <c r="AA333">
        <v>4</v>
      </c>
      <c r="AB333">
        <v>1</v>
      </c>
      <c r="AC333">
        <v>4</v>
      </c>
      <c r="AD333">
        <v>0</v>
      </c>
      <c r="AE333">
        <v>1</v>
      </c>
      <c r="AF333">
        <v>1</v>
      </c>
      <c r="AG333">
        <v>1</v>
      </c>
      <c r="AH333" t="s">
        <v>63</v>
      </c>
      <c r="AI333" t="s">
        <v>46</v>
      </c>
      <c r="AJ333" t="s">
        <v>47</v>
      </c>
      <c r="AK333" t="s">
        <v>48</v>
      </c>
      <c r="AL333" t="s">
        <v>65</v>
      </c>
      <c r="AM333">
        <v>3</v>
      </c>
      <c r="AN333" t="s">
        <v>94</v>
      </c>
      <c r="AO333" t="str" cm="1">
        <f t="array" ref="AO333">_xlfn.IFS(
  attrition_data[[#This Row],[YearsSinceLastPromotion]]="","",
  attrition_data[[#This Row],[YearsSinceLastPromotion]]=0,"0",
  attrition_data[[#This Row],[YearsSinceLastPromotion]]&lt;=2,"1–2",
  attrition_data[[#This Row],[YearsSinceLastPromotion]]&lt;=5,"3–5",
  TRUE,"6+"
)</f>
        <v>1–2</v>
      </c>
      <c r="AP333">
        <f>attrition_data[[#This Row],[MonthlyIncome]] * 12 * ReplacementFactor</f>
        <v>22856.399999999998</v>
      </c>
      <c r="AQ333">
        <f>IFERROR(attrition_data[[#This Row],[AttritionFlag]] * attrition_data[[#This Row],[ReplacementCost]], 0)</f>
        <v>0</v>
      </c>
      <c r="AR33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33" t="str" cm="1">
        <f t="array" ref="AS333">_xlfn.IFS(
  attrition_data[[#This Row],[RiskScore]] &lt;= $AU$3, "Q1 (Lowest)",
  attrition_data[[#This Row],[RiskScore]] &lt;= $AV$3, "Q2",
  attrition_data[[#This Row],[RiskScore]] &lt;= $AW$3, "Q3",
  TRUE, "Q4 (Highest)"
)</f>
        <v>Q2</v>
      </c>
    </row>
    <row r="334" spans="1:45">
      <c r="A334">
        <v>54</v>
      </c>
      <c r="B334" t="s">
        <v>50</v>
      </c>
      <c r="C334" t="s">
        <v>51</v>
      </c>
      <c r="D334" t="s">
        <v>52</v>
      </c>
      <c r="E334">
        <v>20</v>
      </c>
      <c r="F334">
        <v>4</v>
      </c>
      <c r="G334" t="s">
        <v>41</v>
      </c>
      <c r="H334">
        <v>450</v>
      </c>
      <c r="I334">
        <v>4</v>
      </c>
      <c r="J334" t="s">
        <v>42</v>
      </c>
      <c r="K334">
        <v>3</v>
      </c>
      <c r="L334">
        <v>2</v>
      </c>
      <c r="M334" t="s">
        <v>54</v>
      </c>
      <c r="N334">
        <v>3</v>
      </c>
      <c r="O334" t="s">
        <v>44</v>
      </c>
      <c r="P334">
        <v>4869</v>
      </c>
      <c r="Q334">
        <v>3</v>
      </c>
      <c r="R334" t="s">
        <v>50</v>
      </c>
      <c r="S334">
        <v>12</v>
      </c>
      <c r="T334">
        <v>3</v>
      </c>
      <c r="U334">
        <v>4</v>
      </c>
      <c r="V334">
        <v>0</v>
      </c>
      <c r="W334">
        <v>20</v>
      </c>
      <c r="X334">
        <v>4</v>
      </c>
      <c r="Y334">
        <v>2</v>
      </c>
      <c r="Z334">
        <v>4</v>
      </c>
      <c r="AA334">
        <v>3</v>
      </c>
      <c r="AB334">
        <v>0</v>
      </c>
      <c r="AC334">
        <v>3</v>
      </c>
      <c r="AD334">
        <v>0</v>
      </c>
      <c r="AE334">
        <v>0</v>
      </c>
      <c r="AF334">
        <v>1</v>
      </c>
      <c r="AG334">
        <v>1</v>
      </c>
      <c r="AH334" t="s">
        <v>56</v>
      </c>
      <c r="AI334" t="s">
        <v>72</v>
      </c>
      <c r="AJ334" t="s">
        <v>61</v>
      </c>
      <c r="AK334" t="s">
        <v>71</v>
      </c>
      <c r="AL334" t="s">
        <v>65</v>
      </c>
      <c r="AM334">
        <v>3.25</v>
      </c>
      <c r="AN334" t="s">
        <v>95</v>
      </c>
      <c r="AO334" t="str" cm="1">
        <f t="array" ref="AO334">_xlfn.IFS(
  attrition_data[[#This Row],[YearsSinceLastPromotion]]="","",
  attrition_data[[#This Row],[YearsSinceLastPromotion]]=0,"0",
  attrition_data[[#This Row],[YearsSinceLastPromotion]]&lt;=2,"1–2",
  attrition_data[[#This Row],[YearsSinceLastPromotion]]&lt;=5,"3–5",
  TRUE,"6+"
)</f>
        <v>0</v>
      </c>
      <c r="AP334">
        <f>attrition_data[[#This Row],[MonthlyIncome]] * 12 * ReplacementFactor</f>
        <v>17528.399999999998</v>
      </c>
      <c r="AQ334">
        <f>IFERROR(attrition_data[[#This Row],[AttritionFlag]] * attrition_data[[#This Row],[ReplacementCost]], 0)</f>
        <v>0</v>
      </c>
      <c r="AR33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34" t="str" cm="1">
        <f t="array" ref="AS334">_xlfn.IFS(
  attrition_data[[#This Row],[RiskScore]] &lt;= $AU$3, "Q1 (Lowest)",
  attrition_data[[#This Row],[RiskScore]] &lt;= $AV$3, "Q2",
  attrition_data[[#This Row],[RiskScore]] &lt;= $AW$3, "Q3",
  TRUE, "Q4 (Highest)"
)</f>
        <v>Q2</v>
      </c>
    </row>
    <row r="335" spans="1:45">
      <c r="A335">
        <v>43</v>
      </c>
      <c r="B335" t="s">
        <v>50</v>
      </c>
      <c r="C335" t="s">
        <v>39</v>
      </c>
      <c r="D335" t="s">
        <v>52</v>
      </c>
      <c r="E335">
        <v>7</v>
      </c>
      <c r="F335">
        <v>3</v>
      </c>
      <c r="G335" t="s">
        <v>41</v>
      </c>
      <c r="H335">
        <v>451</v>
      </c>
      <c r="I335">
        <v>3</v>
      </c>
      <c r="J335" t="s">
        <v>42</v>
      </c>
      <c r="K335">
        <v>3</v>
      </c>
      <c r="L335">
        <v>3</v>
      </c>
      <c r="M335" t="s">
        <v>70</v>
      </c>
      <c r="N335">
        <v>1</v>
      </c>
      <c r="O335" t="s">
        <v>55</v>
      </c>
      <c r="P335">
        <v>9985</v>
      </c>
      <c r="Q335">
        <v>8</v>
      </c>
      <c r="R335" t="s">
        <v>50</v>
      </c>
      <c r="S335">
        <v>16</v>
      </c>
      <c r="T335">
        <v>3</v>
      </c>
      <c r="U335">
        <v>1</v>
      </c>
      <c r="V335">
        <v>1</v>
      </c>
      <c r="W335">
        <v>10</v>
      </c>
      <c r="X335">
        <v>1</v>
      </c>
      <c r="Y335">
        <v>2</v>
      </c>
      <c r="Z335">
        <v>1</v>
      </c>
      <c r="AA335">
        <v>0</v>
      </c>
      <c r="AB335">
        <v>0</v>
      </c>
      <c r="AC335">
        <v>0</v>
      </c>
      <c r="AD335">
        <v>0</v>
      </c>
      <c r="AE335">
        <v>0</v>
      </c>
      <c r="AF335">
        <v>1</v>
      </c>
      <c r="AG335">
        <v>0</v>
      </c>
      <c r="AH335" t="s">
        <v>45</v>
      </c>
      <c r="AI335" t="s">
        <v>57</v>
      </c>
      <c r="AJ335" t="s">
        <v>47</v>
      </c>
      <c r="AK335" t="s">
        <v>58</v>
      </c>
      <c r="AL335" t="s">
        <v>62</v>
      </c>
      <c r="AM335">
        <v>1.75</v>
      </c>
      <c r="AN335" t="s">
        <v>93</v>
      </c>
      <c r="AO335" t="str" cm="1">
        <f t="array" ref="AO335">_xlfn.IFS(
  attrition_data[[#This Row],[YearsSinceLastPromotion]]="","",
  attrition_data[[#This Row],[YearsSinceLastPromotion]]=0,"0",
  attrition_data[[#This Row],[YearsSinceLastPromotion]]&lt;=2,"1–2",
  attrition_data[[#This Row],[YearsSinceLastPromotion]]&lt;=5,"3–5",
  TRUE,"6+"
)</f>
        <v>0</v>
      </c>
      <c r="AP335">
        <f>attrition_data[[#This Row],[MonthlyIncome]] * 12 * ReplacementFactor</f>
        <v>35946</v>
      </c>
      <c r="AQ335">
        <f>IFERROR(attrition_data[[#This Row],[AttritionFlag]] * attrition_data[[#This Row],[ReplacementCost]], 0)</f>
        <v>0</v>
      </c>
      <c r="AR33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335" t="str" cm="1">
        <f t="array" ref="AS335">_xlfn.IFS(
  attrition_data[[#This Row],[RiskScore]] &lt;= $AU$3, "Q1 (Lowest)",
  attrition_data[[#This Row],[RiskScore]] &lt;= $AV$3, "Q2",
  attrition_data[[#This Row],[RiskScore]] &lt;= $AW$3, "Q3",
  TRUE, "Q4 (Highest)"
)</f>
        <v>Q3</v>
      </c>
    </row>
    <row r="336" spans="1:45">
      <c r="A336">
        <v>45</v>
      </c>
      <c r="B336" t="s">
        <v>50</v>
      </c>
      <c r="C336" t="s">
        <v>39</v>
      </c>
      <c r="D336" t="s">
        <v>52</v>
      </c>
      <c r="E336">
        <v>8</v>
      </c>
      <c r="F336">
        <v>4</v>
      </c>
      <c r="G336" t="s">
        <v>59</v>
      </c>
      <c r="H336">
        <v>452</v>
      </c>
      <c r="I336">
        <v>4</v>
      </c>
      <c r="J336" t="s">
        <v>53</v>
      </c>
      <c r="K336">
        <v>3</v>
      </c>
      <c r="L336">
        <v>2</v>
      </c>
      <c r="M336" t="s">
        <v>54</v>
      </c>
      <c r="N336">
        <v>4</v>
      </c>
      <c r="O336" t="s">
        <v>55</v>
      </c>
      <c r="P336">
        <v>3697</v>
      </c>
      <c r="Q336">
        <v>9</v>
      </c>
      <c r="R336" t="s">
        <v>50</v>
      </c>
      <c r="S336">
        <v>14</v>
      </c>
      <c r="T336">
        <v>3</v>
      </c>
      <c r="U336">
        <v>1</v>
      </c>
      <c r="V336">
        <v>2</v>
      </c>
      <c r="W336">
        <v>12</v>
      </c>
      <c r="X336">
        <v>3</v>
      </c>
      <c r="Y336">
        <v>3</v>
      </c>
      <c r="Z336">
        <v>10</v>
      </c>
      <c r="AA336">
        <v>9</v>
      </c>
      <c r="AB336">
        <v>9</v>
      </c>
      <c r="AC336">
        <v>8</v>
      </c>
      <c r="AD336">
        <v>0</v>
      </c>
      <c r="AE336">
        <v>0</v>
      </c>
      <c r="AF336">
        <v>0</v>
      </c>
      <c r="AG336">
        <v>1</v>
      </c>
      <c r="AH336" t="s">
        <v>56</v>
      </c>
      <c r="AI336" t="s">
        <v>57</v>
      </c>
      <c r="AJ336" t="s">
        <v>61</v>
      </c>
      <c r="AK336" t="s">
        <v>58</v>
      </c>
      <c r="AL336" t="s">
        <v>49</v>
      </c>
      <c r="AM336">
        <v>3</v>
      </c>
      <c r="AN336" t="s">
        <v>94</v>
      </c>
      <c r="AO336" t="str" cm="1">
        <f t="array" ref="AO336">_xlfn.IFS(
  attrition_data[[#This Row],[YearsSinceLastPromotion]]="","",
  attrition_data[[#This Row],[YearsSinceLastPromotion]]=0,"0",
  attrition_data[[#This Row],[YearsSinceLastPromotion]]&lt;=2,"1–2",
  attrition_data[[#This Row],[YearsSinceLastPromotion]]&lt;=5,"3–5",
  TRUE,"6+"
)</f>
        <v>6+</v>
      </c>
      <c r="AP336">
        <f>attrition_data[[#This Row],[MonthlyIncome]] * 12 * ReplacementFactor</f>
        <v>13309.199999999999</v>
      </c>
      <c r="AQ336">
        <f>IFERROR(attrition_data[[#This Row],[AttritionFlag]] * attrition_data[[#This Row],[ReplacementCost]], 0)</f>
        <v>0</v>
      </c>
      <c r="AR33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36" t="str" cm="1">
        <f t="array" ref="AS336">_xlfn.IFS(
  attrition_data[[#This Row],[RiskScore]] &lt;= $AU$3, "Q1 (Lowest)",
  attrition_data[[#This Row],[RiskScore]] &lt;= $AV$3, "Q2",
  attrition_data[[#This Row],[RiskScore]] &lt;= $AW$3, "Q3",
  TRUE, "Q4 (Highest)"
)</f>
        <v>Q2</v>
      </c>
    </row>
    <row r="337" spans="1:45">
      <c r="A337">
        <v>40</v>
      </c>
      <c r="B337" t="s">
        <v>50</v>
      </c>
      <c r="C337" t="s">
        <v>39</v>
      </c>
      <c r="D337" t="s">
        <v>40</v>
      </c>
      <c r="E337">
        <v>1</v>
      </c>
      <c r="F337">
        <v>2</v>
      </c>
      <c r="G337" t="s">
        <v>64</v>
      </c>
      <c r="H337">
        <v>453</v>
      </c>
      <c r="I337">
        <v>2</v>
      </c>
      <c r="J337" t="s">
        <v>53</v>
      </c>
      <c r="K337">
        <v>1</v>
      </c>
      <c r="L337">
        <v>2</v>
      </c>
      <c r="M337" t="s">
        <v>43</v>
      </c>
      <c r="N337">
        <v>4</v>
      </c>
      <c r="O337" t="s">
        <v>55</v>
      </c>
      <c r="P337">
        <v>7457</v>
      </c>
      <c r="Q337">
        <v>2</v>
      </c>
      <c r="R337" t="s">
        <v>38</v>
      </c>
      <c r="S337">
        <v>22</v>
      </c>
      <c r="T337">
        <v>4</v>
      </c>
      <c r="U337">
        <v>3</v>
      </c>
      <c r="V337">
        <v>3</v>
      </c>
      <c r="W337">
        <v>6</v>
      </c>
      <c r="X337">
        <v>2</v>
      </c>
      <c r="Y337">
        <v>2</v>
      </c>
      <c r="Z337">
        <v>4</v>
      </c>
      <c r="AA337">
        <v>3</v>
      </c>
      <c r="AB337">
        <v>0</v>
      </c>
      <c r="AC337">
        <v>2</v>
      </c>
      <c r="AD337">
        <v>0</v>
      </c>
      <c r="AE337">
        <v>1</v>
      </c>
      <c r="AF337">
        <v>1</v>
      </c>
      <c r="AG337">
        <v>1</v>
      </c>
      <c r="AH337" t="s">
        <v>45</v>
      </c>
      <c r="AI337" t="s">
        <v>46</v>
      </c>
      <c r="AJ337" t="s">
        <v>47</v>
      </c>
      <c r="AK337" t="s">
        <v>48</v>
      </c>
      <c r="AL337" t="s">
        <v>65</v>
      </c>
      <c r="AM337">
        <v>2.75</v>
      </c>
      <c r="AN337" t="s">
        <v>94</v>
      </c>
      <c r="AO337" t="str" cm="1">
        <f t="array" ref="AO337">_xlfn.IFS(
  attrition_data[[#This Row],[YearsSinceLastPromotion]]="","",
  attrition_data[[#This Row],[YearsSinceLastPromotion]]=0,"0",
  attrition_data[[#This Row],[YearsSinceLastPromotion]]&lt;=2,"1–2",
  attrition_data[[#This Row],[YearsSinceLastPromotion]]&lt;=5,"3–5",
  TRUE,"6+"
)</f>
        <v>0</v>
      </c>
      <c r="AP337">
        <f>attrition_data[[#This Row],[MonthlyIncome]] * 12 * ReplacementFactor</f>
        <v>26845.200000000001</v>
      </c>
      <c r="AQ337">
        <f>IFERROR(attrition_data[[#This Row],[AttritionFlag]] * attrition_data[[#This Row],[ReplacementCost]], 0)</f>
        <v>0</v>
      </c>
      <c r="AR33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37" t="str" cm="1">
        <f t="array" ref="AS337">_xlfn.IFS(
  attrition_data[[#This Row],[RiskScore]] &lt;= $AU$3, "Q1 (Lowest)",
  attrition_data[[#This Row],[RiskScore]] &lt;= $AV$3, "Q2",
  attrition_data[[#This Row],[RiskScore]] &lt;= $AW$3, "Q3",
  TRUE, "Q4 (Highest)"
)</f>
        <v>Q2</v>
      </c>
    </row>
    <row r="338" spans="1:45">
      <c r="A338">
        <v>29</v>
      </c>
      <c r="B338" t="s">
        <v>38</v>
      </c>
      <c r="C338" t="s">
        <v>39</v>
      </c>
      <c r="D338" t="s">
        <v>52</v>
      </c>
      <c r="E338">
        <v>8</v>
      </c>
      <c r="F338">
        <v>4</v>
      </c>
      <c r="G338" t="s">
        <v>59</v>
      </c>
      <c r="H338">
        <v>454</v>
      </c>
      <c r="I338">
        <v>2</v>
      </c>
      <c r="J338" t="s">
        <v>53</v>
      </c>
      <c r="K338">
        <v>1</v>
      </c>
      <c r="L338">
        <v>1</v>
      </c>
      <c r="M338" t="s">
        <v>60</v>
      </c>
      <c r="N338">
        <v>1</v>
      </c>
      <c r="O338" t="s">
        <v>55</v>
      </c>
      <c r="P338">
        <v>2119</v>
      </c>
      <c r="Q338">
        <v>1</v>
      </c>
      <c r="R338" t="s">
        <v>38</v>
      </c>
      <c r="S338">
        <v>11</v>
      </c>
      <c r="T338">
        <v>3</v>
      </c>
      <c r="U338">
        <v>4</v>
      </c>
      <c r="V338">
        <v>0</v>
      </c>
      <c r="W338">
        <v>7</v>
      </c>
      <c r="X338">
        <v>4</v>
      </c>
      <c r="Y338">
        <v>2</v>
      </c>
      <c r="Z338">
        <v>7</v>
      </c>
      <c r="AA338">
        <v>7</v>
      </c>
      <c r="AB338">
        <v>0</v>
      </c>
      <c r="AC338">
        <v>7</v>
      </c>
      <c r="AD338">
        <v>1</v>
      </c>
      <c r="AE338">
        <v>1</v>
      </c>
      <c r="AF338">
        <v>1</v>
      </c>
      <c r="AG338">
        <v>1</v>
      </c>
      <c r="AH338" t="s">
        <v>63</v>
      </c>
      <c r="AI338" t="s">
        <v>57</v>
      </c>
      <c r="AJ338" t="s">
        <v>61</v>
      </c>
      <c r="AK338" t="s">
        <v>48</v>
      </c>
      <c r="AL338" t="s">
        <v>49</v>
      </c>
      <c r="AM338">
        <v>2.25</v>
      </c>
      <c r="AN338" t="s">
        <v>96</v>
      </c>
      <c r="AO338" t="str" cm="1">
        <f t="array" ref="AO338">_xlfn.IFS(
  attrition_data[[#This Row],[YearsSinceLastPromotion]]="","",
  attrition_data[[#This Row],[YearsSinceLastPromotion]]=0,"0",
  attrition_data[[#This Row],[YearsSinceLastPromotion]]&lt;=2,"1–2",
  attrition_data[[#This Row],[YearsSinceLastPromotion]]&lt;=5,"3–5",
  TRUE,"6+"
)</f>
        <v>0</v>
      </c>
      <c r="AP338">
        <f>attrition_data[[#This Row],[MonthlyIncome]] * 12 * ReplacementFactor</f>
        <v>7628.4</v>
      </c>
      <c r="AQ338">
        <f>IFERROR(attrition_data[[#This Row],[AttritionFlag]] * attrition_data[[#This Row],[ReplacementCost]], 0)</f>
        <v>7628.4</v>
      </c>
      <c r="AR33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38" t="str" cm="1">
        <f t="array" ref="AS338">_xlfn.IFS(
  attrition_data[[#This Row],[RiskScore]] &lt;= $AU$3, "Q1 (Lowest)",
  attrition_data[[#This Row],[RiskScore]] &lt;= $AV$3, "Q2",
  attrition_data[[#This Row],[RiskScore]] &lt;= $AW$3, "Q3",
  TRUE, "Q4 (Highest)"
)</f>
        <v>Q2</v>
      </c>
    </row>
    <row r="339" spans="1:45">
      <c r="A339">
        <v>29</v>
      </c>
      <c r="B339" t="s">
        <v>50</v>
      </c>
      <c r="C339" t="s">
        <v>39</v>
      </c>
      <c r="D339" t="s">
        <v>52</v>
      </c>
      <c r="E339">
        <v>9</v>
      </c>
      <c r="F339">
        <v>5</v>
      </c>
      <c r="G339" t="s">
        <v>59</v>
      </c>
      <c r="H339">
        <v>455</v>
      </c>
      <c r="I339">
        <v>2</v>
      </c>
      <c r="J339" t="s">
        <v>53</v>
      </c>
      <c r="K339">
        <v>2</v>
      </c>
      <c r="L339">
        <v>1</v>
      </c>
      <c r="M339" t="s">
        <v>60</v>
      </c>
      <c r="N339">
        <v>4</v>
      </c>
      <c r="O339" t="s">
        <v>44</v>
      </c>
      <c r="P339">
        <v>3983</v>
      </c>
      <c r="Q339">
        <v>0</v>
      </c>
      <c r="R339" t="s">
        <v>50</v>
      </c>
      <c r="S339">
        <v>17</v>
      </c>
      <c r="T339">
        <v>3</v>
      </c>
      <c r="U339">
        <v>3</v>
      </c>
      <c r="V339">
        <v>0</v>
      </c>
      <c r="W339">
        <v>4</v>
      </c>
      <c r="X339">
        <v>2</v>
      </c>
      <c r="Y339">
        <v>3</v>
      </c>
      <c r="Z339">
        <v>3</v>
      </c>
      <c r="AA339">
        <v>2</v>
      </c>
      <c r="AB339">
        <v>2</v>
      </c>
      <c r="AC339">
        <v>2</v>
      </c>
      <c r="AD339">
        <v>0</v>
      </c>
      <c r="AE339">
        <v>0</v>
      </c>
      <c r="AF339">
        <v>0</v>
      </c>
      <c r="AG339">
        <v>1</v>
      </c>
      <c r="AH339" t="s">
        <v>63</v>
      </c>
      <c r="AI339" t="s">
        <v>57</v>
      </c>
      <c r="AJ339" t="s">
        <v>61</v>
      </c>
      <c r="AK339" t="s">
        <v>48</v>
      </c>
      <c r="AL339" t="s">
        <v>65</v>
      </c>
      <c r="AM339">
        <v>3</v>
      </c>
      <c r="AN339" t="s">
        <v>94</v>
      </c>
      <c r="AO339" t="str" cm="1">
        <f t="array" ref="AO339">_xlfn.IFS(
  attrition_data[[#This Row],[YearsSinceLastPromotion]]="","",
  attrition_data[[#This Row],[YearsSinceLastPromotion]]=0,"0",
  attrition_data[[#This Row],[YearsSinceLastPromotion]]&lt;=2,"1–2",
  attrition_data[[#This Row],[YearsSinceLastPromotion]]&lt;=5,"3–5",
  TRUE,"6+"
)</f>
        <v>1–2</v>
      </c>
      <c r="AP339">
        <f>attrition_data[[#This Row],[MonthlyIncome]] * 12 * ReplacementFactor</f>
        <v>14338.8</v>
      </c>
      <c r="AQ339">
        <f>IFERROR(attrition_data[[#This Row],[AttritionFlag]] * attrition_data[[#This Row],[ReplacementCost]], 0)</f>
        <v>0</v>
      </c>
      <c r="AR33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39" t="str" cm="1">
        <f t="array" ref="AS339">_xlfn.IFS(
  attrition_data[[#This Row],[RiskScore]] &lt;= $AU$3, "Q1 (Lowest)",
  attrition_data[[#This Row],[RiskScore]] &lt;= $AV$3, "Q2",
  attrition_data[[#This Row],[RiskScore]] &lt;= $AW$3, "Q3",
  TRUE, "Q4 (Highest)"
)</f>
        <v>Q1 (Lowest)</v>
      </c>
    </row>
    <row r="340" spans="1:45">
      <c r="A340">
        <v>30</v>
      </c>
      <c r="B340" t="s">
        <v>50</v>
      </c>
      <c r="C340" t="s">
        <v>39</v>
      </c>
      <c r="D340" t="s">
        <v>40</v>
      </c>
      <c r="E340">
        <v>5</v>
      </c>
      <c r="F340">
        <v>3</v>
      </c>
      <c r="G340" t="s">
        <v>82</v>
      </c>
      <c r="H340">
        <v>456</v>
      </c>
      <c r="I340">
        <v>4</v>
      </c>
      <c r="J340" t="s">
        <v>42</v>
      </c>
      <c r="K340">
        <v>2</v>
      </c>
      <c r="L340">
        <v>2</v>
      </c>
      <c r="M340" t="s">
        <v>43</v>
      </c>
      <c r="N340">
        <v>3</v>
      </c>
      <c r="O340" t="s">
        <v>67</v>
      </c>
      <c r="P340">
        <v>6118</v>
      </c>
      <c r="Q340">
        <v>1</v>
      </c>
      <c r="R340" t="s">
        <v>50</v>
      </c>
      <c r="S340">
        <v>13</v>
      </c>
      <c r="T340">
        <v>3</v>
      </c>
      <c r="U340">
        <v>3</v>
      </c>
      <c r="V340">
        <v>3</v>
      </c>
      <c r="W340">
        <v>10</v>
      </c>
      <c r="X340">
        <v>2</v>
      </c>
      <c r="Y340">
        <v>3</v>
      </c>
      <c r="Z340">
        <v>10</v>
      </c>
      <c r="AA340">
        <v>9</v>
      </c>
      <c r="AB340">
        <v>1</v>
      </c>
      <c r="AC340">
        <v>2</v>
      </c>
      <c r="AD340">
        <v>0</v>
      </c>
      <c r="AE340">
        <v>0</v>
      </c>
      <c r="AF340">
        <v>1</v>
      </c>
      <c r="AG340">
        <v>1</v>
      </c>
      <c r="AH340" t="s">
        <v>63</v>
      </c>
      <c r="AI340" t="s">
        <v>46</v>
      </c>
      <c r="AJ340" t="s">
        <v>47</v>
      </c>
      <c r="AK340" t="s">
        <v>58</v>
      </c>
      <c r="AL340" t="s">
        <v>49</v>
      </c>
      <c r="AM340">
        <v>3.25</v>
      </c>
      <c r="AN340" t="s">
        <v>95</v>
      </c>
      <c r="AO340" t="str" cm="1">
        <f t="array" ref="AO340">_xlfn.IFS(
  attrition_data[[#This Row],[YearsSinceLastPromotion]]="","",
  attrition_data[[#This Row],[YearsSinceLastPromotion]]=0,"0",
  attrition_data[[#This Row],[YearsSinceLastPromotion]]&lt;=2,"1–2",
  attrition_data[[#This Row],[YearsSinceLastPromotion]]&lt;=5,"3–5",
  TRUE,"6+"
)</f>
        <v>1–2</v>
      </c>
      <c r="AP340">
        <f>attrition_data[[#This Row],[MonthlyIncome]] * 12 * ReplacementFactor</f>
        <v>22024.799999999999</v>
      </c>
      <c r="AQ340">
        <f>IFERROR(attrition_data[[#This Row],[AttritionFlag]] * attrition_data[[#This Row],[ReplacementCost]], 0)</f>
        <v>0</v>
      </c>
      <c r="AR34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40" t="str" cm="1">
        <f t="array" ref="AS340">_xlfn.IFS(
  attrition_data[[#This Row],[RiskScore]] &lt;= $AU$3, "Q1 (Lowest)",
  attrition_data[[#This Row],[RiskScore]] &lt;= $AV$3, "Q2",
  attrition_data[[#This Row],[RiskScore]] &lt;= $AW$3, "Q3",
  TRUE, "Q4 (Highest)"
)</f>
        <v>Q1 (Lowest)</v>
      </c>
    </row>
    <row r="341" spans="1:45">
      <c r="A341">
        <v>27</v>
      </c>
      <c r="B341" t="s">
        <v>50</v>
      </c>
      <c r="C341" t="s">
        <v>39</v>
      </c>
      <c r="D341" t="s">
        <v>40</v>
      </c>
      <c r="E341">
        <v>8</v>
      </c>
      <c r="F341">
        <v>4</v>
      </c>
      <c r="G341" t="s">
        <v>82</v>
      </c>
      <c r="H341">
        <v>458</v>
      </c>
      <c r="I341">
        <v>2</v>
      </c>
      <c r="J341" t="s">
        <v>42</v>
      </c>
      <c r="K341">
        <v>3</v>
      </c>
      <c r="L341">
        <v>2</v>
      </c>
      <c r="M341" t="s">
        <v>43</v>
      </c>
      <c r="N341">
        <v>2</v>
      </c>
      <c r="O341" t="s">
        <v>55</v>
      </c>
      <c r="P341">
        <v>6214</v>
      </c>
      <c r="Q341">
        <v>1</v>
      </c>
      <c r="R341" t="s">
        <v>50</v>
      </c>
      <c r="S341">
        <v>18</v>
      </c>
      <c r="T341">
        <v>3</v>
      </c>
      <c r="U341">
        <v>1</v>
      </c>
      <c r="V341">
        <v>1</v>
      </c>
      <c r="W341">
        <v>8</v>
      </c>
      <c r="X341">
        <v>3</v>
      </c>
      <c r="Y341">
        <v>3</v>
      </c>
      <c r="Z341">
        <v>8</v>
      </c>
      <c r="AA341">
        <v>7</v>
      </c>
      <c r="AB341">
        <v>0</v>
      </c>
      <c r="AC341">
        <v>7</v>
      </c>
      <c r="AD341">
        <v>0</v>
      </c>
      <c r="AE341">
        <v>0</v>
      </c>
      <c r="AF341">
        <v>1</v>
      </c>
      <c r="AG341">
        <v>1</v>
      </c>
      <c r="AH341" t="s">
        <v>63</v>
      </c>
      <c r="AI341" t="s">
        <v>57</v>
      </c>
      <c r="AJ341" t="s">
        <v>47</v>
      </c>
      <c r="AK341" t="s">
        <v>48</v>
      </c>
      <c r="AL341" t="s">
        <v>49</v>
      </c>
      <c r="AM341">
        <v>2</v>
      </c>
      <c r="AN341" t="s">
        <v>93</v>
      </c>
      <c r="AO341" t="str" cm="1">
        <f t="array" ref="AO341">_xlfn.IFS(
  attrition_data[[#This Row],[YearsSinceLastPromotion]]="","",
  attrition_data[[#This Row],[YearsSinceLastPromotion]]=0,"0",
  attrition_data[[#This Row],[YearsSinceLastPromotion]]&lt;=2,"1–2",
  attrition_data[[#This Row],[YearsSinceLastPromotion]]&lt;=5,"3–5",
  TRUE,"6+"
)</f>
        <v>0</v>
      </c>
      <c r="AP341">
        <f>attrition_data[[#This Row],[MonthlyIncome]] * 12 * ReplacementFactor</f>
        <v>22370.399999999998</v>
      </c>
      <c r="AQ341">
        <f>IFERROR(attrition_data[[#This Row],[AttritionFlag]] * attrition_data[[#This Row],[ReplacementCost]], 0)</f>
        <v>0</v>
      </c>
      <c r="AR34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41" t="str" cm="1">
        <f t="array" ref="AS341">_xlfn.IFS(
  attrition_data[[#This Row],[RiskScore]] &lt;= $AU$3, "Q1 (Lowest)",
  attrition_data[[#This Row],[RiskScore]] &lt;= $AV$3, "Q2",
  attrition_data[[#This Row],[RiskScore]] &lt;= $AW$3, "Q3",
  TRUE, "Q4 (Highest)"
)</f>
        <v>Q2</v>
      </c>
    </row>
    <row r="342" spans="1:45">
      <c r="A342">
        <v>37</v>
      </c>
      <c r="B342" t="s">
        <v>50</v>
      </c>
      <c r="C342" t="s">
        <v>39</v>
      </c>
      <c r="D342" t="s">
        <v>52</v>
      </c>
      <c r="E342">
        <v>5</v>
      </c>
      <c r="F342">
        <v>2</v>
      </c>
      <c r="G342" t="s">
        <v>64</v>
      </c>
      <c r="H342">
        <v>460</v>
      </c>
      <c r="I342">
        <v>4</v>
      </c>
      <c r="J342" t="s">
        <v>53</v>
      </c>
      <c r="K342">
        <v>3</v>
      </c>
      <c r="L342">
        <v>2</v>
      </c>
      <c r="M342" t="s">
        <v>69</v>
      </c>
      <c r="N342">
        <v>4</v>
      </c>
      <c r="O342" t="s">
        <v>67</v>
      </c>
      <c r="P342">
        <v>6347</v>
      </c>
      <c r="Q342">
        <v>7</v>
      </c>
      <c r="R342" t="s">
        <v>50</v>
      </c>
      <c r="S342">
        <v>16</v>
      </c>
      <c r="T342">
        <v>3</v>
      </c>
      <c r="U342">
        <v>3</v>
      </c>
      <c r="V342">
        <v>2</v>
      </c>
      <c r="W342">
        <v>8</v>
      </c>
      <c r="X342">
        <v>2</v>
      </c>
      <c r="Y342">
        <v>2</v>
      </c>
      <c r="Z342">
        <v>6</v>
      </c>
      <c r="AA342">
        <v>2</v>
      </c>
      <c r="AB342">
        <v>0</v>
      </c>
      <c r="AC342">
        <v>4</v>
      </c>
      <c r="AD342">
        <v>0</v>
      </c>
      <c r="AE342">
        <v>0</v>
      </c>
      <c r="AF342">
        <v>1</v>
      </c>
      <c r="AG342">
        <v>1</v>
      </c>
      <c r="AH342" t="s">
        <v>45</v>
      </c>
      <c r="AI342" t="s">
        <v>46</v>
      </c>
      <c r="AJ342" t="s">
        <v>47</v>
      </c>
      <c r="AK342" t="s">
        <v>48</v>
      </c>
      <c r="AL342" t="s">
        <v>49</v>
      </c>
      <c r="AM342">
        <v>3.25</v>
      </c>
      <c r="AN342" t="s">
        <v>95</v>
      </c>
      <c r="AO342" t="str" cm="1">
        <f t="array" ref="AO342">_xlfn.IFS(
  attrition_data[[#This Row],[YearsSinceLastPromotion]]="","",
  attrition_data[[#This Row],[YearsSinceLastPromotion]]=0,"0",
  attrition_data[[#This Row],[YearsSinceLastPromotion]]&lt;=2,"1–2",
  attrition_data[[#This Row],[YearsSinceLastPromotion]]&lt;=5,"3–5",
  TRUE,"6+"
)</f>
        <v>0</v>
      </c>
      <c r="AP342">
        <f>attrition_data[[#This Row],[MonthlyIncome]] * 12 * ReplacementFactor</f>
        <v>22849.200000000001</v>
      </c>
      <c r="AQ342">
        <f>IFERROR(attrition_data[[#This Row],[AttritionFlag]] * attrition_data[[#This Row],[ReplacementCost]], 0)</f>
        <v>0</v>
      </c>
      <c r="AR34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42" t="str" cm="1">
        <f t="array" ref="AS342">_xlfn.IFS(
  attrition_data[[#This Row],[RiskScore]] &lt;= $AU$3, "Q1 (Lowest)",
  attrition_data[[#This Row],[RiskScore]] &lt;= $AV$3, "Q2",
  attrition_data[[#This Row],[RiskScore]] &lt;= $AW$3, "Q3",
  TRUE, "Q4 (Highest)"
)</f>
        <v>Q1 (Lowest)</v>
      </c>
    </row>
    <row r="343" spans="1:45">
      <c r="A343">
        <v>38</v>
      </c>
      <c r="B343" t="s">
        <v>50</v>
      </c>
      <c r="C343" t="s">
        <v>39</v>
      </c>
      <c r="D343" t="s">
        <v>52</v>
      </c>
      <c r="E343">
        <v>15</v>
      </c>
      <c r="F343">
        <v>2</v>
      </c>
      <c r="G343" t="s">
        <v>41</v>
      </c>
      <c r="H343">
        <v>461</v>
      </c>
      <c r="I343">
        <v>3</v>
      </c>
      <c r="J343" t="s">
        <v>53</v>
      </c>
      <c r="K343">
        <v>2</v>
      </c>
      <c r="L343">
        <v>3</v>
      </c>
      <c r="M343" t="s">
        <v>80</v>
      </c>
      <c r="N343">
        <v>4</v>
      </c>
      <c r="O343" t="s">
        <v>67</v>
      </c>
      <c r="P343">
        <v>11510</v>
      </c>
      <c r="Q343">
        <v>0</v>
      </c>
      <c r="R343" t="s">
        <v>38</v>
      </c>
      <c r="S343">
        <v>14</v>
      </c>
      <c r="T343">
        <v>3</v>
      </c>
      <c r="U343">
        <v>2</v>
      </c>
      <c r="V343">
        <v>1</v>
      </c>
      <c r="W343">
        <v>12</v>
      </c>
      <c r="X343">
        <v>3</v>
      </c>
      <c r="Y343">
        <v>3</v>
      </c>
      <c r="Z343">
        <v>11</v>
      </c>
      <c r="AA343">
        <v>10</v>
      </c>
      <c r="AB343">
        <v>2</v>
      </c>
      <c r="AC343">
        <v>9</v>
      </c>
      <c r="AD343">
        <v>0</v>
      </c>
      <c r="AE343">
        <v>1</v>
      </c>
      <c r="AF343">
        <v>0</v>
      </c>
      <c r="AG343">
        <v>1</v>
      </c>
      <c r="AH343" t="s">
        <v>45</v>
      </c>
      <c r="AI343" t="s">
        <v>73</v>
      </c>
      <c r="AJ343" t="s">
        <v>81</v>
      </c>
      <c r="AK343" t="s">
        <v>58</v>
      </c>
      <c r="AL343" t="s">
        <v>71</v>
      </c>
      <c r="AM343">
        <v>3</v>
      </c>
      <c r="AN343" t="s">
        <v>94</v>
      </c>
      <c r="AO343" t="str" cm="1">
        <f t="array" ref="AO343">_xlfn.IFS(
  attrition_data[[#This Row],[YearsSinceLastPromotion]]="","",
  attrition_data[[#This Row],[YearsSinceLastPromotion]]=0,"0",
  attrition_data[[#This Row],[YearsSinceLastPromotion]]&lt;=2,"1–2",
  attrition_data[[#This Row],[YearsSinceLastPromotion]]&lt;=5,"3–5",
  TRUE,"6+"
)</f>
        <v>1–2</v>
      </c>
      <c r="AP343">
        <f>attrition_data[[#This Row],[MonthlyIncome]] * 12 * ReplacementFactor</f>
        <v>41436</v>
      </c>
      <c r="AQ343">
        <f>IFERROR(attrition_data[[#This Row],[AttritionFlag]] * attrition_data[[#This Row],[ReplacementCost]], 0)</f>
        <v>0</v>
      </c>
      <c r="AR34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43" t="str" cm="1">
        <f t="array" ref="AS343">_xlfn.IFS(
  attrition_data[[#This Row],[RiskScore]] &lt;= $AU$3, "Q1 (Lowest)",
  attrition_data[[#This Row],[RiskScore]] &lt;= $AV$3, "Q2",
  attrition_data[[#This Row],[RiskScore]] &lt;= $AW$3, "Q3",
  TRUE, "Q4 (Highest)"
)</f>
        <v>Q2</v>
      </c>
    </row>
    <row r="344" spans="1:45">
      <c r="A344">
        <v>31</v>
      </c>
      <c r="B344" t="s">
        <v>50</v>
      </c>
      <c r="C344" t="s">
        <v>39</v>
      </c>
      <c r="D344" t="s">
        <v>52</v>
      </c>
      <c r="E344">
        <v>7</v>
      </c>
      <c r="F344">
        <v>4</v>
      </c>
      <c r="G344" t="s">
        <v>64</v>
      </c>
      <c r="H344">
        <v>462</v>
      </c>
      <c r="I344">
        <v>3</v>
      </c>
      <c r="J344" t="s">
        <v>42</v>
      </c>
      <c r="K344">
        <v>3</v>
      </c>
      <c r="L344">
        <v>3</v>
      </c>
      <c r="M344" t="s">
        <v>69</v>
      </c>
      <c r="N344">
        <v>4</v>
      </c>
      <c r="O344" t="s">
        <v>44</v>
      </c>
      <c r="P344">
        <v>7143</v>
      </c>
      <c r="Q344">
        <v>1</v>
      </c>
      <c r="R344" t="s">
        <v>38</v>
      </c>
      <c r="S344">
        <v>14</v>
      </c>
      <c r="T344">
        <v>3</v>
      </c>
      <c r="U344">
        <v>3</v>
      </c>
      <c r="V344">
        <v>0</v>
      </c>
      <c r="W344">
        <v>11</v>
      </c>
      <c r="X344">
        <v>2</v>
      </c>
      <c r="Y344">
        <v>2</v>
      </c>
      <c r="Z344">
        <v>11</v>
      </c>
      <c r="AA344">
        <v>9</v>
      </c>
      <c r="AB344">
        <v>4</v>
      </c>
      <c r="AC344">
        <v>10</v>
      </c>
      <c r="AD344">
        <v>0</v>
      </c>
      <c r="AE344">
        <v>1</v>
      </c>
      <c r="AF344">
        <v>0</v>
      </c>
      <c r="AG344">
        <v>1</v>
      </c>
      <c r="AH344" t="s">
        <v>63</v>
      </c>
      <c r="AI344" t="s">
        <v>57</v>
      </c>
      <c r="AJ344" t="s">
        <v>47</v>
      </c>
      <c r="AK344" t="s">
        <v>58</v>
      </c>
      <c r="AL344" t="s">
        <v>71</v>
      </c>
      <c r="AM344">
        <v>3</v>
      </c>
      <c r="AN344" t="s">
        <v>94</v>
      </c>
      <c r="AO344" t="str" cm="1">
        <f t="array" ref="AO344">_xlfn.IFS(
  attrition_data[[#This Row],[YearsSinceLastPromotion]]="","",
  attrition_data[[#This Row],[YearsSinceLastPromotion]]=0,"0",
  attrition_data[[#This Row],[YearsSinceLastPromotion]]&lt;=2,"1–2",
  attrition_data[[#This Row],[YearsSinceLastPromotion]]&lt;=5,"3–5",
  TRUE,"6+"
)</f>
        <v>3–5</v>
      </c>
      <c r="AP344">
        <f>attrition_data[[#This Row],[MonthlyIncome]] * 12 * ReplacementFactor</f>
        <v>25714.799999999999</v>
      </c>
      <c r="AQ344">
        <f>IFERROR(attrition_data[[#This Row],[AttritionFlag]] * attrition_data[[#This Row],[ReplacementCost]], 0)</f>
        <v>0</v>
      </c>
      <c r="AR34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344" t="str" cm="1">
        <f t="array" ref="AS344">_xlfn.IFS(
  attrition_data[[#This Row],[RiskScore]] &lt;= $AU$3, "Q1 (Lowest)",
  attrition_data[[#This Row],[RiskScore]] &lt;= $AV$3, "Q2",
  attrition_data[[#This Row],[RiskScore]] &lt;= $AW$3, "Q3",
  TRUE, "Q4 (Highest)"
)</f>
        <v>Q3</v>
      </c>
    </row>
    <row r="345" spans="1:45">
      <c r="A345">
        <v>29</v>
      </c>
      <c r="B345" t="s">
        <v>50</v>
      </c>
      <c r="C345" t="s">
        <v>39</v>
      </c>
      <c r="D345" t="s">
        <v>40</v>
      </c>
      <c r="E345">
        <v>10</v>
      </c>
      <c r="F345">
        <v>1</v>
      </c>
      <c r="G345" t="s">
        <v>82</v>
      </c>
      <c r="H345">
        <v>463</v>
      </c>
      <c r="I345">
        <v>4</v>
      </c>
      <c r="J345" t="s">
        <v>42</v>
      </c>
      <c r="K345">
        <v>2</v>
      </c>
      <c r="L345">
        <v>2</v>
      </c>
      <c r="M345" t="s">
        <v>43</v>
      </c>
      <c r="N345">
        <v>2</v>
      </c>
      <c r="O345" t="s">
        <v>67</v>
      </c>
      <c r="P345">
        <v>8268</v>
      </c>
      <c r="Q345">
        <v>1</v>
      </c>
      <c r="R345" t="s">
        <v>38</v>
      </c>
      <c r="S345">
        <v>14</v>
      </c>
      <c r="T345">
        <v>3</v>
      </c>
      <c r="U345">
        <v>1</v>
      </c>
      <c r="V345">
        <v>2</v>
      </c>
      <c r="W345">
        <v>7</v>
      </c>
      <c r="X345">
        <v>2</v>
      </c>
      <c r="Y345">
        <v>3</v>
      </c>
      <c r="Z345">
        <v>7</v>
      </c>
      <c r="AA345">
        <v>7</v>
      </c>
      <c r="AB345">
        <v>1</v>
      </c>
      <c r="AC345">
        <v>7</v>
      </c>
      <c r="AD345">
        <v>0</v>
      </c>
      <c r="AE345">
        <v>1</v>
      </c>
      <c r="AF345">
        <v>1</v>
      </c>
      <c r="AG345">
        <v>1</v>
      </c>
      <c r="AH345" t="s">
        <v>63</v>
      </c>
      <c r="AI345" t="s">
        <v>57</v>
      </c>
      <c r="AJ345" t="s">
        <v>47</v>
      </c>
      <c r="AK345" t="s">
        <v>48</v>
      </c>
      <c r="AL345" t="s">
        <v>49</v>
      </c>
      <c r="AM345">
        <v>2.5</v>
      </c>
      <c r="AN345" t="s">
        <v>96</v>
      </c>
      <c r="AO345" t="str" cm="1">
        <f t="array" ref="AO345">_xlfn.IFS(
  attrition_data[[#This Row],[YearsSinceLastPromotion]]="","",
  attrition_data[[#This Row],[YearsSinceLastPromotion]]=0,"0",
  attrition_data[[#This Row],[YearsSinceLastPromotion]]&lt;=2,"1–2",
  attrition_data[[#This Row],[YearsSinceLastPromotion]]&lt;=5,"3–5",
  TRUE,"6+"
)</f>
        <v>1–2</v>
      </c>
      <c r="AP345">
        <f>attrition_data[[#This Row],[MonthlyIncome]] * 12 * ReplacementFactor</f>
        <v>29764.799999999999</v>
      </c>
      <c r="AQ345">
        <f>IFERROR(attrition_data[[#This Row],[AttritionFlag]] * attrition_data[[#This Row],[ReplacementCost]], 0)</f>
        <v>0</v>
      </c>
      <c r="AR34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45" t="str" cm="1">
        <f t="array" ref="AS345">_xlfn.IFS(
  attrition_data[[#This Row],[RiskScore]] &lt;= $AU$3, "Q1 (Lowest)",
  attrition_data[[#This Row],[RiskScore]] &lt;= $AV$3, "Q2",
  attrition_data[[#This Row],[RiskScore]] &lt;= $AW$3, "Q3",
  TRUE, "Q4 (Highest)"
)</f>
        <v>Q2</v>
      </c>
    </row>
    <row r="346" spans="1:45">
      <c r="A346">
        <v>35</v>
      </c>
      <c r="B346" t="s">
        <v>50</v>
      </c>
      <c r="C346" t="s">
        <v>39</v>
      </c>
      <c r="D346" t="s">
        <v>52</v>
      </c>
      <c r="E346">
        <v>5</v>
      </c>
      <c r="F346">
        <v>4</v>
      </c>
      <c r="G346" t="s">
        <v>83</v>
      </c>
      <c r="H346">
        <v>464</v>
      </c>
      <c r="I346">
        <v>3</v>
      </c>
      <c r="J346" t="s">
        <v>53</v>
      </c>
      <c r="K346">
        <v>3</v>
      </c>
      <c r="L346">
        <v>3</v>
      </c>
      <c r="M346" t="s">
        <v>69</v>
      </c>
      <c r="N346">
        <v>2</v>
      </c>
      <c r="O346" t="s">
        <v>44</v>
      </c>
      <c r="P346">
        <v>8095</v>
      </c>
      <c r="Q346">
        <v>0</v>
      </c>
      <c r="R346" t="s">
        <v>50</v>
      </c>
      <c r="S346">
        <v>13</v>
      </c>
      <c r="T346">
        <v>3</v>
      </c>
      <c r="U346">
        <v>4</v>
      </c>
      <c r="V346">
        <v>0</v>
      </c>
      <c r="W346">
        <v>17</v>
      </c>
      <c r="X346">
        <v>5</v>
      </c>
      <c r="Y346">
        <v>3</v>
      </c>
      <c r="Z346">
        <v>16</v>
      </c>
      <c r="AA346">
        <v>6</v>
      </c>
      <c r="AB346">
        <v>0</v>
      </c>
      <c r="AC346">
        <v>13</v>
      </c>
      <c r="AD346">
        <v>0</v>
      </c>
      <c r="AE346">
        <v>0</v>
      </c>
      <c r="AF346">
        <v>1</v>
      </c>
      <c r="AG346">
        <v>1</v>
      </c>
      <c r="AH346" t="s">
        <v>45</v>
      </c>
      <c r="AI346" t="s">
        <v>46</v>
      </c>
      <c r="AJ346" t="s">
        <v>47</v>
      </c>
      <c r="AK346" t="s">
        <v>71</v>
      </c>
      <c r="AL346" t="s">
        <v>71</v>
      </c>
      <c r="AM346">
        <v>3</v>
      </c>
      <c r="AN346" t="s">
        <v>94</v>
      </c>
      <c r="AO346" t="str" cm="1">
        <f t="array" ref="AO346">_xlfn.IFS(
  attrition_data[[#This Row],[YearsSinceLastPromotion]]="","",
  attrition_data[[#This Row],[YearsSinceLastPromotion]]=0,"0",
  attrition_data[[#This Row],[YearsSinceLastPromotion]]&lt;=2,"1–2",
  attrition_data[[#This Row],[YearsSinceLastPromotion]]&lt;=5,"3–5",
  TRUE,"6+"
)</f>
        <v>0</v>
      </c>
      <c r="AP346">
        <f>attrition_data[[#This Row],[MonthlyIncome]] * 12 * ReplacementFactor</f>
        <v>29142</v>
      </c>
      <c r="AQ346">
        <f>IFERROR(attrition_data[[#This Row],[AttritionFlag]] * attrition_data[[#This Row],[ReplacementCost]], 0)</f>
        <v>0</v>
      </c>
      <c r="AR34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46" t="str" cm="1">
        <f t="array" ref="AS346">_xlfn.IFS(
  attrition_data[[#This Row],[RiskScore]] &lt;= $AU$3, "Q1 (Lowest)",
  attrition_data[[#This Row],[RiskScore]] &lt;= $AV$3, "Q2",
  attrition_data[[#This Row],[RiskScore]] &lt;= $AW$3, "Q3",
  TRUE, "Q4 (Highest)"
)</f>
        <v>Q1 (Lowest)</v>
      </c>
    </row>
    <row r="347" spans="1:45">
      <c r="A347">
        <v>23</v>
      </c>
      <c r="B347" t="s">
        <v>50</v>
      </c>
      <c r="C347" t="s">
        <v>39</v>
      </c>
      <c r="D347" t="s">
        <v>52</v>
      </c>
      <c r="E347">
        <v>26</v>
      </c>
      <c r="F347">
        <v>1</v>
      </c>
      <c r="G347" t="s">
        <v>41</v>
      </c>
      <c r="H347">
        <v>465</v>
      </c>
      <c r="I347">
        <v>3</v>
      </c>
      <c r="J347" t="s">
        <v>53</v>
      </c>
      <c r="K347">
        <v>3</v>
      </c>
      <c r="L347">
        <v>1</v>
      </c>
      <c r="M347" t="s">
        <v>54</v>
      </c>
      <c r="N347">
        <v>4</v>
      </c>
      <c r="O347" t="s">
        <v>67</v>
      </c>
      <c r="P347">
        <v>2904</v>
      </c>
      <c r="Q347">
        <v>1</v>
      </c>
      <c r="R347" t="s">
        <v>50</v>
      </c>
      <c r="S347">
        <v>12</v>
      </c>
      <c r="T347">
        <v>3</v>
      </c>
      <c r="U347">
        <v>3</v>
      </c>
      <c r="V347">
        <v>2</v>
      </c>
      <c r="W347">
        <v>4</v>
      </c>
      <c r="X347">
        <v>2</v>
      </c>
      <c r="Y347">
        <v>2</v>
      </c>
      <c r="Z347">
        <v>4</v>
      </c>
      <c r="AA347">
        <v>2</v>
      </c>
      <c r="AB347">
        <v>0</v>
      </c>
      <c r="AC347">
        <v>2</v>
      </c>
      <c r="AD347">
        <v>0</v>
      </c>
      <c r="AE347">
        <v>0</v>
      </c>
      <c r="AF347">
        <v>1</v>
      </c>
      <c r="AG347">
        <v>1</v>
      </c>
      <c r="AH347" t="s">
        <v>153</v>
      </c>
      <c r="AI347" t="s">
        <v>68</v>
      </c>
      <c r="AJ347" t="s">
        <v>61</v>
      </c>
      <c r="AK347" t="s">
        <v>48</v>
      </c>
      <c r="AL347" t="s">
        <v>65</v>
      </c>
      <c r="AM347">
        <v>3</v>
      </c>
      <c r="AN347" t="s">
        <v>94</v>
      </c>
      <c r="AO347" t="str" cm="1">
        <f t="array" ref="AO347">_xlfn.IFS(
  attrition_data[[#This Row],[YearsSinceLastPromotion]]="","",
  attrition_data[[#This Row],[YearsSinceLastPromotion]]=0,"0",
  attrition_data[[#This Row],[YearsSinceLastPromotion]]&lt;=2,"1–2",
  attrition_data[[#This Row],[YearsSinceLastPromotion]]&lt;=5,"3–5",
  TRUE,"6+"
)</f>
        <v>0</v>
      </c>
      <c r="AP347">
        <f>attrition_data[[#This Row],[MonthlyIncome]] * 12 * ReplacementFactor</f>
        <v>10454.4</v>
      </c>
      <c r="AQ347">
        <f>IFERROR(attrition_data[[#This Row],[AttritionFlag]] * attrition_data[[#This Row],[ReplacementCost]], 0)</f>
        <v>0</v>
      </c>
      <c r="AR34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47" t="str" cm="1">
        <f t="array" ref="AS347">_xlfn.IFS(
  attrition_data[[#This Row],[RiskScore]] &lt;= $AU$3, "Q1 (Lowest)",
  attrition_data[[#This Row],[RiskScore]] &lt;= $AV$3, "Q2",
  attrition_data[[#This Row],[RiskScore]] &lt;= $AW$3, "Q3",
  TRUE, "Q4 (Highest)"
)</f>
        <v>Q2</v>
      </c>
    </row>
    <row r="348" spans="1:45">
      <c r="A348">
        <v>41</v>
      </c>
      <c r="B348" t="s">
        <v>50</v>
      </c>
      <c r="C348" t="s">
        <v>39</v>
      </c>
      <c r="D348" t="s">
        <v>52</v>
      </c>
      <c r="E348">
        <v>6</v>
      </c>
      <c r="F348">
        <v>3</v>
      </c>
      <c r="G348" t="s">
        <v>64</v>
      </c>
      <c r="H348">
        <v>466</v>
      </c>
      <c r="I348">
        <v>4</v>
      </c>
      <c r="J348" t="s">
        <v>53</v>
      </c>
      <c r="K348">
        <v>2</v>
      </c>
      <c r="L348">
        <v>2</v>
      </c>
      <c r="M348" t="s">
        <v>69</v>
      </c>
      <c r="N348">
        <v>2</v>
      </c>
      <c r="O348" t="s">
        <v>44</v>
      </c>
      <c r="P348">
        <v>6032</v>
      </c>
      <c r="Q348">
        <v>6</v>
      </c>
      <c r="R348" t="s">
        <v>38</v>
      </c>
      <c r="S348">
        <v>15</v>
      </c>
      <c r="T348">
        <v>3</v>
      </c>
      <c r="U348">
        <v>4</v>
      </c>
      <c r="V348">
        <v>0</v>
      </c>
      <c r="W348">
        <v>8</v>
      </c>
      <c r="X348">
        <v>3</v>
      </c>
      <c r="Y348">
        <v>3</v>
      </c>
      <c r="Z348">
        <v>5</v>
      </c>
      <c r="AA348">
        <v>4</v>
      </c>
      <c r="AB348">
        <v>1</v>
      </c>
      <c r="AC348">
        <v>2</v>
      </c>
      <c r="AD348">
        <v>0</v>
      </c>
      <c r="AE348">
        <v>1</v>
      </c>
      <c r="AF348">
        <v>1</v>
      </c>
      <c r="AG348">
        <v>1</v>
      </c>
      <c r="AH348" t="s">
        <v>45</v>
      </c>
      <c r="AI348" t="s">
        <v>57</v>
      </c>
      <c r="AJ348" t="s">
        <v>47</v>
      </c>
      <c r="AK348" t="s">
        <v>48</v>
      </c>
      <c r="AL348" t="s">
        <v>65</v>
      </c>
      <c r="AM348">
        <v>3.25</v>
      </c>
      <c r="AN348" t="s">
        <v>95</v>
      </c>
      <c r="AO348" t="str" cm="1">
        <f t="array" ref="AO348">_xlfn.IFS(
  attrition_data[[#This Row],[YearsSinceLastPromotion]]="","",
  attrition_data[[#This Row],[YearsSinceLastPromotion]]=0,"0",
  attrition_data[[#This Row],[YearsSinceLastPromotion]]&lt;=2,"1–2",
  attrition_data[[#This Row],[YearsSinceLastPromotion]]&lt;=5,"3–5",
  TRUE,"6+"
)</f>
        <v>1–2</v>
      </c>
      <c r="AP348">
        <f>attrition_data[[#This Row],[MonthlyIncome]] * 12 * ReplacementFactor</f>
        <v>21715.200000000001</v>
      </c>
      <c r="AQ348">
        <f>IFERROR(attrition_data[[#This Row],[AttritionFlag]] * attrition_data[[#This Row],[ReplacementCost]], 0)</f>
        <v>0</v>
      </c>
      <c r="AR34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48" t="str" cm="1">
        <f t="array" ref="AS348">_xlfn.IFS(
  attrition_data[[#This Row],[RiskScore]] &lt;= $AU$3, "Q1 (Lowest)",
  attrition_data[[#This Row],[RiskScore]] &lt;= $AV$3, "Q2",
  attrition_data[[#This Row],[RiskScore]] &lt;= $AW$3, "Q3",
  TRUE, "Q4 (Highest)"
)</f>
        <v>Q2</v>
      </c>
    </row>
    <row r="349" spans="1:45">
      <c r="A349">
        <v>47</v>
      </c>
      <c r="B349" t="s">
        <v>50</v>
      </c>
      <c r="C349" t="s">
        <v>51</v>
      </c>
      <c r="D349" t="s">
        <v>40</v>
      </c>
      <c r="E349">
        <v>4</v>
      </c>
      <c r="F349">
        <v>1</v>
      </c>
      <c r="G349" t="s">
        <v>64</v>
      </c>
      <c r="H349">
        <v>467</v>
      </c>
      <c r="I349">
        <v>2</v>
      </c>
      <c r="J349" t="s">
        <v>53</v>
      </c>
      <c r="K349">
        <v>3</v>
      </c>
      <c r="L349">
        <v>2</v>
      </c>
      <c r="M349" t="s">
        <v>79</v>
      </c>
      <c r="N349">
        <v>3</v>
      </c>
      <c r="O349" t="s">
        <v>44</v>
      </c>
      <c r="P349">
        <v>2976</v>
      </c>
      <c r="Q349">
        <v>3</v>
      </c>
      <c r="R349" t="s">
        <v>50</v>
      </c>
      <c r="S349">
        <v>19</v>
      </c>
      <c r="T349">
        <v>3</v>
      </c>
      <c r="U349">
        <v>1</v>
      </c>
      <c r="V349">
        <v>0</v>
      </c>
      <c r="W349">
        <v>5</v>
      </c>
      <c r="X349">
        <v>3</v>
      </c>
      <c r="Y349">
        <v>3</v>
      </c>
      <c r="Z349">
        <v>0</v>
      </c>
      <c r="AA349">
        <v>0</v>
      </c>
      <c r="AB349">
        <v>0</v>
      </c>
      <c r="AC349">
        <v>0</v>
      </c>
      <c r="AD349">
        <v>0</v>
      </c>
      <c r="AE349">
        <v>0</v>
      </c>
      <c r="AF349">
        <v>1</v>
      </c>
      <c r="AG349">
        <v>0</v>
      </c>
      <c r="AH349" t="s">
        <v>56</v>
      </c>
      <c r="AI349" t="s">
        <v>46</v>
      </c>
      <c r="AJ349" t="s">
        <v>61</v>
      </c>
      <c r="AK349" t="s">
        <v>48</v>
      </c>
      <c r="AL349" t="s">
        <v>62</v>
      </c>
      <c r="AM349">
        <v>2.25</v>
      </c>
      <c r="AN349" t="s">
        <v>96</v>
      </c>
      <c r="AO349" t="str" cm="1">
        <f t="array" ref="AO349">_xlfn.IFS(
  attrition_data[[#This Row],[YearsSinceLastPromotion]]="","",
  attrition_data[[#This Row],[YearsSinceLastPromotion]]=0,"0",
  attrition_data[[#This Row],[YearsSinceLastPromotion]]&lt;=2,"1–2",
  attrition_data[[#This Row],[YearsSinceLastPromotion]]&lt;=5,"3–5",
  TRUE,"6+"
)</f>
        <v>0</v>
      </c>
      <c r="AP349">
        <f>attrition_data[[#This Row],[MonthlyIncome]] * 12 * ReplacementFactor</f>
        <v>10713.6</v>
      </c>
      <c r="AQ349">
        <f>IFERROR(attrition_data[[#This Row],[AttritionFlag]] * attrition_data[[#This Row],[ReplacementCost]], 0)</f>
        <v>0</v>
      </c>
      <c r="AR34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49" t="str" cm="1">
        <f t="array" ref="AS349">_xlfn.IFS(
  attrition_data[[#This Row],[RiskScore]] &lt;= $AU$3, "Q1 (Lowest)",
  attrition_data[[#This Row],[RiskScore]] &lt;= $AV$3, "Q2",
  attrition_data[[#This Row],[RiskScore]] &lt;= $AW$3, "Q3",
  TRUE, "Q4 (Highest)"
)</f>
        <v>Q2</v>
      </c>
    </row>
    <row r="350" spans="1:45">
      <c r="A350">
        <v>42</v>
      </c>
      <c r="B350" t="s">
        <v>50</v>
      </c>
      <c r="C350" t="s">
        <v>39</v>
      </c>
      <c r="D350" t="s">
        <v>52</v>
      </c>
      <c r="E350">
        <v>23</v>
      </c>
      <c r="F350">
        <v>5</v>
      </c>
      <c r="G350" t="s">
        <v>41</v>
      </c>
      <c r="H350">
        <v>468</v>
      </c>
      <c r="I350">
        <v>1</v>
      </c>
      <c r="J350" t="s">
        <v>42</v>
      </c>
      <c r="K350">
        <v>3</v>
      </c>
      <c r="L350">
        <v>4</v>
      </c>
      <c r="M350" t="s">
        <v>80</v>
      </c>
      <c r="N350">
        <v>4</v>
      </c>
      <c r="O350" t="s">
        <v>44</v>
      </c>
      <c r="P350">
        <v>15992</v>
      </c>
      <c r="Q350">
        <v>2</v>
      </c>
      <c r="R350" t="s">
        <v>50</v>
      </c>
      <c r="S350">
        <v>14</v>
      </c>
      <c r="T350">
        <v>3</v>
      </c>
      <c r="U350">
        <v>2</v>
      </c>
      <c r="V350">
        <v>0</v>
      </c>
      <c r="W350">
        <v>16</v>
      </c>
      <c r="X350">
        <v>2</v>
      </c>
      <c r="Y350">
        <v>3</v>
      </c>
      <c r="Z350">
        <v>1</v>
      </c>
      <c r="AA350">
        <v>0</v>
      </c>
      <c r="AB350">
        <v>0</v>
      </c>
      <c r="AC350">
        <v>0</v>
      </c>
      <c r="AD350">
        <v>0</v>
      </c>
      <c r="AE350">
        <v>0</v>
      </c>
      <c r="AF350">
        <v>1</v>
      </c>
      <c r="AG350">
        <v>0</v>
      </c>
      <c r="AH350" t="s">
        <v>45</v>
      </c>
      <c r="AI350" t="s">
        <v>68</v>
      </c>
      <c r="AJ350" t="s">
        <v>76</v>
      </c>
      <c r="AK350" t="s">
        <v>71</v>
      </c>
      <c r="AL350" t="s">
        <v>62</v>
      </c>
      <c r="AM350">
        <v>2.5</v>
      </c>
      <c r="AN350" t="s">
        <v>96</v>
      </c>
      <c r="AO350" t="str" cm="1">
        <f t="array" ref="AO350">_xlfn.IFS(
  attrition_data[[#This Row],[YearsSinceLastPromotion]]="","",
  attrition_data[[#This Row],[YearsSinceLastPromotion]]=0,"0",
  attrition_data[[#This Row],[YearsSinceLastPromotion]]&lt;=2,"1–2",
  attrition_data[[#This Row],[YearsSinceLastPromotion]]&lt;=5,"3–5",
  TRUE,"6+"
)</f>
        <v>0</v>
      </c>
      <c r="AP350">
        <f>attrition_data[[#This Row],[MonthlyIncome]] * 12 * ReplacementFactor</f>
        <v>57571.199999999997</v>
      </c>
      <c r="AQ350">
        <f>IFERROR(attrition_data[[#This Row],[AttritionFlag]] * attrition_data[[#This Row],[ReplacementCost]], 0)</f>
        <v>0</v>
      </c>
      <c r="AR35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350" t="str" cm="1">
        <f t="array" ref="AS350">_xlfn.IFS(
  attrition_data[[#This Row],[RiskScore]] &lt;= $AU$3, "Q1 (Lowest)",
  attrition_data[[#This Row],[RiskScore]] &lt;= $AV$3, "Q2",
  attrition_data[[#This Row],[RiskScore]] &lt;= $AW$3, "Q3",
  TRUE, "Q4 (Highest)"
)</f>
        <v>Q3</v>
      </c>
    </row>
    <row r="351" spans="1:45">
      <c r="A351">
        <v>29</v>
      </c>
      <c r="B351" t="s">
        <v>50</v>
      </c>
      <c r="C351" t="s">
        <v>74</v>
      </c>
      <c r="D351" t="s">
        <v>40</v>
      </c>
      <c r="E351">
        <v>2</v>
      </c>
      <c r="F351">
        <v>3</v>
      </c>
      <c r="G351" t="s">
        <v>41</v>
      </c>
      <c r="H351">
        <v>469</v>
      </c>
      <c r="I351">
        <v>4</v>
      </c>
      <c r="J351" t="s">
        <v>53</v>
      </c>
      <c r="K351">
        <v>3</v>
      </c>
      <c r="L351">
        <v>2</v>
      </c>
      <c r="M351" t="s">
        <v>43</v>
      </c>
      <c r="N351">
        <v>3</v>
      </c>
      <c r="O351" t="s">
        <v>55</v>
      </c>
      <c r="P351">
        <v>4649</v>
      </c>
      <c r="Q351">
        <v>1</v>
      </c>
      <c r="R351" t="s">
        <v>50</v>
      </c>
      <c r="S351">
        <v>14</v>
      </c>
      <c r="T351">
        <v>3</v>
      </c>
      <c r="U351">
        <v>1</v>
      </c>
      <c r="V351">
        <v>1</v>
      </c>
      <c r="W351">
        <v>4</v>
      </c>
      <c r="X351">
        <v>3</v>
      </c>
      <c r="Y351">
        <v>2</v>
      </c>
      <c r="Z351">
        <v>4</v>
      </c>
      <c r="AA351">
        <v>3</v>
      </c>
      <c r="AB351">
        <v>0</v>
      </c>
      <c r="AC351">
        <v>2</v>
      </c>
      <c r="AD351">
        <v>0</v>
      </c>
      <c r="AE351">
        <v>0</v>
      </c>
      <c r="AF351">
        <v>1</v>
      </c>
      <c r="AG351">
        <v>1</v>
      </c>
      <c r="AH351" t="s">
        <v>63</v>
      </c>
      <c r="AI351" t="s">
        <v>46</v>
      </c>
      <c r="AJ351" t="s">
        <v>61</v>
      </c>
      <c r="AK351" t="s">
        <v>48</v>
      </c>
      <c r="AL351" t="s">
        <v>65</v>
      </c>
      <c r="AM351">
        <v>2.5</v>
      </c>
      <c r="AN351" t="s">
        <v>96</v>
      </c>
      <c r="AO351" t="str" cm="1">
        <f t="array" ref="AO351">_xlfn.IFS(
  attrition_data[[#This Row],[YearsSinceLastPromotion]]="","",
  attrition_data[[#This Row],[YearsSinceLastPromotion]]=0,"0",
  attrition_data[[#This Row],[YearsSinceLastPromotion]]&lt;=2,"1–2",
  attrition_data[[#This Row],[YearsSinceLastPromotion]]&lt;=5,"3–5",
  TRUE,"6+"
)</f>
        <v>0</v>
      </c>
      <c r="AP351">
        <f>attrition_data[[#This Row],[MonthlyIncome]] * 12 * ReplacementFactor</f>
        <v>16736.399999999998</v>
      </c>
      <c r="AQ351">
        <f>IFERROR(attrition_data[[#This Row],[AttritionFlag]] * attrition_data[[#This Row],[ReplacementCost]], 0)</f>
        <v>0</v>
      </c>
      <c r="AR35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51" t="str" cm="1">
        <f t="array" ref="AS351">_xlfn.IFS(
  attrition_data[[#This Row],[RiskScore]] &lt;= $AU$3, "Q1 (Lowest)",
  attrition_data[[#This Row],[RiskScore]] &lt;= $AV$3, "Q2",
  attrition_data[[#This Row],[RiskScore]] &lt;= $AW$3, "Q3",
  TRUE, "Q4 (Highest)"
)</f>
        <v>Q1 (Lowest)</v>
      </c>
    </row>
    <row r="352" spans="1:45">
      <c r="A352">
        <v>42</v>
      </c>
      <c r="B352" t="s">
        <v>50</v>
      </c>
      <c r="C352" t="s">
        <v>39</v>
      </c>
      <c r="D352" t="s">
        <v>84</v>
      </c>
      <c r="E352">
        <v>2</v>
      </c>
      <c r="F352">
        <v>1</v>
      </c>
      <c r="G352" t="s">
        <v>83</v>
      </c>
      <c r="H352">
        <v>470</v>
      </c>
      <c r="I352">
        <v>3</v>
      </c>
      <c r="J352" t="s">
        <v>53</v>
      </c>
      <c r="K352">
        <v>3</v>
      </c>
      <c r="L352">
        <v>1</v>
      </c>
      <c r="M352" t="s">
        <v>84</v>
      </c>
      <c r="N352">
        <v>3</v>
      </c>
      <c r="O352" t="s">
        <v>67</v>
      </c>
      <c r="P352">
        <v>2696</v>
      </c>
      <c r="Q352">
        <v>0</v>
      </c>
      <c r="R352" t="s">
        <v>38</v>
      </c>
      <c r="S352">
        <v>11</v>
      </c>
      <c r="T352">
        <v>3</v>
      </c>
      <c r="U352">
        <v>3</v>
      </c>
      <c r="V352">
        <v>1</v>
      </c>
      <c r="W352">
        <v>4</v>
      </c>
      <c r="X352">
        <v>5</v>
      </c>
      <c r="Y352">
        <v>3</v>
      </c>
      <c r="Z352">
        <v>3</v>
      </c>
      <c r="AA352">
        <v>2</v>
      </c>
      <c r="AB352">
        <v>1</v>
      </c>
      <c r="AC352">
        <v>0</v>
      </c>
      <c r="AD352">
        <v>0</v>
      </c>
      <c r="AE352">
        <v>1</v>
      </c>
      <c r="AF352">
        <v>1</v>
      </c>
      <c r="AG352">
        <v>0</v>
      </c>
      <c r="AH352" t="s">
        <v>45</v>
      </c>
      <c r="AI352" t="s">
        <v>46</v>
      </c>
      <c r="AJ352" t="s">
        <v>61</v>
      </c>
      <c r="AK352" t="s">
        <v>48</v>
      </c>
      <c r="AL352" t="s">
        <v>65</v>
      </c>
      <c r="AM352">
        <v>3</v>
      </c>
      <c r="AN352" t="s">
        <v>94</v>
      </c>
      <c r="AO352" t="str" cm="1">
        <f t="array" ref="AO352">_xlfn.IFS(
  attrition_data[[#This Row],[YearsSinceLastPromotion]]="","",
  attrition_data[[#This Row],[YearsSinceLastPromotion]]=0,"0",
  attrition_data[[#This Row],[YearsSinceLastPromotion]]&lt;=2,"1–2",
  attrition_data[[#This Row],[YearsSinceLastPromotion]]&lt;=5,"3–5",
  TRUE,"6+"
)</f>
        <v>1–2</v>
      </c>
      <c r="AP352">
        <f>attrition_data[[#This Row],[MonthlyIncome]] * 12 * ReplacementFactor</f>
        <v>9705.6</v>
      </c>
      <c r="AQ352">
        <f>IFERROR(attrition_data[[#This Row],[AttritionFlag]] * attrition_data[[#This Row],[ReplacementCost]], 0)</f>
        <v>0</v>
      </c>
      <c r="AR35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52" t="str" cm="1">
        <f t="array" ref="AS352">_xlfn.IFS(
  attrition_data[[#This Row],[RiskScore]] &lt;= $AU$3, "Q1 (Lowest)",
  attrition_data[[#This Row],[RiskScore]] &lt;= $AV$3, "Q2",
  attrition_data[[#This Row],[RiskScore]] &lt;= $AW$3, "Q3",
  TRUE, "Q4 (Highest)"
)</f>
        <v>Q2</v>
      </c>
    </row>
    <row r="353" spans="1:45">
      <c r="A353">
        <v>32</v>
      </c>
      <c r="B353" t="s">
        <v>50</v>
      </c>
      <c r="C353" t="s">
        <v>39</v>
      </c>
      <c r="D353" t="s">
        <v>52</v>
      </c>
      <c r="E353">
        <v>2</v>
      </c>
      <c r="F353">
        <v>3</v>
      </c>
      <c r="G353" t="s">
        <v>64</v>
      </c>
      <c r="H353">
        <v>471</v>
      </c>
      <c r="I353">
        <v>3</v>
      </c>
      <c r="J353" t="s">
        <v>42</v>
      </c>
      <c r="K353">
        <v>3</v>
      </c>
      <c r="L353">
        <v>1</v>
      </c>
      <c r="M353" t="s">
        <v>60</v>
      </c>
      <c r="N353">
        <v>2</v>
      </c>
      <c r="O353" t="s">
        <v>55</v>
      </c>
      <c r="P353">
        <v>2370</v>
      </c>
      <c r="Q353">
        <v>1</v>
      </c>
      <c r="R353" t="s">
        <v>50</v>
      </c>
      <c r="S353">
        <v>13</v>
      </c>
      <c r="T353">
        <v>3</v>
      </c>
      <c r="U353">
        <v>3</v>
      </c>
      <c r="V353">
        <v>1</v>
      </c>
      <c r="W353">
        <v>8</v>
      </c>
      <c r="X353">
        <v>4</v>
      </c>
      <c r="Y353">
        <v>3</v>
      </c>
      <c r="Z353">
        <v>8</v>
      </c>
      <c r="AA353">
        <v>0</v>
      </c>
      <c r="AB353">
        <v>0</v>
      </c>
      <c r="AC353">
        <v>7</v>
      </c>
      <c r="AD353">
        <v>0</v>
      </c>
      <c r="AE353">
        <v>0</v>
      </c>
      <c r="AF353">
        <v>1</v>
      </c>
      <c r="AG353">
        <v>1</v>
      </c>
      <c r="AH353" t="s">
        <v>63</v>
      </c>
      <c r="AI353" t="s">
        <v>46</v>
      </c>
      <c r="AJ353" t="s">
        <v>61</v>
      </c>
      <c r="AK353" t="s">
        <v>48</v>
      </c>
      <c r="AL353" t="s">
        <v>49</v>
      </c>
      <c r="AM353">
        <v>2.75</v>
      </c>
      <c r="AN353" t="s">
        <v>94</v>
      </c>
      <c r="AO353" t="str" cm="1">
        <f t="array" ref="AO353">_xlfn.IFS(
  attrition_data[[#This Row],[YearsSinceLastPromotion]]="","",
  attrition_data[[#This Row],[YearsSinceLastPromotion]]=0,"0",
  attrition_data[[#This Row],[YearsSinceLastPromotion]]&lt;=2,"1–2",
  attrition_data[[#This Row],[YearsSinceLastPromotion]]&lt;=5,"3–5",
  TRUE,"6+"
)</f>
        <v>0</v>
      </c>
      <c r="AP353">
        <f>attrition_data[[#This Row],[MonthlyIncome]] * 12 * ReplacementFactor</f>
        <v>8532</v>
      </c>
      <c r="AQ353">
        <f>IFERROR(attrition_data[[#This Row],[AttritionFlag]] * attrition_data[[#This Row],[ReplacementCost]], 0)</f>
        <v>0</v>
      </c>
      <c r="AR35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53" t="str" cm="1">
        <f t="array" ref="AS353">_xlfn.IFS(
  attrition_data[[#This Row],[RiskScore]] &lt;= $AU$3, "Q1 (Lowest)",
  attrition_data[[#This Row],[RiskScore]] &lt;= $AV$3, "Q2",
  attrition_data[[#This Row],[RiskScore]] &lt;= $AW$3, "Q3",
  TRUE, "Q4 (Highest)"
)</f>
        <v>Q1 (Lowest)</v>
      </c>
    </row>
    <row r="354" spans="1:45">
      <c r="A354">
        <v>48</v>
      </c>
      <c r="B354" t="s">
        <v>50</v>
      </c>
      <c r="C354" t="s">
        <v>39</v>
      </c>
      <c r="D354" t="s">
        <v>40</v>
      </c>
      <c r="E354">
        <v>29</v>
      </c>
      <c r="F354">
        <v>1</v>
      </c>
      <c r="G354" t="s">
        <v>64</v>
      </c>
      <c r="H354">
        <v>473</v>
      </c>
      <c r="I354">
        <v>1</v>
      </c>
      <c r="J354" t="s">
        <v>42</v>
      </c>
      <c r="K354">
        <v>3</v>
      </c>
      <c r="L354">
        <v>3</v>
      </c>
      <c r="M354" t="s">
        <v>75</v>
      </c>
      <c r="N354">
        <v>3</v>
      </c>
      <c r="O354" t="s">
        <v>55</v>
      </c>
      <c r="P354">
        <v>12504</v>
      </c>
      <c r="Q354">
        <v>3</v>
      </c>
      <c r="R354" t="s">
        <v>50</v>
      </c>
      <c r="S354">
        <v>21</v>
      </c>
      <c r="T354">
        <v>4</v>
      </c>
      <c r="U354">
        <v>2</v>
      </c>
      <c r="V354">
        <v>1</v>
      </c>
      <c r="W354">
        <v>15</v>
      </c>
      <c r="X354">
        <v>3</v>
      </c>
      <c r="Y354">
        <v>1</v>
      </c>
      <c r="Z354">
        <v>0</v>
      </c>
      <c r="AA354">
        <v>0</v>
      </c>
      <c r="AB354">
        <v>0</v>
      </c>
      <c r="AC354">
        <v>0</v>
      </c>
      <c r="AD354">
        <v>0</v>
      </c>
      <c r="AE354">
        <v>0</v>
      </c>
      <c r="AF354">
        <v>1</v>
      </c>
      <c r="AG354">
        <v>0</v>
      </c>
      <c r="AH354" t="s">
        <v>56</v>
      </c>
      <c r="AI354" t="s">
        <v>68</v>
      </c>
      <c r="AJ354" t="s">
        <v>81</v>
      </c>
      <c r="AK354" t="s">
        <v>58</v>
      </c>
      <c r="AL354" t="s">
        <v>62</v>
      </c>
      <c r="AM354">
        <v>1.75</v>
      </c>
      <c r="AN354" t="s">
        <v>93</v>
      </c>
      <c r="AO354" t="str" cm="1">
        <f t="array" ref="AO354">_xlfn.IFS(
  attrition_data[[#This Row],[YearsSinceLastPromotion]]="","",
  attrition_data[[#This Row],[YearsSinceLastPromotion]]=0,"0",
  attrition_data[[#This Row],[YearsSinceLastPromotion]]&lt;=2,"1–2",
  attrition_data[[#This Row],[YearsSinceLastPromotion]]&lt;=5,"3–5",
  TRUE,"6+"
)</f>
        <v>0</v>
      </c>
      <c r="AP354">
        <f>attrition_data[[#This Row],[MonthlyIncome]] * 12 * ReplacementFactor</f>
        <v>45014.400000000001</v>
      </c>
      <c r="AQ354">
        <f>IFERROR(attrition_data[[#This Row],[AttritionFlag]] * attrition_data[[#This Row],[ReplacementCost]], 0)</f>
        <v>0</v>
      </c>
      <c r="AR35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354" t="str" cm="1">
        <f t="array" ref="AS354">_xlfn.IFS(
  attrition_data[[#This Row],[RiskScore]] &lt;= $AU$3, "Q1 (Lowest)",
  attrition_data[[#This Row],[RiskScore]] &lt;= $AV$3, "Q2",
  attrition_data[[#This Row],[RiskScore]] &lt;= $AW$3, "Q3",
  TRUE, "Q4 (Highest)"
)</f>
        <v>Q4 (Highest)</v>
      </c>
    </row>
    <row r="355" spans="1:45">
      <c r="A355">
        <v>37</v>
      </c>
      <c r="B355" t="s">
        <v>50</v>
      </c>
      <c r="C355" t="s">
        <v>39</v>
      </c>
      <c r="D355" t="s">
        <v>52</v>
      </c>
      <c r="E355">
        <v>6</v>
      </c>
      <c r="F355">
        <v>3</v>
      </c>
      <c r="G355" t="s">
        <v>64</v>
      </c>
      <c r="H355">
        <v>474</v>
      </c>
      <c r="I355">
        <v>3</v>
      </c>
      <c r="J355" t="s">
        <v>53</v>
      </c>
      <c r="K355">
        <v>4</v>
      </c>
      <c r="L355">
        <v>2</v>
      </c>
      <c r="M355" t="s">
        <v>54</v>
      </c>
      <c r="N355">
        <v>1</v>
      </c>
      <c r="O355" t="s">
        <v>67</v>
      </c>
      <c r="P355">
        <v>5974</v>
      </c>
      <c r="Q355">
        <v>4</v>
      </c>
      <c r="R355" t="s">
        <v>38</v>
      </c>
      <c r="S355">
        <v>13</v>
      </c>
      <c r="T355">
        <v>3</v>
      </c>
      <c r="U355">
        <v>1</v>
      </c>
      <c r="V355">
        <v>2</v>
      </c>
      <c r="W355">
        <v>13</v>
      </c>
      <c r="X355">
        <v>2</v>
      </c>
      <c r="Y355">
        <v>3</v>
      </c>
      <c r="Z355">
        <v>7</v>
      </c>
      <c r="AA355">
        <v>7</v>
      </c>
      <c r="AB355">
        <v>6</v>
      </c>
      <c r="AC355">
        <v>7</v>
      </c>
      <c r="AD355">
        <v>0</v>
      </c>
      <c r="AE355">
        <v>1</v>
      </c>
      <c r="AF355">
        <v>0</v>
      </c>
      <c r="AG355">
        <v>1</v>
      </c>
      <c r="AH355" t="s">
        <v>45</v>
      </c>
      <c r="AI355" t="s">
        <v>57</v>
      </c>
      <c r="AJ355" t="s">
        <v>47</v>
      </c>
      <c r="AK355" t="s">
        <v>58</v>
      </c>
      <c r="AL355" t="s">
        <v>49</v>
      </c>
      <c r="AM355">
        <v>2</v>
      </c>
      <c r="AN355" t="s">
        <v>93</v>
      </c>
      <c r="AO355" t="str" cm="1">
        <f t="array" ref="AO355">_xlfn.IFS(
  attrition_data[[#This Row],[YearsSinceLastPromotion]]="","",
  attrition_data[[#This Row],[YearsSinceLastPromotion]]=0,"0",
  attrition_data[[#This Row],[YearsSinceLastPromotion]]&lt;=2,"1–2",
  attrition_data[[#This Row],[YearsSinceLastPromotion]]&lt;=5,"3–5",
  TRUE,"6+"
)</f>
        <v>6+</v>
      </c>
      <c r="AP355">
        <f>attrition_data[[#This Row],[MonthlyIncome]] * 12 * ReplacementFactor</f>
        <v>21506.399999999998</v>
      </c>
      <c r="AQ355">
        <f>IFERROR(attrition_data[[#This Row],[AttritionFlag]] * attrition_data[[#This Row],[ReplacementCost]], 0)</f>
        <v>0</v>
      </c>
      <c r="AR35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355" t="str" cm="1">
        <f t="array" ref="AS355">_xlfn.IFS(
  attrition_data[[#This Row],[RiskScore]] &lt;= $AU$3, "Q1 (Lowest)",
  attrition_data[[#This Row],[RiskScore]] &lt;= $AV$3, "Q2",
  attrition_data[[#This Row],[RiskScore]] &lt;= $AW$3, "Q3",
  TRUE, "Q4 (Highest)"
)</f>
        <v>Q4 (Highest)</v>
      </c>
    </row>
    <row r="356" spans="1:45">
      <c r="A356">
        <v>30</v>
      </c>
      <c r="B356" t="s">
        <v>50</v>
      </c>
      <c r="C356" t="s">
        <v>74</v>
      </c>
      <c r="D356" t="s">
        <v>40</v>
      </c>
      <c r="E356">
        <v>25</v>
      </c>
      <c r="F356">
        <v>2</v>
      </c>
      <c r="G356" t="s">
        <v>83</v>
      </c>
      <c r="H356">
        <v>475</v>
      </c>
      <c r="I356">
        <v>4</v>
      </c>
      <c r="J356" t="s">
        <v>42</v>
      </c>
      <c r="K356">
        <v>3</v>
      </c>
      <c r="L356">
        <v>2</v>
      </c>
      <c r="M356" t="s">
        <v>43</v>
      </c>
      <c r="N356">
        <v>3</v>
      </c>
      <c r="O356" t="s">
        <v>55</v>
      </c>
      <c r="P356">
        <v>4736</v>
      </c>
      <c r="Q356">
        <v>7</v>
      </c>
      <c r="R356" t="s">
        <v>38</v>
      </c>
      <c r="S356">
        <v>12</v>
      </c>
      <c r="T356">
        <v>3</v>
      </c>
      <c r="U356">
        <v>2</v>
      </c>
      <c r="V356">
        <v>1</v>
      </c>
      <c r="W356">
        <v>4</v>
      </c>
      <c r="X356">
        <v>2</v>
      </c>
      <c r="Y356">
        <v>4</v>
      </c>
      <c r="Z356">
        <v>2</v>
      </c>
      <c r="AA356">
        <v>2</v>
      </c>
      <c r="AB356">
        <v>2</v>
      </c>
      <c r="AC356">
        <v>2</v>
      </c>
      <c r="AD356">
        <v>0</v>
      </c>
      <c r="AE356">
        <v>1</v>
      </c>
      <c r="AF356">
        <v>0</v>
      </c>
      <c r="AG356">
        <v>1</v>
      </c>
      <c r="AH356" t="s">
        <v>63</v>
      </c>
      <c r="AI356" t="s">
        <v>68</v>
      </c>
      <c r="AJ356" t="s">
        <v>61</v>
      </c>
      <c r="AK356" t="s">
        <v>48</v>
      </c>
      <c r="AL356" t="s">
        <v>65</v>
      </c>
      <c r="AM356">
        <v>3.25</v>
      </c>
      <c r="AN356" t="s">
        <v>95</v>
      </c>
      <c r="AO356" t="str" cm="1">
        <f t="array" ref="AO356">_xlfn.IFS(
  attrition_data[[#This Row],[YearsSinceLastPromotion]]="","",
  attrition_data[[#This Row],[YearsSinceLastPromotion]]=0,"0",
  attrition_data[[#This Row],[YearsSinceLastPromotion]]&lt;=2,"1–2",
  attrition_data[[#This Row],[YearsSinceLastPromotion]]&lt;=5,"3–5",
  TRUE,"6+"
)</f>
        <v>1–2</v>
      </c>
      <c r="AP356">
        <f>attrition_data[[#This Row],[MonthlyIncome]] * 12 * ReplacementFactor</f>
        <v>17049.599999999999</v>
      </c>
      <c r="AQ356">
        <f>IFERROR(attrition_data[[#This Row],[AttritionFlag]] * attrition_data[[#This Row],[ReplacementCost]], 0)</f>
        <v>0</v>
      </c>
      <c r="AR35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356" t="str" cm="1">
        <f t="array" ref="AS356">_xlfn.IFS(
  attrition_data[[#This Row],[RiskScore]] &lt;= $AU$3, "Q1 (Lowest)",
  attrition_data[[#This Row],[RiskScore]] &lt;= $AV$3, "Q2",
  attrition_data[[#This Row],[RiskScore]] &lt;= $AW$3, "Q3",
  TRUE, "Q4 (Highest)"
)</f>
        <v>Q4 (Highest)</v>
      </c>
    </row>
    <row r="357" spans="1:45">
      <c r="A357">
        <v>26</v>
      </c>
      <c r="B357" t="s">
        <v>50</v>
      </c>
      <c r="C357" t="s">
        <v>39</v>
      </c>
      <c r="D357" t="s">
        <v>40</v>
      </c>
      <c r="E357">
        <v>1</v>
      </c>
      <c r="F357">
        <v>3</v>
      </c>
      <c r="G357" t="s">
        <v>41</v>
      </c>
      <c r="H357">
        <v>476</v>
      </c>
      <c r="I357">
        <v>3</v>
      </c>
      <c r="J357" t="s">
        <v>53</v>
      </c>
      <c r="K357">
        <v>3</v>
      </c>
      <c r="L357">
        <v>2</v>
      </c>
      <c r="M357" t="s">
        <v>43</v>
      </c>
      <c r="N357">
        <v>3</v>
      </c>
      <c r="O357" t="s">
        <v>55</v>
      </c>
      <c r="P357">
        <v>5296</v>
      </c>
      <c r="Q357">
        <v>1</v>
      </c>
      <c r="R357" t="s">
        <v>50</v>
      </c>
      <c r="S357">
        <v>17</v>
      </c>
      <c r="T357">
        <v>3</v>
      </c>
      <c r="U357">
        <v>2</v>
      </c>
      <c r="V357">
        <v>1</v>
      </c>
      <c r="W357">
        <v>8</v>
      </c>
      <c r="X357">
        <v>3</v>
      </c>
      <c r="Y357">
        <v>3</v>
      </c>
      <c r="Z357">
        <v>8</v>
      </c>
      <c r="AA357">
        <v>7</v>
      </c>
      <c r="AB357">
        <v>7</v>
      </c>
      <c r="AC357">
        <v>7</v>
      </c>
      <c r="AD357">
        <v>0</v>
      </c>
      <c r="AE357">
        <v>0</v>
      </c>
      <c r="AF357">
        <v>0</v>
      </c>
      <c r="AG357">
        <v>1</v>
      </c>
      <c r="AH357" t="s">
        <v>63</v>
      </c>
      <c r="AI357" t="s">
        <v>46</v>
      </c>
      <c r="AJ357" t="s">
        <v>47</v>
      </c>
      <c r="AK357" t="s">
        <v>48</v>
      </c>
      <c r="AL357" t="s">
        <v>49</v>
      </c>
      <c r="AM357">
        <v>2.75</v>
      </c>
      <c r="AN357" t="s">
        <v>94</v>
      </c>
      <c r="AO357" t="str" cm="1">
        <f t="array" ref="AO357">_xlfn.IFS(
  attrition_data[[#This Row],[YearsSinceLastPromotion]]="","",
  attrition_data[[#This Row],[YearsSinceLastPromotion]]=0,"0",
  attrition_data[[#This Row],[YearsSinceLastPromotion]]&lt;=2,"1–2",
  attrition_data[[#This Row],[YearsSinceLastPromotion]]&lt;=5,"3–5",
  TRUE,"6+"
)</f>
        <v>6+</v>
      </c>
      <c r="AP357">
        <f>attrition_data[[#This Row],[MonthlyIncome]] * 12 * ReplacementFactor</f>
        <v>19065.599999999999</v>
      </c>
      <c r="AQ357">
        <f>IFERROR(attrition_data[[#This Row],[AttritionFlag]] * attrition_data[[#This Row],[ReplacementCost]], 0)</f>
        <v>0</v>
      </c>
      <c r="AR35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57" t="str" cm="1">
        <f t="array" ref="AS357">_xlfn.IFS(
  attrition_data[[#This Row],[RiskScore]] &lt;= $AU$3, "Q1 (Lowest)",
  attrition_data[[#This Row],[RiskScore]] &lt;= $AV$3, "Q2",
  attrition_data[[#This Row],[RiskScore]] &lt;= $AW$3, "Q3",
  TRUE, "Q4 (Highest)"
)</f>
        <v>Q2</v>
      </c>
    </row>
    <row r="358" spans="1:45">
      <c r="A358">
        <v>42</v>
      </c>
      <c r="B358" t="s">
        <v>50</v>
      </c>
      <c r="C358" t="s">
        <v>39</v>
      </c>
      <c r="D358" t="s">
        <v>52</v>
      </c>
      <c r="E358">
        <v>2</v>
      </c>
      <c r="F358">
        <v>4</v>
      </c>
      <c r="G358" t="s">
        <v>59</v>
      </c>
      <c r="H358">
        <v>477</v>
      </c>
      <c r="I358">
        <v>1</v>
      </c>
      <c r="J358" t="s">
        <v>53</v>
      </c>
      <c r="K358">
        <v>2</v>
      </c>
      <c r="L358">
        <v>2</v>
      </c>
      <c r="M358" t="s">
        <v>70</v>
      </c>
      <c r="N358">
        <v>4</v>
      </c>
      <c r="O358" t="s">
        <v>44</v>
      </c>
      <c r="P358">
        <v>6781</v>
      </c>
      <c r="Q358">
        <v>3</v>
      </c>
      <c r="R358" t="s">
        <v>50</v>
      </c>
      <c r="S358">
        <v>23</v>
      </c>
      <c r="T358">
        <v>4</v>
      </c>
      <c r="U358">
        <v>2</v>
      </c>
      <c r="V358">
        <v>0</v>
      </c>
      <c r="W358">
        <v>14</v>
      </c>
      <c r="X358">
        <v>6</v>
      </c>
      <c r="Y358">
        <v>3</v>
      </c>
      <c r="Z358">
        <v>1</v>
      </c>
      <c r="AA358">
        <v>0</v>
      </c>
      <c r="AB358">
        <v>0</v>
      </c>
      <c r="AC358">
        <v>0</v>
      </c>
      <c r="AD358">
        <v>0</v>
      </c>
      <c r="AE358">
        <v>0</v>
      </c>
      <c r="AF358">
        <v>1</v>
      </c>
      <c r="AG358">
        <v>0</v>
      </c>
      <c r="AH358" t="s">
        <v>45</v>
      </c>
      <c r="AI358" t="s">
        <v>46</v>
      </c>
      <c r="AJ358" t="s">
        <v>47</v>
      </c>
      <c r="AK358" t="s">
        <v>58</v>
      </c>
      <c r="AL358" t="s">
        <v>62</v>
      </c>
      <c r="AM358">
        <v>2.5</v>
      </c>
      <c r="AN358" t="s">
        <v>96</v>
      </c>
      <c r="AO358" t="str" cm="1">
        <f t="array" ref="AO358">_xlfn.IFS(
  attrition_data[[#This Row],[YearsSinceLastPromotion]]="","",
  attrition_data[[#This Row],[YearsSinceLastPromotion]]=0,"0",
  attrition_data[[#This Row],[YearsSinceLastPromotion]]&lt;=2,"1–2",
  attrition_data[[#This Row],[YearsSinceLastPromotion]]&lt;=5,"3–5",
  TRUE,"6+"
)</f>
        <v>0</v>
      </c>
      <c r="AP358">
        <f>attrition_data[[#This Row],[MonthlyIncome]] * 12 * ReplacementFactor</f>
        <v>24411.599999999999</v>
      </c>
      <c r="AQ358">
        <f>IFERROR(attrition_data[[#This Row],[AttritionFlag]] * attrition_data[[#This Row],[ReplacementCost]], 0)</f>
        <v>0</v>
      </c>
      <c r="AR35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58" t="str" cm="1">
        <f t="array" ref="AS358">_xlfn.IFS(
  attrition_data[[#This Row],[RiskScore]] &lt;= $AU$3, "Q1 (Lowest)",
  attrition_data[[#This Row],[RiskScore]] &lt;= $AV$3, "Q2",
  attrition_data[[#This Row],[RiskScore]] &lt;= $AW$3, "Q3",
  TRUE, "Q4 (Highest)"
)</f>
        <v>Q2</v>
      </c>
    </row>
    <row r="359" spans="1:45">
      <c r="A359">
        <v>21</v>
      </c>
      <c r="B359" t="s">
        <v>38</v>
      </c>
      <c r="C359" t="s">
        <v>51</v>
      </c>
      <c r="D359" t="s">
        <v>40</v>
      </c>
      <c r="E359">
        <v>1</v>
      </c>
      <c r="F359">
        <v>1</v>
      </c>
      <c r="G359" t="s">
        <v>83</v>
      </c>
      <c r="H359">
        <v>478</v>
      </c>
      <c r="I359">
        <v>1</v>
      </c>
      <c r="J359" t="s">
        <v>42</v>
      </c>
      <c r="K359">
        <v>2</v>
      </c>
      <c r="L359">
        <v>1</v>
      </c>
      <c r="M359" t="s">
        <v>79</v>
      </c>
      <c r="N359">
        <v>2</v>
      </c>
      <c r="O359" t="s">
        <v>44</v>
      </c>
      <c r="P359">
        <v>2174</v>
      </c>
      <c r="Q359">
        <v>1</v>
      </c>
      <c r="R359" t="s">
        <v>38</v>
      </c>
      <c r="S359">
        <v>11</v>
      </c>
      <c r="T359">
        <v>3</v>
      </c>
      <c r="U359">
        <v>3</v>
      </c>
      <c r="V359">
        <v>0</v>
      </c>
      <c r="W359">
        <v>3</v>
      </c>
      <c r="X359">
        <v>3</v>
      </c>
      <c r="Y359">
        <v>3</v>
      </c>
      <c r="Z359">
        <v>3</v>
      </c>
      <c r="AA359">
        <v>2</v>
      </c>
      <c r="AB359">
        <v>1</v>
      </c>
      <c r="AC359">
        <v>2</v>
      </c>
      <c r="AD359">
        <v>1</v>
      </c>
      <c r="AE359">
        <v>1</v>
      </c>
      <c r="AF359">
        <v>1</v>
      </c>
      <c r="AG359">
        <v>1</v>
      </c>
      <c r="AH359" t="s">
        <v>153</v>
      </c>
      <c r="AI359" t="s">
        <v>46</v>
      </c>
      <c r="AJ359" t="s">
        <v>61</v>
      </c>
      <c r="AK359" t="s">
        <v>65</v>
      </c>
      <c r="AL359" t="s">
        <v>65</v>
      </c>
      <c r="AM359">
        <v>2.25</v>
      </c>
      <c r="AN359" t="s">
        <v>96</v>
      </c>
      <c r="AO359" t="str" cm="1">
        <f t="array" ref="AO359">_xlfn.IFS(
  attrition_data[[#This Row],[YearsSinceLastPromotion]]="","",
  attrition_data[[#This Row],[YearsSinceLastPromotion]]=0,"0",
  attrition_data[[#This Row],[YearsSinceLastPromotion]]&lt;=2,"1–2",
  attrition_data[[#This Row],[YearsSinceLastPromotion]]&lt;=5,"3–5",
  TRUE,"6+"
)</f>
        <v>1–2</v>
      </c>
      <c r="AP359">
        <f>attrition_data[[#This Row],[MonthlyIncome]] * 12 * ReplacementFactor</f>
        <v>7826.4</v>
      </c>
      <c r="AQ359">
        <f>IFERROR(attrition_data[[#This Row],[AttritionFlag]] * attrition_data[[#This Row],[ReplacementCost]], 0)</f>
        <v>7826.4</v>
      </c>
      <c r="AR35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59" t="str" cm="1">
        <f t="array" ref="AS359">_xlfn.IFS(
  attrition_data[[#This Row],[RiskScore]] &lt;= $AU$3, "Q1 (Lowest)",
  attrition_data[[#This Row],[RiskScore]] &lt;= $AV$3, "Q2",
  attrition_data[[#This Row],[RiskScore]] &lt;= $AW$3, "Q3",
  TRUE, "Q4 (Highest)"
)</f>
        <v>Q2</v>
      </c>
    </row>
    <row r="360" spans="1:45">
      <c r="A360">
        <v>36</v>
      </c>
      <c r="B360" t="s">
        <v>50</v>
      </c>
      <c r="C360" t="s">
        <v>74</v>
      </c>
      <c r="D360" t="s">
        <v>40</v>
      </c>
      <c r="E360">
        <v>1</v>
      </c>
      <c r="F360">
        <v>5</v>
      </c>
      <c r="G360" t="s">
        <v>64</v>
      </c>
      <c r="H360">
        <v>479</v>
      </c>
      <c r="I360">
        <v>4</v>
      </c>
      <c r="J360" t="s">
        <v>42</v>
      </c>
      <c r="K360">
        <v>3</v>
      </c>
      <c r="L360">
        <v>2</v>
      </c>
      <c r="M360" t="s">
        <v>43</v>
      </c>
      <c r="N360">
        <v>4</v>
      </c>
      <c r="O360" t="s">
        <v>44</v>
      </c>
      <c r="P360">
        <v>6653</v>
      </c>
      <c r="Q360">
        <v>4</v>
      </c>
      <c r="R360" t="s">
        <v>50</v>
      </c>
      <c r="S360">
        <v>15</v>
      </c>
      <c r="T360">
        <v>3</v>
      </c>
      <c r="U360">
        <v>2</v>
      </c>
      <c r="V360">
        <v>0</v>
      </c>
      <c r="W360">
        <v>7</v>
      </c>
      <c r="X360">
        <v>6</v>
      </c>
      <c r="Y360">
        <v>3</v>
      </c>
      <c r="Z360">
        <v>1</v>
      </c>
      <c r="AA360">
        <v>0</v>
      </c>
      <c r="AB360">
        <v>0</v>
      </c>
      <c r="AC360">
        <v>0</v>
      </c>
      <c r="AD360">
        <v>0</v>
      </c>
      <c r="AE360">
        <v>0</v>
      </c>
      <c r="AF360">
        <v>1</v>
      </c>
      <c r="AG360">
        <v>0</v>
      </c>
      <c r="AH360" t="s">
        <v>45</v>
      </c>
      <c r="AI360" t="s">
        <v>46</v>
      </c>
      <c r="AJ360" t="s">
        <v>47</v>
      </c>
      <c r="AK360" t="s">
        <v>48</v>
      </c>
      <c r="AL360" t="s">
        <v>62</v>
      </c>
      <c r="AM360">
        <v>3.25</v>
      </c>
      <c r="AN360" t="s">
        <v>95</v>
      </c>
      <c r="AO360" t="str" cm="1">
        <f t="array" ref="AO360">_xlfn.IFS(
  attrition_data[[#This Row],[YearsSinceLastPromotion]]="","",
  attrition_data[[#This Row],[YearsSinceLastPromotion]]=0,"0",
  attrition_data[[#This Row],[YearsSinceLastPromotion]]&lt;=2,"1–2",
  attrition_data[[#This Row],[YearsSinceLastPromotion]]&lt;=5,"3–5",
  TRUE,"6+"
)</f>
        <v>0</v>
      </c>
      <c r="AP360">
        <f>attrition_data[[#This Row],[MonthlyIncome]] * 12 * ReplacementFactor</f>
        <v>23950.799999999999</v>
      </c>
      <c r="AQ360">
        <f>IFERROR(attrition_data[[#This Row],[AttritionFlag]] * attrition_data[[#This Row],[ReplacementCost]], 0)</f>
        <v>0</v>
      </c>
      <c r="AR36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60" t="str" cm="1">
        <f t="array" ref="AS360">_xlfn.IFS(
  attrition_data[[#This Row],[RiskScore]] &lt;= $AU$3, "Q1 (Lowest)",
  attrition_data[[#This Row],[RiskScore]] &lt;= $AV$3, "Q2",
  attrition_data[[#This Row],[RiskScore]] &lt;= $AW$3, "Q3",
  TRUE, "Q4 (Highest)"
)</f>
        <v>Q2</v>
      </c>
    </row>
    <row r="361" spans="1:45">
      <c r="A361">
        <v>36</v>
      </c>
      <c r="B361" t="s">
        <v>50</v>
      </c>
      <c r="C361" t="s">
        <v>51</v>
      </c>
      <c r="D361" t="s">
        <v>40</v>
      </c>
      <c r="E361">
        <v>3</v>
      </c>
      <c r="F361">
        <v>4</v>
      </c>
      <c r="G361" t="s">
        <v>64</v>
      </c>
      <c r="H361">
        <v>481</v>
      </c>
      <c r="I361">
        <v>1</v>
      </c>
      <c r="J361" t="s">
        <v>53</v>
      </c>
      <c r="K361">
        <v>2</v>
      </c>
      <c r="L361">
        <v>3</v>
      </c>
      <c r="M361" t="s">
        <v>43</v>
      </c>
      <c r="N361">
        <v>4</v>
      </c>
      <c r="O361" t="s">
        <v>55</v>
      </c>
      <c r="P361">
        <v>9699</v>
      </c>
      <c r="Q361">
        <v>4</v>
      </c>
      <c r="R361" t="s">
        <v>50</v>
      </c>
      <c r="S361">
        <v>11</v>
      </c>
      <c r="T361">
        <v>3</v>
      </c>
      <c r="U361">
        <v>1</v>
      </c>
      <c r="V361">
        <v>1</v>
      </c>
      <c r="W361">
        <v>16</v>
      </c>
      <c r="X361">
        <v>2</v>
      </c>
      <c r="Y361">
        <v>3</v>
      </c>
      <c r="Z361">
        <v>13</v>
      </c>
      <c r="AA361">
        <v>9</v>
      </c>
      <c r="AB361">
        <v>1</v>
      </c>
      <c r="AC361">
        <v>12</v>
      </c>
      <c r="AD361">
        <v>0</v>
      </c>
      <c r="AE361">
        <v>0</v>
      </c>
      <c r="AF361">
        <v>1</v>
      </c>
      <c r="AG361">
        <v>1</v>
      </c>
      <c r="AH361" t="s">
        <v>45</v>
      </c>
      <c r="AI361" t="s">
        <v>46</v>
      </c>
      <c r="AJ361" t="s">
        <v>47</v>
      </c>
      <c r="AK361" t="s">
        <v>71</v>
      </c>
      <c r="AL361" t="s">
        <v>71</v>
      </c>
      <c r="AM361">
        <v>2.25</v>
      </c>
      <c r="AN361" t="s">
        <v>96</v>
      </c>
      <c r="AO361" t="str" cm="1">
        <f t="array" ref="AO361">_xlfn.IFS(
  attrition_data[[#This Row],[YearsSinceLastPromotion]]="","",
  attrition_data[[#This Row],[YearsSinceLastPromotion]]=0,"0",
  attrition_data[[#This Row],[YearsSinceLastPromotion]]&lt;=2,"1–2",
  attrition_data[[#This Row],[YearsSinceLastPromotion]]&lt;=5,"3–5",
  TRUE,"6+"
)</f>
        <v>1–2</v>
      </c>
      <c r="AP361">
        <f>attrition_data[[#This Row],[MonthlyIncome]] * 12 * ReplacementFactor</f>
        <v>34916.400000000001</v>
      </c>
      <c r="AQ361">
        <f>IFERROR(attrition_data[[#This Row],[AttritionFlag]] * attrition_data[[#This Row],[ReplacementCost]], 0)</f>
        <v>0</v>
      </c>
      <c r="AR36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61" t="str" cm="1">
        <f t="array" ref="AS361">_xlfn.IFS(
  attrition_data[[#This Row],[RiskScore]] &lt;= $AU$3, "Q1 (Lowest)",
  attrition_data[[#This Row],[RiskScore]] &lt;= $AV$3, "Q2",
  attrition_data[[#This Row],[RiskScore]] &lt;= $AW$3, "Q3",
  TRUE, "Q4 (Highest)"
)</f>
        <v>Q1 (Lowest)</v>
      </c>
    </row>
    <row r="362" spans="1:45">
      <c r="A362">
        <v>57</v>
      </c>
      <c r="B362" t="s">
        <v>50</v>
      </c>
      <c r="C362" t="s">
        <v>39</v>
      </c>
      <c r="D362" t="s">
        <v>52</v>
      </c>
      <c r="E362">
        <v>1</v>
      </c>
      <c r="F362">
        <v>4</v>
      </c>
      <c r="G362" t="s">
        <v>64</v>
      </c>
      <c r="H362">
        <v>482</v>
      </c>
      <c r="I362">
        <v>4</v>
      </c>
      <c r="J362" t="s">
        <v>53</v>
      </c>
      <c r="K362">
        <v>3</v>
      </c>
      <c r="L362">
        <v>2</v>
      </c>
      <c r="M362" t="s">
        <v>70</v>
      </c>
      <c r="N362">
        <v>3</v>
      </c>
      <c r="O362" t="s">
        <v>55</v>
      </c>
      <c r="P362">
        <v>6755</v>
      </c>
      <c r="Q362">
        <v>2</v>
      </c>
      <c r="R362" t="s">
        <v>50</v>
      </c>
      <c r="S362">
        <v>11</v>
      </c>
      <c r="T362">
        <v>3</v>
      </c>
      <c r="U362">
        <v>3</v>
      </c>
      <c r="V362">
        <v>0</v>
      </c>
      <c r="W362">
        <v>15</v>
      </c>
      <c r="X362">
        <v>2</v>
      </c>
      <c r="Y362">
        <v>3</v>
      </c>
      <c r="Z362">
        <v>3</v>
      </c>
      <c r="AA362">
        <v>2</v>
      </c>
      <c r="AB362">
        <v>1</v>
      </c>
      <c r="AC362">
        <v>2</v>
      </c>
      <c r="AD362">
        <v>0</v>
      </c>
      <c r="AE362">
        <v>0</v>
      </c>
      <c r="AF362">
        <v>1</v>
      </c>
      <c r="AG362">
        <v>1</v>
      </c>
      <c r="AH362" t="s">
        <v>66</v>
      </c>
      <c r="AI362" t="s">
        <v>46</v>
      </c>
      <c r="AJ362" t="s">
        <v>47</v>
      </c>
      <c r="AK362" t="s">
        <v>58</v>
      </c>
      <c r="AL362" t="s">
        <v>65</v>
      </c>
      <c r="AM362">
        <v>3.25</v>
      </c>
      <c r="AN362" t="s">
        <v>95</v>
      </c>
      <c r="AO362" t="str" cm="1">
        <f t="array" ref="AO362">_xlfn.IFS(
  attrition_data[[#This Row],[YearsSinceLastPromotion]]="","",
  attrition_data[[#This Row],[YearsSinceLastPromotion]]=0,"0",
  attrition_data[[#This Row],[YearsSinceLastPromotion]]&lt;=2,"1–2",
  attrition_data[[#This Row],[YearsSinceLastPromotion]]&lt;=5,"3–5",
  TRUE,"6+"
)</f>
        <v>1–2</v>
      </c>
      <c r="AP362">
        <f>attrition_data[[#This Row],[MonthlyIncome]] * 12 * ReplacementFactor</f>
        <v>24318</v>
      </c>
      <c r="AQ362">
        <f>IFERROR(attrition_data[[#This Row],[AttritionFlag]] * attrition_data[[#This Row],[ReplacementCost]], 0)</f>
        <v>0</v>
      </c>
      <c r="AR36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62" t="str" cm="1">
        <f t="array" ref="AS362">_xlfn.IFS(
  attrition_data[[#This Row],[RiskScore]] &lt;= $AU$3, "Q1 (Lowest)",
  attrition_data[[#This Row],[RiskScore]] &lt;= $AV$3, "Q2",
  attrition_data[[#This Row],[RiskScore]] &lt;= $AW$3, "Q3",
  TRUE, "Q4 (Highest)"
)</f>
        <v>Q1 (Lowest)</v>
      </c>
    </row>
    <row r="363" spans="1:45">
      <c r="A363">
        <v>40</v>
      </c>
      <c r="B363" t="s">
        <v>50</v>
      </c>
      <c r="C363" t="s">
        <v>39</v>
      </c>
      <c r="D363" t="s">
        <v>52</v>
      </c>
      <c r="E363">
        <v>10</v>
      </c>
      <c r="F363">
        <v>4</v>
      </c>
      <c r="G363" t="s">
        <v>41</v>
      </c>
      <c r="H363">
        <v>483</v>
      </c>
      <c r="I363">
        <v>4</v>
      </c>
      <c r="J363" t="s">
        <v>42</v>
      </c>
      <c r="K363">
        <v>4</v>
      </c>
      <c r="L363">
        <v>1</v>
      </c>
      <c r="M363" t="s">
        <v>60</v>
      </c>
      <c r="N363">
        <v>3</v>
      </c>
      <c r="O363" t="s">
        <v>55</v>
      </c>
      <c r="P363">
        <v>2213</v>
      </c>
      <c r="Q363">
        <v>3</v>
      </c>
      <c r="R363" t="s">
        <v>38</v>
      </c>
      <c r="S363">
        <v>13</v>
      </c>
      <c r="T363">
        <v>3</v>
      </c>
      <c r="U363">
        <v>3</v>
      </c>
      <c r="V363">
        <v>1</v>
      </c>
      <c r="W363">
        <v>10</v>
      </c>
      <c r="X363">
        <v>3</v>
      </c>
      <c r="Y363">
        <v>3</v>
      </c>
      <c r="Z363">
        <v>7</v>
      </c>
      <c r="AA363">
        <v>7</v>
      </c>
      <c r="AB363">
        <v>1</v>
      </c>
      <c r="AC363">
        <v>7</v>
      </c>
      <c r="AD363">
        <v>0</v>
      </c>
      <c r="AE363">
        <v>1</v>
      </c>
      <c r="AF363">
        <v>1</v>
      </c>
      <c r="AG363">
        <v>1</v>
      </c>
      <c r="AH363" t="s">
        <v>45</v>
      </c>
      <c r="AI363" t="s">
        <v>57</v>
      </c>
      <c r="AJ363" t="s">
        <v>61</v>
      </c>
      <c r="AK363" t="s">
        <v>58</v>
      </c>
      <c r="AL363" t="s">
        <v>49</v>
      </c>
      <c r="AM363">
        <v>3.25</v>
      </c>
      <c r="AN363" t="s">
        <v>95</v>
      </c>
      <c r="AO363" t="str" cm="1">
        <f t="array" ref="AO363">_xlfn.IFS(
  attrition_data[[#This Row],[YearsSinceLastPromotion]]="","",
  attrition_data[[#This Row],[YearsSinceLastPromotion]]=0,"0",
  attrition_data[[#This Row],[YearsSinceLastPromotion]]&lt;=2,"1–2",
  attrition_data[[#This Row],[YearsSinceLastPromotion]]&lt;=5,"3–5",
  TRUE,"6+"
)</f>
        <v>1–2</v>
      </c>
      <c r="AP363">
        <f>attrition_data[[#This Row],[MonthlyIncome]] * 12 * ReplacementFactor</f>
        <v>7966.7999999999993</v>
      </c>
      <c r="AQ363">
        <f>IFERROR(attrition_data[[#This Row],[AttritionFlag]] * attrition_data[[#This Row],[ReplacementCost]], 0)</f>
        <v>0</v>
      </c>
      <c r="AR36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63" t="str" cm="1">
        <f t="array" ref="AS363">_xlfn.IFS(
  attrition_data[[#This Row],[RiskScore]] &lt;= $AU$3, "Q1 (Lowest)",
  attrition_data[[#This Row],[RiskScore]] &lt;= $AV$3, "Q2",
  attrition_data[[#This Row],[RiskScore]] &lt;= $AW$3, "Q3",
  TRUE, "Q4 (Highest)"
)</f>
        <v>Q2</v>
      </c>
    </row>
    <row r="364" spans="1:45">
      <c r="A364">
        <v>21</v>
      </c>
      <c r="B364" t="s">
        <v>50</v>
      </c>
      <c r="C364" t="s">
        <v>74</v>
      </c>
      <c r="D364" t="s">
        <v>40</v>
      </c>
      <c r="E364">
        <v>9</v>
      </c>
      <c r="F364">
        <v>2</v>
      </c>
      <c r="G364" t="s">
        <v>64</v>
      </c>
      <c r="H364">
        <v>484</v>
      </c>
      <c r="I364">
        <v>1</v>
      </c>
      <c r="J364" t="s">
        <v>53</v>
      </c>
      <c r="K364">
        <v>3</v>
      </c>
      <c r="L364">
        <v>1</v>
      </c>
      <c r="M364" t="s">
        <v>79</v>
      </c>
      <c r="N364">
        <v>4</v>
      </c>
      <c r="O364" t="s">
        <v>44</v>
      </c>
      <c r="P364">
        <v>2610</v>
      </c>
      <c r="Q364">
        <v>1</v>
      </c>
      <c r="R364" t="s">
        <v>50</v>
      </c>
      <c r="S364">
        <v>24</v>
      </c>
      <c r="T364">
        <v>4</v>
      </c>
      <c r="U364">
        <v>3</v>
      </c>
      <c r="V364">
        <v>0</v>
      </c>
      <c r="W364">
        <v>3</v>
      </c>
      <c r="X364">
        <v>3</v>
      </c>
      <c r="Y364">
        <v>2</v>
      </c>
      <c r="Z364">
        <v>3</v>
      </c>
      <c r="AA364">
        <v>2</v>
      </c>
      <c r="AB364">
        <v>2</v>
      </c>
      <c r="AC364">
        <v>2</v>
      </c>
      <c r="AD364">
        <v>0</v>
      </c>
      <c r="AE364">
        <v>0</v>
      </c>
      <c r="AF364">
        <v>0</v>
      </c>
      <c r="AG364">
        <v>1</v>
      </c>
      <c r="AH364" t="s">
        <v>153</v>
      </c>
      <c r="AI364" t="s">
        <v>57</v>
      </c>
      <c r="AJ364" t="s">
        <v>61</v>
      </c>
      <c r="AK364" t="s">
        <v>65</v>
      </c>
      <c r="AL364" t="s">
        <v>65</v>
      </c>
      <c r="AM364">
        <v>2.5</v>
      </c>
      <c r="AN364" t="s">
        <v>96</v>
      </c>
      <c r="AO364" t="str" cm="1">
        <f t="array" ref="AO364">_xlfn.IFS(
  attrition_data[[#This Row],[YearsSinceLastPromotion]]="","",
  attrition_data[[#This Row],[YearsSinceLastPromotion]]=0,"0",
  attrition_data[[#This Row],[YearsSinceLastPromotion]]&lt;=2,"1–2",
  attrition_data[[#This Row],[YearsSinceLastPromotion]]&lt;=5,"3–5",
  TRUE,"6+"
)</f>
        <v>1–2</v>
      </c>
      <c r="AP364">
        <f>attrition_data[[#This Row],[MonthlyIncome]] * 12 * ReplacementFactor</f>
        <v>9396</v>
      </c>
      <c r="AQ364">
        <f>IFERROR(attrition_data[[#This Row],[AttritionFlag]] * attrition_data[[#This Row],[ReplacementCost]], 0)</f>
        <v>0</v>
      </c>
      <c r="AR36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64" t="str" cm="1">
        <f t="array" ref="AS364">_xlfn.IFS(
  attrition_data[[#This Row],[RiskScore]] &lt;= $AU$3, "Q1 (Lowest)",
  attrition_data[[#This Row],[RiskScore]] &lt;= $AV$3, "Q2",
  attrition_data[[#This Row],[RiskScore]] &lt;= $AW$3, "Q3",
  TRUE, "Q4 (Highest)"
)</f>
        <v>Q1 (Lowest)</v>
      </c>
    </row>
    <row r="365" spans="1:45">
      <c r="A365">
        <v>33</v>
      </c>
      <c r="B365" t="s">
        <v>38</v>
      </c>
      <c r="C365" t="s">
        <v>39</v>
      </c>
      <c r="D365" t="s">
        <v>40</v>
      </c>
      <c r="E365">
        <v>5</v>
      </c>
      <c r="F365">
        <v>3</v>
      </c>
      <c r="G365" t="s">
        <v>82</v>
      </c>
      <c r="H365">
        <v>485</v>
      </c>
      <c r="I365">
        <v>4</v>
      </c>
      <c r="J365" t="s">
        <v>42</v>
      </c>
      <c r="K365">
        <v>3</v>
      </c>
      <c r="L365">
        <v>1</v>
      </c>
      <c r="M365" t="s">
        <v>79</v>
      </c>
      <c r="N365">
        <v>3</v>
      </c>
      <c r="O365" t="s">
        <v>44</v>
      </c>
      <c r="P365">
        <v>2851</v>
      </c>
      <c r="Q365">
        <v>1</v>
      </c>
      <c r="R365" t="s">
        <v>38</v>
      </c>
      <c r="S365">
        <v>13</v>
      </c>
      <c r="T365">
        <v>3</v>
      </c>
      <c r="U365">
        <v>2</v>
      </c>
      <c r="V365">
        <v>0</v>
      </c>
      <c r="W365">
        <v>1</v>
      </c>
      <c r="X365">
        <v>2</v>
      </c>
      <c r="Y365">
        <v>3</v>
      </c>
      <c r="Z365">
        <v>1</v>
      </c>
      <c r="AA365">
        <v>0</v>
      </c>
      <c r="AB365">
        <v>0</v>
      </c>
      <c r="AC365">
        <v>0</v>
      </c>
      <c r="AD365">
        <v>1</v>
      </c>
      <c r="AE365">
        <v>1</v>
      </c>
      <c r="AF365">
        <v>1</v>
      </c>
      <c r="AG365">
        <v>0</v>
      </c>
      <c r="AH365" t="s">
        <v>63</v>
      </c>
      <c r="AI365" t="s">
        <v>46</v>
      </c>
      <c r="AJ365" t="s">
        <v>61</v>
      </c>
      <c r="AK365" t="s">
        <v>65</v>
      </c>
      <c r="AL365" t="s">
        <v>62</v>
      </c>
      <c r="AM365">
        <v>3</v>
      </c>
      <c r="AN365" t="s">
        <v>94</v>
      </c>
      <c r="AO365" t="str" cm="1">
        <f t="array" ref="AO365">_xlfn.IFS(
  attrition_data[[#This Row],[YearsSinceLastPromotion]]="","",
  attrition_data[[#This Row],[YearsSinceLastPromotion]]=0,"0",
  attrition_data[[#This Row],[YearsSinceLastPromotion]]&lt;=2,"1–2",
  attrition_data[[#This Row],[YearsSinceLastPromotion]]&lt;=5,"3–5",
  TRUE,"6+"
)</f>
        <v>0</v>
      </c>
      <c r="AP365">
        <f>attrition_data[[#This Row],[MonthlyIncome]] * 12 * ReplacementFactor</f>
        <v>10263.6</v>
      </c>
      <c r="AQ365">
        <f>IFERROR(attrition_data[[#This Row],[AttritionFlag]] * attrition_data[[#This Row],[ReplacementCost]], 0)</f>
        <v>10263.6</v>
      </c>
      <c r="AR36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365" t="str" cm="1">
        <f t="array" ref="AS365">_xlfn.IFS(
  attrition_data[[#This Row],[RiskScore]] &lt;= $AU$3, "Q1 (Lowest)",
  attrition_data[[#This Row],[RiskScore]] &lt;= $AV$3, "Q2",
  attrition_data[[#This Row],[RiskScore]] &lt;= $AW$3, "Q3",
  TRUE, "Q4 (Highest)"
)</f>
        <v>Q3</v>
      </c>
    </row>
    <row r="366" spans="1:45">
      <c r="A366">
        <v>37</v>
      </c>
      <c r="B366" t="s">
        <v>50</v>
      </c>
      <c r="C366" t="s">
        <v>39</v>
      </c>
      <c r="D366" t="s">
        <v>52</v>
      </c>
      <c r="E366">
        <v>10</v>
      </c>
      <c r="F366">
        <v>3</v>
      </c>
      <c r="G366" t="s">
        <v>64</v>
      </c>
      <c r="H366">
        <v>486</v>
      </c>
      <c r="I366">
        <v>3</v>
      </c>
      <c r="J366" t="s">
        <v>42</v>
      </c>
      <c r="K366">
        <v>3</v>
      </c>
      <c r="L366">
        <v>1</v>
      </c>
      <c r="M366" t="s">
        <v>60</v>
      </c>
      <c r="N366">
        <v>1</v>
      </c>
      <c r="O366" t="s">
        <v>55</v>
      </c>
      <c r="P366">
        <v>3452</v>
      </c>
      <c r="Q366">
        <v>6</v>
      </c>
      <c r="R366" t="s">
        <v>50</v>
      </c>
      <c r="S366">
        <v>20</v>
      </c>
      <c r="T366">
        <v>4</v>
      </c>
      <c r="U366">
        <v>2</v>
      </c>
      <c r="V366">
        <v>1</v>
      </c>
      <c r="W366">
        <v>17</v>
      </c>
      <c r="X366">
        <v>3</v>
      </c>
      <c r="Y366">
        <v>3</v>
      </c>
      <c r="Z366">
        <v>5</v>
      </c>
      <c r="AA366">
        <v>4</v>
      </c>
      <c r="AB366">
        <v>0</v>
      </c>
      <c r="AC366">
        <v>3</v>
      </c>
      <c r="AD366">
        <v>0</v>
      </c>
      <c r="AE366">
        <v>0</v>
      </c>
      <c r="AF366">
        <v>1</v>
      </c>
      <c r="AG366">
        <v>1</v>
      </c>
      <c r="AH366" t="s">
        <v>45</v>
      </c>
      <c r="AI366" t="s">
        <v>57</v>
      </c>
      <c r="AJ366" t="s">
        <v>61</v>
      </c>
      <c r="AK366" t="s">
        <v>71</v>
      </c>
      <c r="AL366" t="s">
        <v>65</v>
      </c>
      <c r="AM366">
        <v>2.25</v>
      </c>
      <c r="AN366" t="s">
        <v>96</v>
      </c>
      <c r="AO366" t="str" cm="1">
        <f t="array" ref="AO366">_xlfn.IFS(
  attrition_data[[#This Row],[YearsSinceLastPromotion]]="","",
  attrition_data[[#This Row],[YearsSinceLastPromotion]]=0,"0",
  attrition_data[[#This Row],[YearsSinceLastPromotion]]&lt;=2,"1–2",
  attrition_data[[#This Row],[YearsSinceLastPromotion]]&lt;=5,"3–5",
  TRUE,"6+"
)</f>
        <v>0</v>
      </c>
      <c r="AP366">
        <f>attrition_data[[#This Row],[MonthlyIncome]] * 12 * ReplacementFactor</f>
        <v>12427.199999999999</v>
      </c>
      <c r="AQ366">
        <f>IFERROR(attrition_data[[#This Row],[AttritionFlag]] * attrition_data[[#This Row],[ReplacementCost]], 0)</f>
        <v>0</v>
      </c>
      <c r="AR36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66" t="str" cm="1">
        <f t="array" ref="AS366">_xlfn.IFS(
  attrition_data[[#This Row],[RiskScore]] &lt;= $AU$3, "Q1 (Lowest)",
  attrition_data[[#This Row],[RiskScore]] &lt;= $AV$3, "Q2",
  attrition_data[[#This Row],[RiskScore]] &lt;= $AW$3, "Q3",
  TRUE, "Q4 (Highest)"
)</f>
        <v>Q1 (Lowest)</v>
      </c>
    </row>
    <row r="367" spans="1:45">
      <c r="A367">
        <v>46</v>
      </c>
      <c r="B367" t="s">
        <v>50</v>
      </c>
      <c r="C367" t="s">
        <v>74</v>
      </c>
      <c r="D367" t="s">
        <v>52</v>
      </c>
      <c r="E367">
        <v>7</v>
      </c>
      <c r="F367">
        <v>4</v>
      </c>
      <c r="G367" t="s">
        <v>64</v>
      </c>
      <c r="H367">
        <v>487</v>
      </c>
      <c r="I367">
        <v>3</v>
      </c>
      <c r="J367" t="s">
        <v>42</v>
      </c>
      <c r="K367">
        <v>3</v>
      </c>
      <c r="L367">
        <v>2</v>
      </c>
      <c r="M367" t="s">
        <v>69</v>
      </c>
      <c r="N367">
        <v>3</v>
      </c>
      <c r="O367" t="s">
        <v>55</v>
      </c>
      <c r="P367">
        <v>5258</v>
      </c>
      <c r="Q367">
        <v>2</v>
      </c>
      <c r="R367" t="s">
        <v>50</v>
      </c>
      <c r="S367">
        <v>14</v>
      </c>
      <c r="T367">
        <v>3</v>
      </c>
      <c r="U367">
        <v>3</v>
      </c>
      <c r="V367">
        <v>0</v>
      </c>
      <c r="W367">
        <v>7</v>
      </c>
      <c r="X367">
        <v>2</v>
      </c>
      <c r="Y367">
        <v>4</v>
      </c>
      <c r="Z367">
        <v>1</v>
      </c>
      <c r="AA367">
        <v>0</v>
      </c>
      <c r="AB367">
        <v>0</v>
      </c>
      <c r="AC367">
        <v>0</v>
      </c>
      <c r="AD367">
        <v>0</v>
      </c>
      <c r="AE367">
        <v>0</v>
      </c>
      <c r="AF367">
        <v>1</v>
      </c>
      <c r="AG367">
        <v>0</v>
      </c>
      <c r="AH367" t="s">
        <v>56</v>
      </c>
      <c r="AI367" t="s">
        <v>57</v>
      </c>
      <c r="AJ367" t="s">
        <v>47</v>
      </c>
      <c r="AK367" t="s">
        <v>48</v>
      </c>
      <c r="AL367" t="s">
        <v>62</v>
      </c>
      <c r="AM367">
        <v>3.25</v>
      </c>
      <c r="AN367" t="s">
        <v>95</v>
      </c>
      <c r="AO367" t="str" cm="1">
        <f t="array" ref="AO367">_xlfn.IFS(
  attrition_data[[#This Row],[YearsSinceLastPromotion]]="","",
  attrition_data[[#This Row],[YearsSinceLastPromotion]]=0,"0",
  attrition_data[[#This Row],[YearsSinceLastPromotion]]&lt;=2,"1–2",
  attrition_data[[#This Row],[YearsSinceLastPromotion]]&lt;=5,"3–5",
  TRUE,"6+"
)</f>
        <v>0</v>
      </c>
      <c r="AP367">
        <f>attrition_data[[#This Row],[MonthlyIncome]] * 12 * ReplacementFactor</f>
        <v>18928.8</v>
      </c>
      <c r="AQ367">
        <f>IFERROR(attrition_data[[#This Row],[AttritionFlag]] * attrition_data[[#This Row],[ReplacementCost]], 0)</f>
        <v>0</v>
      </c>
      <c r="AR36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67" t="str" cm="1">
        <f t="array" ref="AS367">_xlfn.IFS(
  attrition_data[[#This Row],[RiskScore]] &lt;= $AU$3, "Q1 (Lowest)",
  attrition_data[[#This Row],[RiskScore]] &lt;= $AV$3, "Q2",
  attrition_data[[#This Row],[RiskScore]] &lt;= $AW$3, "Q3",
  TRUE, "Q4 (Highest)"
)</f>
        <v>Q2</v>
      </c>
    </row>
    <row r="368" spans="1:45">
      <c r="A368">
        <v>41</v>
      </c>
      <c r="B368" t="s">
        <v>38</v>
      </c>
      <c r="C368" t="s">
        <v>51</v>
      </c>
      <c r="D368" t="s">
        <v>40</v>
      </c>
      <c r="E368">
        <v>4</v>
      </c>
      <c r="F368">
        <v>3</v>
      </c>
      <c r="G368" t="s">
        <v>82</v>
      </c>
      <c r="H368">
        <v>488</v>
      </c>
      <c r="I368">
        <v>1</v>
      </c>
      <c r="J368" t="s">
        <v>53</v>
      </c>
      <c r="K368">
        <v>3</v>
      </c>
      <c r="L368">
        <v>2</v>
      </c>
      <c r="M368" t="s">
        <v>43</v>
      </c>
      <c r="N368">
        <v>2</v>
      </c>
      <c r="O368" t="s">
        <v>44</v>
      </c>
      <c r="P368">
        <v>9355</v>
      </c>
      <c r="Q368">
        <v>1</v>
      </c>
      <c r="R368" t="s">
        <v>50</v>
      </c>
      <c r="S368">
        <v>18</v>
      </c>
      <c r="T368">
        <v>3</v>
      </c>
      <c r="U368">
        <v>3</v>
      </c>
      <c r="V368">
        <v>0</v>
      </c>
      <c r="W368">
        <v>8</v>
      </c>
      <c r="X368">
        <v>5</v>
      </c>
      <c r="Y368">
        <v>3</v>
      </c>
      <c r="Z368">
        <v>8</v>
      </c>
      <c r="AA368">
        <v>7</v>
      </c>
      <c r="AB368">
        <v>7</v>
      </c>
      <c r="AC368">
        <v>7</v>
      </c>
      <c r="AD368">
        <v>1</v>
      </c>
      <c r="AE368">
        <v>0</v>
      </c>
      <c r="AF368">
        <v>0</v>
      </c>
      <c r="AG368">
        <v>1</v>
      </c>
      <c r="AH368" t="s">
        <v>45</v>
      </c>
      <c r="AI368" t="s">
        <v>46</v>
      </c>
      <c r="AJ368" t="s">
        <v>47</v>
      </c>
      <c r="AK368" t="s">
        <v>48</v>
      </c>
      <c r="AL368" t="s">
        <v>49</v>
      </c>
      <c r="AM368">
        <v>2.25</v>
      </c>
      <c r="AN368" t="s">
        <v>96</v>
      </c>
      <c r="AO368" t="str" cm="1">
        <f t="array" ref="AO368">_xlfn.IFS(
  attrition_data[[#This Row],[YearsSinceLastPromotion]]="","",
  attrition_data[[#This Row],[YearsSinceLastPromotion]]=0,"0",
  attrition_data[[#This Row],[YearsSinceLastPromotion]]&lt;=2,"1–2",
  attrition_data[[#This Row],[YearsSinceLastPromotion]]&lt;=5,"3–5",
  TRUE,"6+"
)</f>
        <v>6+</v>
      </c>
      <c r="AP368">
        <f>attrition_data[[#This Row],[MonthlyIncome]] * 12 * ReplacementFactor</f>
        <v>33678</v>
      </c>
      <c r="AQ368">
        <f>IFERROR(attrition_data[[#This Row],[AttritionFlag]] * attrition_data[[#This Row],[ReplacementCost]], 0)</f>
        <v>33678</v>
      </c>
      <c r="AR36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68" t="str" cm="1">
        <f t="array" ref="AS368">_xlfn.IFS(
  attrition_data[[#This Row],[RiskScore]] &lt;= $AU$3, "Q1 (Lowest)",
  attrition_data[[#This Row],[RiskScore]] &lt;= $AV$3, "Q2",
  attrition_data[[#This Row],[RiskScore]] &lt;= $AW$3, "Q3",
  TRUE, "Q4 (Highest)"
)</f>
        <v>Q2</v>
      </c>
    </row>
    <row r="369" spans="1:45">
      <c r="A369">
        <v>50</v>
      </c>
      <c r="B369" t="s">
        <v>50</v>
      </c>
      <c r="C369" t="s">
        <v>39</v>
      </c>
      <c r="D369" t="s">
        <v>52</v>
      </c>
      <c r="E369">
        <v>10</v>
      </c>
      <c r="F369">
        <v>3</v>
      </c>
      <c r="G369" t="s">
        <v>83</v>
      </c>
      <c r="H369">
        <v>491</v>
      </c>
      <c r="I369">
        <v>4</v>
      </c>
      <c r="J369" t="s">
        <v>53</v>
      </c>
      <c r="K369">
        <v>2</v>
      </c>
      <c r="L369">
        <v>3</v>
      </c>
      <c r="M369" t="s">
        <v>70</v>
      </c>
      <c r="N369">
        <v>4</v>
      </c>
      <c r="O369" t="s">
        <v>44</v>
      </c>
      <c r="P369">
        <v>10496</v>
      </c>
      <c r="Q369">
        <v>6</v>
      </c>
      <c r="R369" t="s">
        <v>50</v>
      </c>
      <c r="S369">
        <v>15</v>
      </c>
      <c r="T369">
        <v>3</v>
      </c>
      <c r="U369">
        <v>4</v>
      </c>
      <c r="V369">
        <v>0</v>
      </c>
      <c r="W369">
        <v>20</v>
      </c>
      <c r="X369">
        <v>2</v>
      </c>
      <c r="Y369">
        <v>3</v>
      </c>
      <c r="Z369">
        <v>4</v>
      </c>
      <c r="AA369">
        <v>3</v>
      </c>
      <c r="AB369">
        <v>1</v>
      </c>
      <c r="AC369">
        <v>3</v>
      </c>
      <c r="AD369">
        <v>0</v>
      </c>
      <c r="AE369">
        <v>0</v>
      </c>
      <c r="AF369">
        <v>1</v>
      </c>
      <c r="AG369">
        <v>1</v>
      </c>
      <c r="AH369" t="s">
        <v>56</v>
      </c>
      <c r="AI369" t="s">
        <v>57</v>
      </c>
      <c r="AJ369" t="s">
        <v>81</v>
      </c>
      <c r="AK369" t="s">
        <v>71</v>
      </c>
      <c r="AL369" t="s">
        <v>65</v>
      </c>
      <c r="AM369">
        <v>3.75</v>
      </c>
      <c r="AN369" t="s">
        <v>95</v>
      </c>
      <c r="AO369" t="str" cm="1">
        <f t="array" ref="AO369">_xlfn.IFS(
  attrition_data[[#This Row],[YearsSinceLastPromotion]]="","",
  attrition_data[[#This Row],[YearsSinceLastPromotion]]=0,"0",
  attrition_data[[#This Row],[YearsSinceLastPromotion]]&lt;=2,"1–2",
  attrition_data[[#This Row],[YearsSinceLastPromotion]]&lt;=5,"3–5",
  TRUE,"6+"
)</f>
        <v>1–2</v>
      </c>
      <c r="AP369">
        <f>attrition_data[[#This Row],[MonthlyIncome]] * 12 * ReplacementFactor</f>
        <v>37785.599999999999</v>
      </c>
      <c r="AQ369">
        <f>IFERROR(attrition_data[[#This Row],[AttritionFlag]] * attrition_data[[#This Row],[ReplacementCost]], 0)</f>
        <v>0</v>
      </c>
      <c r="AR36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69" t="str" cm="1">
        <f t="array" ref="AS369">_xlfn.IFS(
  attrition_data[[#This Row],[RiskScore]] &lt;= $AU$3, "Q1 (Lowest)",
  attrition_data[[#This Row],[RiskScore]] &lt;= $AV$3, "Q2",
  attrition_data[[#This Row],[RiskScore]] &lt;= $AW$3, "Q3",
  TRUE, "Q4 (Highest)"
)</f>
        <v>Q1 (Lowest)</v>
      </c>
    </row>
    <row r="370" spans="1:45">
      <c r="A370">
        <v>40</v>
      </c>
      <c r="B370" t="s">
        <v>38</v>
      </c>
      <c r="C370" t="s">
        <v>39</v>
      </c>
      <c r="D370" t="s">
        <v>40</v>
      </c>
      <c r="E370">
        <v>22</v>
      </c>
      <c r="F370">
        <v>2</v>
      </c>
      <c r="G370" t="s">
        <v>82</v>
      </c>
      <c r="H370">
        <v>492</v>
      </c>
      <c r="I370">
        <v>3</v>
      </c>
      <c r="J370" t="s">
        <v>53</v>
      </c>
      <c r="K370">
        <v>2</v>
      </c>
      <c r="L370">
        <v>2</v>
      </c>
      <c r="M370" t="s">
        <v>43</v>
      </c>
      <c r="N370">
        <v>3</v>
      </c>
      <c r="O370" t="s">
        <v>55</v>
      </c>
      <c r="P370">
        <v>6380</v>
      </c>
      <c r="Q370">
        <v>2</v>
      </c>
      <c r="R370" t="s">
        <v>38</v>
      </c>
      <c r="S370">
        <v>12</v>
      </c>
      <c r="T370">
        <v>3</v>
      </c>
      <c r="U370">
        <v>1</v>
      </c>
      <c r="V370">
        <v>2</v>
      </c>
      <c r="W370">
        <v>8</v>
      </c>
      <c r="X370">
        <v>6</v>
      </c>
      <c r="Y370">
        <v>3</v>
      </c>
      <c r="Z370">
        <v>6</v>
      </c>
      <c r="AA370">
        <v>4</v>
      </c>
      <c r="AB370">
        <v>1</v>
      </c>
      <c r="AC370">
        <v>0</v>
      </c>
      <c r="AD370">
        <v>1</v>
      </c>
      <c r="AE370">
        <v>1</v>
      </c>
      <c r="AF370">
        <v>1</v>
      </c>
      <c r="AG370">
        <v>0</v>
      </c>
      <c r="AH370" t="s">
        <v>45</v>
      </c>
      <c r="AI370" t="s">
        <v>68</v>
      </c>
      <c r="AJ370" t="s">
        <v>47</v>
      </c>
      <c r="AK370" t="s">
        <v>48</v>
      </c>
      <c r="AL370" t="s">
        <v>49</v>
      </c>
      <c r="AM370">
        <v>2.5</v>
      </c>
      <c r="AN370" t="s">
        <v>96</v>
      </c>
      <c r="AO370" t="str" cm="1">
        <f t="array" ref="AO370">_xlfn.IFS(
  attrition_data[[#This Row],[YearsSinceLastPromotion]]="","",
  attrition_data[[#This Row],[YearsSinceLastPromotion]]=0,"0",
  attrition_data[[#This Row],[YearsSinceLastPromotion]]&lt;=2,"1–2",
  attrition_data[[#This Row],[YearsSinceLastPromotion]]&lt;=5,"3–5",
  TRUE,"6+"
)</f>
        <v>1–2</v>
      </c>
      <c r="AP370">
        <f>attrition_data[[#This Row],[MonthlyIncome]] * 12 * ReplacementFactor</f>
        <v>22968</v>
      </c>
      <c r="AQ370">
        <f>IFERROR(attrition_data[[#This Row],[AttritionFlag]] * attrition_data[[#This Row],[ReplacementCost]], 0)</f>
        <v>22968</v>
      </c>
      <c r="AR37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370" t="str" cm="1">
        <f t="array" ref="AS370">_xlfn.IFS(
  attrition_data[[#This Row],[RiskScore]] &lt;= $AU$3, "Q1 (Lowest)",
  attrition_data[[#This Row],[RiskScore]] &lt;= $AV$3, "Q2",
  attrition_data[[#This Row],[RiskScore]] &lt;= $AW$3, "Q3",
  TRUE, "Q4 (Highest)"
)</f>
        <v>Q3</v>
      </c>
    </row>
    <row r="371" spans="1:45">
      <c r="A371">
        <v>31</v>
      </c>
      <c r="B371" t="s">
        <v>50</v>
      </c>
      <c r="C371" t="s">
        <v>39</v>
      </c>
      <c r="D371" t="s">
        <v>52</v>
      </c>
      <c r="E371">
        <v>9</v>
      </c>
      <c r="F371">
        <v>4</v>
      </c>
      <c r="G371" t="s">
        <v>41</v>
      </c>
      <c r="H371">
        <v>493</v>
      </c>
      <c r="I371">
        <v>3</v>
      </c>
      <c r="J371" t="s">
        <v>53</v>
      </c>
      <c r="K371">
        <v>2</v>
      </c>
      <c r="L371">
        <v>1</v>
      </c>
      <c r="M371" t="s">
        <v>54</v>
      </c>
      <c r="N371">
        <v>2</v>
      </c>
      <c r="O371" t="s">
        <v>44</v>
      </c>
      <c r="P371">
        <v>2657</v>
      </c>
      <c r="Q371">
        <v>0</v>
      </c>
      <c r="R371" t="s">
        <v>38</v>
      </c>
      <c r="S371">
        <v>16</v>
      </c>
      <c r="T371">
        <v>3</v>
      </c>
      <c r="U371">
        <v>4</v>
      </c>
      <c r="V371">
        <v>0</v>
      </c>
      <c r="W371">
        <v>3</v>
      </c>
      <c r="X371">
        <v>5</v>
      </c>
      <c r="Y371">
        <v>3</v>
      </c>
      <c r="Z371">
        <v>2</v>
      </c>
      <c r="AA371">
        <v>2</v>
      </c>
      <c r="AB371">
        <v>2</v>
      </c>
      <c r="AC371">
        <v>2</v>
      </c>
      <c r="AD371">
        <v>0</v>
      </c>
      <c r="AE371">
        <v>1</v>
      </c>
      <c r="AF371">
        <v>0</v>
      </c>
      <c r="AG371">
        <v>1</v>
      </c>
      <c r="AH371" t="s">
        <v>63</v>
      </c>
      <c r="AI371" t="s">
        <v>57</v>
      </c>
      <c r="AJ371" t="s">
        <v>61</v>
      </c>
      <c r="AK371" t="s">
        <v>65</v>
      </c>
      <c r="AL371" t="s">
        <v>65</v>
      </c>
      <c r="AM371">
        <v>3</v>
      </c>
      <c r="AN371" t="s">
        <v>94</v>
      </c>
      <c r="AO371" t="str" cm="1">
        <f t="array" ref="AO371">_xlfn.IFS(
  attrition_data[[#This Row],[YearsSinceLastPromotion]]="","",
  attrition_data[[#This Row],[YearsSinceLastPromotion]]=0,"0",
  attrition_data[[#This Row],[YearsSinceLastPromotion]]&lt;=2,"1–2",
  attrition_data[[#This Row],[YearsSinceLastPromotion]]&lt;=5,"3–5",
  TRUE,"6+"
)</f>
        <v>1–2</v>
      </c>
      <c r="AP371">
        <f>attrition_data[[#This Row],[MonthlyIncome]] * 12 * ReplacementFactor</f>
        <v>9565.1999999999989</v>
      </c>
      <c r="AQ371">
        <f>IFERROR(attrition_data[[#This Row],[AttritionFlag]] * attrition_data[[#This Row],[ReplacementCost]], 0)</f>
        <v>0</v>
      </c>
      <c r="AR37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371" t="str" cm="1">
        <f t="array" ref="AS371">_xlfn.IFS(
  attrition_data[[#This Row],[RiskScore]] &lt;= $AU$3, "Q1 (Lowest)",
  attrition_data[[#This Row],[RiskScore]] &lt;= $AV$3, "Q2",
  attrition_data[[#This Row],[RiskScore]] &lt;= $AW$3, "Q3",
  TRUE, "Q4 (Highest)"
)</f>
        <v>Q3</v>
      </c>
    </row>
    <row r="372" spans="1:45">
      <c r="A372">
        <v>21</v>
      </c>
      <c r="B372" t="s">
        <v>38</v>
      </c>
      <c r="C372" t="s">
        <v>39</v>
      </c>
      <c r="D372" t="s">
        <v>40</v>
      </c>
      <c r="E372">
        <v>12</v>
      </c>
      <c r="F372">
        <v>3</v>
      </c>
      <c r="G372" t="s">
        <v>41</v>
      </c>
      <c r="H372">
        <v>494</v>
      </c>
      <c r="I372">
        <v>3</v>
      </c>
      <c r="J372" t="s">
        <v>42</v>
      </c>
      <c r="K372">
        <v>4</v>
      </c>
      <c r="L372">
        <v>1</v>
      </c>
      <c r="M372" t="s">
        <v>79</v>
      </c>
      <c r="N372">
        <v>2</v>
      </c>
      <c r="O372" t="s">
        <v>44</v>
      </c>
      <c r="P372">
        <v>2716</v>
      </c>
      <c r="Q372">
        <v>1</v>
      </c>
      <c r="R372" t="s">
        <v>50</v>
      </c>
      <c r="S372">
        <v>15</v>
      </c>
      <c r="T372">
        <v>3</v>
      </c>
      <c r="U372">
        <v>4</v>
      </c>
      <c r="V372">
        <v>0</v>
      </c>
      <c r="W372">
        <v>1</v>
      </c>
      <c r="X372">
        <v>0</v>
      </c>
      <c r="Y372">
        <v>3</v>
      </c>
      <c r="Z372">
        <v>1</v>
      </c>
      <c r="AA372">
        <v>0</v>
      </c>
      <c r="AB372">
        <v>0</v>
      </c>
      <c r="AC372">
        <v>0</v>
      </c>
      <c r="AD372">
        <v>1</v>
      </c>
      <c r="AE372">
        <v>0</v>
      </c>
      <c r="AF372">
        <v>1</v>
      </c>
      <c r="AG372">
        <v>0</v>
      </c>
      <c r="AH372" t="s">
        <v>153</v>
      </c>
      <c r="AI372" t="s">
        <v>73</v>
      </c>
      <c r="AJ372" t="s">
        <v>61</v>
      </c>
      <c r="AK372" t="s">
        <v>65</v>
      </c>
      <c r="AL372" t="s">
        <v>62</v>
      </c>
      <c r="AM372">
        <v>3</v>
      </c>
      <c r="AN372" t="s">
        <v>94</v>
      </c>
      <c r="AO372" t="str" cm="1">
        <f t="array" ref="AO372">_xlfn.IFS(
  attrition_data[[#This Row],[YearsSinceLastPromotion]]="","",
  attrition_data[[#This Row],[YearsSinceLastPromotion]]=0,"0",
  attrition_data[[#This Row],[YearsSinceLastPromotion]]&lt;=2,"1–2",
  attrition_data[[#This Row],[YearsSinceLastPromotion]]&lt;=5,"3–5",
  TRUE,"6+"
)</f>
        <v>0</v>
      </c>
      <c r="AP372">
        <f>attrition_data[[#This Row],[MonthlyIncome]] * 12 * ReplacementFactor</f>
        <v>9777.6</v>
      </c>
      <c r="AQ372">
        <f>IFERROR(attrition_data[[#This Row],[AttritionFlag]] * attrition_data[[#This Row],[ReplacementCost]], 0)</f>
        <v>9777.6</v>
      </c>
      <c r="AR37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72" t="str" cm="1">
        <f t="array" ref="AS372">_xlfn.IFS(
  attrition_data[[#This Row],[RiskScore]] &lt;= $AU$3, "Q1 (Lowest)",
  attrition_data[[#This Row],[RiskScore]] &lt;= $AV$3, "Q2",
  attrition_data[[#This Row],[RiskScore]] &lt;= $AW$3, "Q3",
  TRUE, "Q4 (Highest)"
)</f>
        <v>Q2</v>
      </c>
    </row>
    <row r="373" spans="1:45">
      <c r="A373">
        <v>29</v>
      </c>
      <c r="B373" t="s">
        <v>50</v>
      </c>
      <c r="C373" t="s">
        <v>39</v>
      </c>
      <c r="D373" t="s">
        <v>52</v>
      </c>
      <c r="E373">
        <v>23</v>
      </c>
      <c r="F373">
        <v>3</v>
      </c>
      <c r="G373" t="s">
        <v>41</v>
      </c>
      <c r="H373">
        <v>495</v>
      </c>
      <c r="I373">
        <v>4</v>
      </c>
      <c r="J373" t="s">
        <v>53</v>
      </c>
      <c r="K373">
        <v>3</v>
      </c>
      <c r="L373">
        <v>1</v>
      </c>
      <c r="M373" t="s">
        <v>54</v>
      </c>
      <c r="N373">
        <v>4</v>
      </c>
      <c r="O373" t="s">
        <v>44</v>
      </c>
      <c r="P373">
        <v>2201</v>
      </c>
      <c r="Q373">
        <v>9</v>
      </c>
      <c r="R373" t="s">
        <v>50</v>
      </c>
      <c r="S373">
        <v>16</v>
      </c>
      <c r="T373">
        <v>3</v>
      </c>
      <c r="U373">
        <v>4</v>
      </c>
      <c r="V373">
        <v>0</v>
      </c>
      <c r="W373">
        <v>6</v>
      </c>
      <c r="X373">
        <v>4</v>
      </c>
      <c r="Y373">
        <v>3</v>
      </c>
      <c r="Z373">
        <v>3</v>
      </c>
      <c r="AA373">
        <v>2</v>
      </c>
      <c r="AB373">
        <v>1</v>
      </c>
      <c r="AC373">
        <v>2</v>
      </c>
      <c r="AD373">
        <v>0</v>
      </c>
      <c r="AE373">
        <v>0</v>
      </c>
      <c r="AF373">
        <v>1</v>
      </c>
      <c r="AG373">
        <v>1</v>
      </c>
      <c r="AH373" t="s">
        <v>63</v>
      </c>
      <c r="AI373" t="s">
        <v>68</v>
      </c>
      <c r="AJ373" t="s">
        <v>61</v>
      </c>
      <c r="AK373" t="s">
        <v>48</v>
      </c>
      <c r="AL373" t="s">
        <v>65</v>
      </c>
      <c r="AM373">
        <v>3.75</v>
      </c>
      <c r="AN373" t="s">
        <v>95</v>
      </c>
      <c r="AO373" t="str" cm="1">
        <f t="array" ref="AO373">_xlfn.IFS(
  attrition_data[[#This Row],[YearsSinceLastPromotion]]="","",
  attrition_data[[#This Row],[YearsSinceLastPromotion]]=0,"0",
  attrition_data[[#This Row],[YearsSinceLastPromotion]]&lt;=2,"1–2",
  attrition_data[[#This Row],[YearsSinceLastPromotion]]&lt;=5,"3–5",
  TRUE,"6+"
)</f>
        <v>1–2</v>
      </c>
      <c r="AP373">
        <f>attrition_data[[#This Row],[MonthlyIncome]] * 12 * ReplacementFactor</f>
        <v>7923.5999999999995</v>
      </c>
      <c r="AQ373">
        <f>IFERROR(attrition_data[[#This Row],[AttritionFlag]] * attrition_data[[#This Row],[ReplacementCost]], 0)</f>
        <v>0</v>
      </c>
      <c r="AR37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73" t="str" cm="1">
        <f t="array" ref="AS373">_xlfn.IFS(
  attrition_data[[#This Row],[RiskScore]] &lt;= $AU$3, "Q1 (Lowest)",
  attrition_data[[#This Row],[RiskScore]] &lt;= $AV$3, "Q2",
  attrition_data[[#This Row],[RiskScore]] &lt;= $AW$3, "Q3",
  TRUE, "Q4 (Highest)"
)</f>
        <v>Q2</v>
      </c>
    </row>
    <row r="374" spans="1:45">
      <c r="A374">
        <v>35</v>
      </c>
      <c r="B374" t="s">
        <v>50</v>
      </c>
      <c r="C374" t="s">
        <v>39</v>
      </c>
      <c r="D374" t="s">
        <v>52</v>
      </c>
      <c r="E374">
        <v>9</v>
      </c>
      <c r="F374">
        <v>4</v>
      </c>
      <c r="G374" t="s">
        <v>41</v>
      </c>
      <c r="H374">
        <v>496</v>
      </c>
      <c r="I374">
        <v>3</v>
      </c>
      <c r="J374" t="s">
        <v>53</v>
      </c>
      <c r="K374">
        <v>2</v>
      </c>
      <c r="L374">
        <v>2</v>
      </c>
      <c r="M374" t="s">
        <v>70</v>
      </c>
      <c r="N374">
        <v>2</v>
      </c>
      <c r="O374" t="s">
        <v>44</v>
      </c>
      <c r="P374">
        <v>6540</v>
      </c>
      <c r="Q374">
        <v>9</v>
      </c>
      <c r="R374" t="s">
        <v>50</v>
      </c>
      <c r="S374">
        <v>19</v>
      </c>
      <c r="T374">
        <v>3</v>
      </c>
      <c r="U374">
        <v>3</v>
      </c>
      <c r="V374">
        <v>0</v>
      </c>
      <c r="W374">
        <v>10</v>
      </c>
      <c r="X374">
        <v>5</v>
      </c>
      <c r="Y374">
        <v>3</v>
      </c>
      <c r="Z374">
        <v>1</v>
      </c>
      <c r="AA374">
        <v>1</v>
      </c>
      <c r="AB374">
        <v>0</v>
      </c>
      <c r="AC374">
        <v>0</v>
      </c>
      <c r="AD374">
        <v>0</v>
      </c>
      <c r="AE374">
        <v>0</v>
      </c>
      <c r="AF374">
        <v>1</v>
      </c>
      <c r="AG374">
        <v>0</v>
      </c>
      <c r="AH374" t="s">
        <v>45</v>
      </c>
      <c r="AI374" t="s">
        <v>57</v>
      </c>
      <c r="AJ374" t="s">
        <v>47</v>
      </c>
      <c r="AK374" t="s">
        <v>58</v>
      </c>
      <c r="AL374" t="s">
        <v>62</v>
      </c>
      <c r="AM374">
        <v>2.75</v>
      </c>
      <c r="AN374" t="s">
        <v>94</v>
      </c>
      <c r="AO374" t="str" cm="1">
        <f t="array" ref="AO374">_xlfn.IFS(
  attrition_data[[#This Row],[YearsSinceLastPromotion]]="","",
  attrition_data[[#This Row],[YearsSinceLastPromotion]]=0,"0",
  attrition_data[[#This Row],[YearsSinceLastPromotion]]&lt;=2,"1–2",
  attrition_data[[#This Row],[YearsSinceLastPromotion]]&lt;=5,"3–5",
  TRUE,"6+"
)</f>
        <v>0</v>
      </c>
      <c r="AP374">
        <f>attrition_data[[#This Row],[MonthlyIncome]] * 12 * ReplacementFactor</f>
        <v>23544</v>
      </c>
      <c r="AQ374">
        <f>IFERROR(attrition_data[[#This Row],[AttritionFlag]] * attrition_data[[#This Row],[ReplacementCost]], 0)</f>
        <v>0</v>
      </c>
      <c r="AR37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74" t="str" cm="1">
        <f t="array" ref="AS374">_xlfn.IFS(
  attrition_data[[#This Row],[RiskScore]] &lt;= $AU$3, "Q1 (Lowest)",
  attrition_data[[#This Row],[RiskScore]] &lt;= $AV$3, "Q2",
  attrition_data[[#This Row],[RiskScore]] &lt;= $AW$3, "Q3",
  TRUE, "Q4 (Highest)"
)</f>
        <v>Q2</v>
      </c>
    </row>
    <row r="375" spans="1:45">
      <c r="A375">
        <v>27</v>
      </c>
      <c r="B375" t="s">
        <v>50</v>
      </c>
      <c r="C375" t="s">
        <v>39</v>
      </c>
      <c r="D375" t="s">
        <v>52</v>
      </c>
      <c r="E375">
        <v>1</v>
      </c>
      <c r="F375">
        <v>2</v>
      </c>
      <c r="G375" t="s">
        <v>64</v>
      </c>
      <c r="H375">
        <v>497</v>
      </c>
      <c r="I375">
        <v>4</v>
      </c>
      <c r="J375" t="s">
        <v>53</v>
      </c>
      <c r="K375">
        <v>3</v>
      </c>
      <c r="L375">
        <v>1</v>
      </c>
      <c r="M375" t="s">
        <v>60</v>
      </c>
      <c r="N375">
        <v>2</v>
      </c>
      <c r="O375" t="s">
        <v>67</v>
      </c>
      <c r="P375">
        <v>3816</v>
      </c>
      <c r="Q375">
        <v>1</v>
      </c>
      <c r="R375" t="s">
        <v>50</v>
      </c>
      <c r="S375">
        <v>11</v>
      </c>
      <c r="T375">
        <v>3</v>
      </c>
      <c r="U375">
        <v>2</v>
      </c>
      <c r="V375">
        <v>1</v>
      </c>
      <c r="W375">
        <v>5</v>
      </c>
      <c r="X375">
        <v>2</v>
      </c>
      <c r="Y375">
        <v>3</v>
      </c>
      <c r="Z375">
        <v>5</v>
      </c>
      <c r="AA375">
        <v>2</v>
      </c>
      <c r="AB375">
        <v>0</v>
      </c>
      <c r="AC375">
        <v>4</v>
      </c>
      <c r="AD375">
        <v>0</v>
      </c>
      <c r="AE375">
        <v>0</v>
      </c>
      <c r="AF375">
        <v>1</v>
      </c>
      <c r="AG375">
        <v>1</v>
      </c>
      <c r="AH375" t="s">
        <v>63</v>
      </c>
      <c r="AI375" t="s">
        <v>46</v>
      </c>
      <c r="AJ375" t="s">
        <v>61</v>
      </c>
      <c r="AK375" t="s">
        <v>48</v>
      </c>
      <c r="AL375" t="s">
        <v>65</v>
      </c>
      <c r="AM375">
        <v>2.75</v>
      </c>
      <c r="AN375" t="s">
        <v>94</v>
      </c>
      <c r="AO375" t="str" cm="1">
        <f t="array" ref="AO375">_xlfn.IFS(
  attrition_data[[#This Row],[YearsSinceLastPromotion]]="","",
  attrition_data[[#This Row],[YearsSinceLastPromotion]]=0,"0",
  attrition_data[[#This Row],[YearsSinceLastPromotion]]&lt;=2,"1–2",
  attrition_data[[#This Row],[YearsSinceLastPromotion]]&lt;=5,"3–5",
  TRUE,"6+"
)</f>
        <v>0</v>
      </c>
      <c r="AP375">
        <f>attrition_data[[#This Row],[MonthlyIncome]] * 12 * ReplacementFactor</f>
        <v>13737.6</v>
      </c>
      <c r="AQ375">
        <f>IFERROR(attrition_data[[#This Row],[AttritionFlag]] * attrition_data[[#This Row],[ReplacementCost]], 0)</f>
        <v>0</v>
      </c>
      <c r="AR37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75" t="str" cm="1">
        <f t="array" ref="AS375">_xlfn.IFS(
  attrition_data[[#This Row],[RiskScore]] &lt;= $AU$3, "Q1 (Lowest)",
  attrition_data[[#This Row],[RiskScore]] &lt;= $AV$3, "Q2",
  attrition_data[[#This Row],[RiskScore]] &lt;= $AW$3, "Q3",
  TRUE, "Q4 (Highest)"
)</f>
        <v>Q1 (Lowest)</v>
      </c>
    </row>
    <row r="376" spans="1:45">
      <c r="A376">
        <v>28</v>
      </c>
      <c r="B376" t="s">
        <v>50</v>
      </c>
      <c r="C376" t="s">
        <v>39</v>
      </c>
      <c r="D376" t="s">
        <v>40</v>
      </c>
      <c r="E376">
        <v>9</v>
      </c>
      <c r="F376">
        <v>4</v>
      </c>
      <c r="G376" t="s">
        <v>41</v>
      </c>
      <c r="H376">
        <v>498</v>
      </c>
      <c r="I376">
        <v>2</v>
      </c>
      <c r="J376" t="s">
        <v>53</v>
      </c>
      <c r="K376">
        <v>3</v>
      </c>
      <c r="L376">
        <v>2</v>
      </c>
      <c r="M376" t="s">
        <v>43</v>
      </c>
      <c r="N376">
        <v>4</v>
      </c>
      <c r="O376" t="s">
        <v>44</v>
      </c>
      <c r="P376">
        <v>5253</v>
      </c>
      <c r="Q376">
        <v>1</v>
      </c>
      <c r="R376" t="s">
        <v>50</v>
      </c>
      <c r="S376">
        <v>16</v>
      </c>
      <c r="T376">
        <v>3</v>
      </c>
      <c r="U376">
        <v>4</v>
      </c>
      <c r="V376">
        <v>0</v>
      </c>
      <c r="W376">
        <v>7</v>
      </c>
      <c r="X376">
        <v>1</v>
      </c>
      <c r="Y376">
        <v>3</v>
      </c>
      <c r="Z376">
        <v>7</v>
      </c>
      <c r="AA376">
        <v>5</v>
      </c>
      <c r="AB376">
        <v>0</v>
      </c>
      <c r="AC376">
        <v>7</v>
      </c>
      <c r="AD376">
        <v>0</v>
      </c>
      <c r="AE376">
        <v>0</v>
      </c>
      <c r="AF376">
        <v>1</v>
      </c>
      <c r="AG376">
        <v>1</v>
      </c>
      <c r="AH376" t="s">
        <v>63</v>
      </c>
      <c r="AI376" t="s">
        <v>57</v>
      </c>
      <c r="AJ376" t="s">
        <v>47</v>
      </c>
      <c r="AK376" t="s">
        <v>48</v>
      </c>
      <c r="AL376" t="s">
        <v>49</v>
      </c>
      <c r="AM376">
        <v>3.25</v>
      </c>
      <c r="AN376" t="s">
        <v>95</v>
      </c>
      <c r="AO376" t="str" cm="1">
        <f t="array" ref="AO376">_xlfn.IFS(
  attrition_data[[#This Row],[YearsSinceLastPromotion]]="","",
  attrition_data[[#This Row],[YearsSinceLastPromotion]]=0,"0",
  attrition_data[[#This Row],[YearsSinceLastPromotion]]&lt;=2,"1–2",
  attrition_data[[#This Row],[YearsSinceLastPromotion]]&lt;=5,"3–5",
  TRUE,"6+"
)</f>
        <v>0</v>
      </c>
      <c r="AP376">
        <f>attrition_data[[#This Row],[MonthlyIncome]] * 12 * ReplacementFactor</f>
        <v>18910.8</v>
      </c>
      <c r="AQ376">
        <f>IFERROR(attrition_data[[#This Row],[AttritionFlag]] * attrition_data[[#This Row],[ReplacementCost]], 0)</f>
        <v>0</v>
      </c>
      <c r="AR37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76" t="str" cm="1">
        <f t="array" ref="AS376">_xlfn.IFS(
  attrition_data[[#This Row],[RiskScore]] &lt;= $AU$3, "Q1 (Lowest)",
  attrition_data[[#This Row],[RiskScore]] &lt;= $AV$3, "Q2",
  attrition_data[[#This Row],[RiskScore]] &lt;= $AW$3, "Q3",
  TRUE, "Q4 (Highest)"
)</f>
        <v>Q1 (Lowest)</v>
      </c>
    </row>
    <row r="377" spans="1:45">
      <c r="A377">
        <v>49</v>
      </c>
      <c r="B377" t="s">
        <v>50</v>
      </c>
      <c r="C377" t="s">
        <v>39</v>
      </c>
      <c r="D377" t="s">
        <v>52</v>
      </c>
      <c r="E377">
        <v>7</v>
      </c>
      <c r="F377">
        <v>3</v>
      </c>
      <c r="G377" t="s">
        <v>59</v>
      </c>
      <c r="H377">
        <v>499</v>
      </c>
      <c r="I377">
        <v>2</v>
      </c>
      <c r="J377" t="s">
        <v>53</v>
      </c>
      <c r="K377">
        <v>2</v>
      </c>
      <c r="L377">
        <v>3</v>
      </c>
      <c r="M377" t="s">
        <v>70</v>
      </c>
      <c r="N377">
        <v>3</v>
      </c>
      <c r="O377" t="s">
        <v>44</v>
      </c>
      <c r="P377">
        <v>10965</v>
      </c>
      <c r="Q377">
        <v>8</v>
      </c>
      <c r="R377" t="s">
        <v>50</v>
      </c>
      <c r="S377">
        <v>24</v>
      </c>
      <c r="T377">
        <v>4</v>
      </c>
      <c r="U377">
        <v>3</v>
      </c>
      <c r="V377">
        <v>0</v>
      </c>
      <c r="W377">
        <v>26</v>
      </c>
      <c r="X377">
        <v>2</v>
      </c>
      <c r="Y377">
        <v>3</v>
      </c>
      <c r="Z377">
        <v>5</v>
      </c>
      <c r="AA377">
        <v>2</v>
      </c>
      <c r="AB377">
        <v>0</v>
      </c>
      <c r="AC377">
        <v>0</v>
      </c>
      <c r="AD377">
        <v>0</v>
      </c>
      <c r="AE377">
        <v>0</v>
      </c>
      <c r="AF377">
        <v>1</v>
      </c>
      <c r="AG377">
        <v>0</v>
      </c>
      <c r="AH377" t="s">
        <v>56</v>
      </c>
      <c r="AI377" t="s">
        <v>57</v>
      </c>
      <c r="AJ377" t="s">
        <v>81</v>
      </c>
      <c r="AK377" t="s">
        <v>77</v>
      </c>
      <c r="AL377" t="s">
        <v>65</v>
      </c>
      <c r="AM377">
        <v>2.75</v>
      </c>
      <c r="AN377" t="s">
        <v>94</v>
      </c>
      <c r="AO377" t="str" cm="1">
        <f t="array" ref="AO377">_xlfn.IFS(
  attrition_data[[#This Row],[YearsSinceLastPromotion]]="","",
  attrition_data[[#This Row],[YearsSinceLastPromotion]]=0,"0",
  attrition_data[[#This Row],[YearsSinceLastPromotion]]&lt;=2,"1–2",
  attrition_data[[#This Row],[YearsSinceLastPromotion]]&lt;=5,"3–5",
  TRUE,"6+"
)</f>
        <v>0</v>
      </c>
      <c r="AP377">
        <f>attrition_data[[#This Row],[MonthlyIncome]] * 12 * ReplacementFactor</f>
        <v>39474</v>
      </c>
      <c r="AQ377">
        <f>IFERROR(attrition_data[[#This Row],[AttritionFlag]] * attrition_data[[#This Row],[ReplacementCost]], 0)</f>
        <v>0</v>
      </c>
      <c r="AR37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77" t="str" cm="1">
        <f t="array" ref="AS377">_xlfn.IFS(
  attrition_data[[#This Row],[RiskScore]] &lt;= $AU$3, "Q1 (Lowest)",
  attrition_data[[#This Row],[RiskScore]] &lt;= $AV$3, "Q2",
  attrition_data[[#This Row],[RiskScore]] &lt;= $AW$3, "Q3",
  TRUE, "Q4 (Highest)"
)</f>
        <v>Q1 (Lowest)</v>
      </c>
    </row>
    <row r="378" spans="1:45">
      <c r="A378">
        <v>51</v>
      </c>
      <c r="B378" t="s">
        <v>50</v>
      </c>
      <c r="C378" t="s">
        <v>39</v>
      </c>
      <c r="D378" t="s">
        <v>40</v>
      </c>
      <c r="E378">
        <v>14</v>
      </c>
      <c r="F378">
        <v>2</v>
      </c>
      <c r="G378" t="s">
        <v>41</v>
      </c>
      <c r="H378">
        <v>500</v>
      </c>
      <c r="I378">
        <v>3</v>
      </c>
      <c r="J378" t="s">
        <v>42</v>
      </c>
      <c r="K378">
        <v>3</v>
      </c>
      <c r="L378">
        <v>2</v>
      </c>
      <c r="M378" t="s">
        <v>43</v>
      </c>
      <c r="N378">
        <v>4</v>
      </c>
      <c r="O378" t="s">
        <v>55</v>
      </c>
      <c r="P378">
        <v>4936</v>
      </c>
      <c r="Q378">
        <v>4</v>
      </c>
      <c r="R378" t="s">
        <v>50</v>
      </c>
      <c r="S378">
        <v>11</v>
      </c>
      <c r="T378">
        <v>3</v>
      </c>
      <c r="U378">
        <v>3</v>
      </c>
      <c r="V378">
        <v>1</v>
      </c>
      <c r="W378">
        <v>18</v>
      </c>
      <c r="X378">
        <v>2</v>
      </c>
      <c r="Y378">
        <v>2</v>
      </c>
      <c r="Z378">
        <v>7</v>
      </c>
      <c r="AA378">
        <v>7</v>
      </c>
      <c r="AB378">
        <v>0</v>
      </c>
      <c r="AC378">
        <v>7</v>
      </c>
      <c r="AD378">
        <v>0</v>
      </c>
      <c r="AE378">
        <v>0</v>
      </c>
      <c r="AF378">
        <v>1</v>
      </c>
      <c r="AG378">
        <v>1</v>
      </c>
      <c r="AH378" t="s">
        <v>56</v>
      </c>
      <c r="AI378" t="s">
        <v>73</v>
      </c>
      <c r="AJ378" t="s">
        <v>61</v>
      </c>
      <c r="AK378" t="s">
        <v>71</v>
      </c>
      <c r="AL378" t="s">
        <v>49</v>
      </c>
      <c r="AM378">
        <v>3</v>
      </c>
      <c r="AN378" t="s">
        <v>94</v>
      </c>
      <c r="AO378" t="str" cm="1">
        <f t="array" ref="AO378">_xlfn.IFS(
  attrition_data[[#This Row],[YearsSinceLastPromotion]]="","",
  attrition_data[[#This Row],[YearsSinceLastPromotion]]=0,"0",
  attrition_data[[#This Row],[YearsSinceLastPromotion]]&lt;=2,"1–2",
  attrition_data[[#This Row],[YearsSinceLastPromotion]]&lt;=5,"3–5",
  TRUE,"6+"
)</f>
        <v>0</v>
      </c>
      <c r="AP378">
        <f>attrition_data[[#This Row],[MonthlyIncome]] * 12 * ReplacementFactor</f>
        <v>17769.599999999999</v>
      </c>
      <c r="AQ378">
        <f>IFERROR(attrition_data[[#This Row],[AttritionFlag]] * attrition_data[[#This Row],[ReplacementCost]], 0)</f>
        <v>0</v>
      </c>
      <c r="AR37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78" t="str" cm="1">
        <f t="array" ref="AS378">_xlfn.IFS(
  attrition_data[[#This Row],[RiskScore]] &lt;= $AU$3, "Q1 (Lowest)",
  attrition_data[[#This Row],[RiskScore]] &lt;= $AV$3, "Q2",
  attrition_data[[#This Row],[RiskScore]] &lt;= $AW$3, "Q3",
  TRUE, "Q4 (Highest)"
)</f>
        <v>Q1 (Lowest)</v>
      </c>
    </row>
    <row r="379" spans="1:45">
      <c r="A379">
        <v>36</v>
      </c>
      <c r="B379" t="s">
        <v>50</v>
      </c>
      <c r="C379" t="s">
        <v>39</v>
      </c>
      <c r="D379" t="s">
        <v>52</v>
      </c>
      <c r="E379">
        <v>2</v>
      </c>
      <c r="F379">
        <v>3</v>
      </c>
      <c r="G379" t="s">
        <v>41</v>
      </c>
      <c r="H379">
        <v>501</v>
      </c>
      <c r="I379">
        <v>4</v>
      </c>
      <c r="J379" t="s">
        <v>42</v>
      </c>
      <c r="K379">
        <v>3</v>
      </c>
      <c r="L379">
        <v>1</v>
      </c>
      <c r="M379" t="s">
        <v>54</v>
      </c>
      <c r="N379">
        <v>3</v>
      </c>
      <c r="O379" t="s">
        <v>55</v>
      </c>
      <c r="P379">
        <v>2543</v>
      </c>
      <c r="Q379">
        <v>4</v>
      </c>
      <c r="R379" t="s">
        <v>50</v>
      </c>
      <c r="S379">
        <v>13</v>
      </c>
      <c r="T379">
        <v>3</v>
      </c>
      <c r="U379">
        <v>2</v>
      </c>
      <c r="V379">
        <v>1</v>
      </c>
      <c r="W379">
        <v>6</v>
      </c>
      <c r="X379">
        <v>3</v>
      </c>
      <c r="Y379">
        <v>3</v>
      </c>
      <c r="Z379">
        <v>2</v>
      </c>
      <c r="AA379">
        <v>2</v>
      </c>
      <c r="AB379">
        <v>2</v>
      </c>
      <c r="AC379">
        <v>2</v>
      </c>
      <c r="AD379">
        <v>0</v>
      </c>
      <c r="AE379">
        <v>0</v>
      </c>
      <c r="AF379">
        <v>0</v>
      </c>
      <c r="AG379">
        <v>1</v>
      </c>
      <c r="AH379" t="s">
        <v>45</v>
      </c>
      <c r="AI379" t="s">
        <v>46</v>
      </c>
      <c r="AJ379" t="s">
        <v>61</v>
      </c>
      <c r="AK379" t="s">
        <v>48</v>
      </c>
      <c r="AL379" t="s">
        <v>65</v>
      </c>
      <c r="AM379">
        <v>3</v>
      </c>
      <c r="AN379" t="s">
        <v>94</v>
      </c>
      <c r="AO379" t="str" cm="1">
        <f t="array" ref="AO379">_xlfn.IFS(
  attrition_data[[#This Row],[YearsSinceLastPromotion]]="","",
  attrition_data[[#This Row],[YearsSinceLastPromotion]]=0,"0",
  attrition_data[[#This Row],[YearsSinceLastPromotion]]&lt;=2,"1–2",
  attrition_data[[#This Row],[YearsSinceLastPromotion]]&lt;=5,"3–5",
  TRUE,"6+"
)</f>
        <v>1–2</v>
      </c>
      <c r="AP379">
        <f>attrition_data[[#This Row],[MonthlyIncome]] * 12 * ReplacementFactor</f>
        <v>9154.7999999999993</v>
      </c>
      <c r="AQ379">
        <f>IFERROR(attrition_data[[#This Row],[AttritionFlag]] * attrition_data[[#This Row],[ReplacementCost]], 0)</f>
        <v>0</v>
      </c>
      <c r="AR37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79" t="str" cm="1">
        <f t="array" ref="AS379">_xlfn.IFS(
  attrition_data[[#This Row],[RiskScore]] &lt;= $AU$3, "Q1 (Lowest)",
  attrition_data[[#This Row],[RiskScore]] &lt;= $AV$3, "Q2",
  attrition_data[[#This Row],[RiskScore]] &lt;= $AW$3, "Q3",
  TRUE, "Q4 (Highest)"
)</f>
        <v>Q2</v>
      </c>
    </row>
    <row r="380" spans="1:45">
      <c r="A380">
        <v>34</v>
      </c>
      <c r="B380" t="s">
        <v>38</v>
      </c>
      <c r="C380" t="s">
        <v>74</v>
      </c>
      <c r="D380" t="s">
        <v>40</v>
      </c>
      <c r="E380">
        <v>19</v>
      </c>
      <c r="F380">
        <v>3</v>
      </c>
      <c r="G380" t="s">
        <v>82</v>
      </c>
      <c r="H380">
        <v>502</v>
      </c>
      <c r="I380">
        <v>1</v>
      </c>
      <c r="J380" t="s">
        <v>53</v>
      </c>
      <c r="K380">
        <v>4</v>
      </c>
      <c r="L380">
        <v>2</v>
      </c>
      <c r="M380" t="s">
        <v>43</v>
      </c>
      <c r="N380">
        <v>4</v>
      </c>
      <c r="O380" t="s">
        <v>44</v>
      </c>
      <c r="P380">
        <v>5304</v>
      </c>
      <c r="Q380">
        <v>8</v>
      </c>
      <c r="R380" t="s">
        <v>38</v>
      </c>
      <c r="S380">
        <v>13</v>
      </c>
      <c r="T380">
        <v>3</v>
      </c>
      <c r="U380">
        <v>2</v>
      </c>
      <c r="V380">
        <v>0</v>
      </c>
      <c r="W380">
        <v>9</v>
      </c>
      <c r="X380">
        <v>3</v>
      </c>
      <c r="Y380">
        <v>2</v>
      </c>
      <c r="Z380">
        <v>5</v>
      </c>
      <c r="AA380">
        <v>2</v>
      </c>
      <c r="AB380">
        <v>0</v>
      </c>
      <c r="AC380">
        <v>4</v>
      </c>
      <c r="AD380">
        <v>1</v>
      </c>
      <c r="AE380">
        <v>1</v>
      </c>
      <c r="AF380">
        <v>1</v>
      </c>
      <c r="AG380">
        <v>1</v>
      </c>
      <c r="AH380" t="s">
        <v>63</v>
      </c>
      <c r="AI380" t="s">
        <v>72</v>
      </c>
      <c r="AJ380" t="s">
        <v>47</v>
      </c>
      <c r="AK380" t="s">
        <v>58</v>
      </c>
      <c r="AL380" t="s">
        <v>65</v>
      </c>
      <c r="AM380">
        <v>2.25</v>
      </c>
      <c r="AN380" t="s">
        <v>96</v>
      </c>
      <c r="AO380" t="str" cm="1">
        <f t="array" ref="AO380">_xlfn.IFS(
  attrition_data[[#This Row],[YearsSinceLastPromotion]]="","",
  attrition_data[[#This Row],[YearsSinceLastPromotion]]=0,"0",
  attrition_data[[#This Row],[YearsSinceLastPromotion]]&lt;=2,"1–2",
  attrition_data[[#This Row],[YearsSinceLastPromotion]]&lt;=5,"3–5",
  TRUE,"6+"
)</f>
        <v>0</v>
      </c>
      <c r="AP380">
        <f>attrition_data[[#This Row],[MonthlyIncome]] * 12 * ReplacementFactor</f>
        <v>19094.399999999998</v>
      </c>
      <c r="AQ380">
        <f>IFERROR(attrition_data[[#This Row],[AttritionFlag]] * attrition_data[[#This Row],[ReplacementCost]], 0)</f>
        <v>19094.399999999998</v>
      </c>
      <c r="AR38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80" t="str" cm="1">
        <f t="array" ref="AS380">_xlfn.IFS(
  attrition_data[[#This Row],[RiskScore]] &lt;= $AU$3, "Q1 (Lowest)",
  attrition_data[[#This Row],[RiskScore]] &lt;= $AV$3, "Q2",
  attrition_data[[#This Row],[RiskScore]] &lt;= $AW$3, "Q3",
  TRUE, "Q4 (Highest)"
)</f>
        <v>Q2</v>
      </c>
    </row>
    <row r="381" spans="1:45">
      <c r="A381">
        <v>55</v>
      </c>
      <c r="B381" t="s">
        <v>50</v>
      </c>
      <c r="C381" t="s">
        <v>39</v>
      </c>
      <c r="D381" t="s">
        <v>52</v>
      </c>
      <c r="E381">
        <v>2</v>
      </c>
      <c r="F381">
        <v>3</v>
      </c>
      <c r="G381" t="s">
        <v>41</v>
      </c>
      <c r="H381">
        <v>505</v>
      </c>
      <c r="I381">
        <v>3</v>
      </c>
      <c r="J381" t="s">
        <v>42</v>
      </c>
      <c r="K381">
        <v>3</v>
      </c>
      <c r="L381">
        <v>4</v>
      </c>
      <c r="M381" t="s">
        <v>75</v>
      </c>
      <c r="N381">
        <v>4</v>
      </c>
      <c r="O381" t="s">
        <v>44</v>
      </c>
      <c r="P381">
        <v>16659</v>
      </c>
      <c r="Q381">
        <v>2</v>
      </c>
      <c r="R381" t="s">
        <v>38</v>
      </c>
      <c r="S381">
        <v>13</v>
      </c>
      <c r="T381">
        <v>3</v>
      </c>
      <c r="U381">
        <v>3</v>
      </c>
      <c r="V381">
        <v>0</v>
      </c>
      <c r="W381">
        <v>30</v>
      </c>
      <c r="X381">
        <v>2</v>
      </c>
      <c r="Y381">
        <v>3</v>
      </c>
      <c r="Z381">
        <v>5</v>
      </c>
      <c r="AA381">
        <v>4</v>
      </c>
      <c r="AB381">
        <v>1</v>
      </c>
      <c r="AC381">
        <v>2</v>
      </c>
      <c r="AD381">
        <v>0</v>
      </c>
      <c r="AE381">
        <v>1</v>
      </c>
      <c r="AF381">
        <v>1</v>
      </c>
      <c r="AG381">
        <v>1</v>
      </c>
      <c r="AH381" t="s">
        <v>66</v>
      </c>
      <c r="AI381" t="s">
        <v>46</v>
      </c>
      <c r="AJ381" t="s">
        <v>76</v>
      </c>
      <c r="AK381" t="s">
        <v>77</v>
      </c>
      <c r="AL381" t="s">
        <v>65</v>
      </c>
      <c r="AM381">
        <v>3.25</v>
      </c>
      <c r="AN381" t="s">
        <v>95</v>
      </c>
      <c r="AO381" t="str" cm="1">
        <f t="array" ref="AO381">_xlfn.IFS(
  attrition_data[[#This Row],[YearsSinceLastPromotion]]="","",
  attrition_data[[#This Row],[YearsSinceLastPromotion]]=0,"0",
  attrition_data[[#This Row],[YearsSinceLastPromotion]]&lt;=2,"1–2",
  attrition_data[[#This Row],[YearsSinceLastPromotion]]&lt;=5,"3–5",
  TRUE,"6+"
)</f>
        <v>1–2</v>
      </c>
      <c r="AP381">
        <f>attrition_data[[#This Row],[MonthlyIncome]] * 12 * ReplacementFactor</f>
        <v>59972.399999999994</v>
      </c>
      <c r="AQ381">
        <f>IFERROR(attrition_data[[#This Row],[AttritionFlag]] * attrition_data[[#This Row],[ReplacementCost]], 0)</f>
        <v>0</v>
      </c>
      <c r="AR38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81" t="str" cm="1">
        <f t="array" ref="AS381">_xlfn.IFS(
  attrition_data[[#This Row],[RiskScore]] &lt;= $AU$3, "Q1 (Lowest)",
  attrition_data[[#This Row],[RiskScore]] &lt;= $AV$3, "Q2",
  attrition_data[[#This Row],[RiskScore]] &lt;= $AW$3, "Q3",
  TRUE, "Q4 (Highest)"
)</f>
        <v>Q2</v>
      </c>
    </row>
    <row r="382" spans="1:45">
      <c r="A382">
        <v>24</v>
      </c>
      <c r="B382" t="s">
        <v>50</v>
      </c>
      <c r="C382" t="s">
        <v>39</v>
      </c>
      <c r="D382" t="s">
        <v>40</v>
      </c>
      <c r="E382">
        <v>10</v>
      </c>
      <c r="F382">
        <v>4</v>
      </c>
      <c r="G382" t="s">
        <v>82</v>
      </c>
      <c r="H382">
        <v>507</v>
      </c>
      <c r="I382">
        <v>4</v>
      </c>
      <c r="J382" t="s">
        <v>42</v>
      </c>
      <c r="K382">
        <v>3</v>
      </c>
      <c r="L382">
        <v>2</v>
      </c>
      <c r="M382" t="s">
        <v>43</v>
      </c>
      <c r="N382">
        <v>3</v>
      </c>
      <c r="O382" t="s">
        <v>67</v>
      </c>
      <c r="P382">
        <v>4260</v>
      </c>
      <c r="Q382">
        <v>1</v>
      </c>
      <c r="R382" t="s">
        <v>38</v>
      </c>
      <c r="S382">
        <v>12</v>
      </c>
      <c r="T382">
        <v>3</v>
      </c>
      <c r="U382">
        <v>4</v>
      </c>
      <c r="V382">
        <v>1</v>
      </c>
      <c r="W382">
        <v>5</v>
      </c>
      <c r="X382">
        <v>2</v>
      </c>
      <c r="Y382">
        <v>4</v>
      </c>
      <c r="Z382">
        <v>5</v>
      </c>
      <c r="AA382">
        <v>2</v>
      </c>
      <c r="AB382">
        <v>0</v>
      </c>
      <c r="AC382">
        <v>3</v>
      </c>
      <c r="AD382">
        <v>0</v>
      </c>
      <c r="AE382">
        <v>1</v>
      </c>
      <c r="AF382">
        <v>1</v>
      </c>
      <c r="AG382">
        <v>1</v>
      </c>
      <c r="AH382" t="s">
        <v>153</v>
      </c>
      <c r="AI382" t="s">
        <v>57</v>
      </c>
      <c r="AJ382" t="s">
        <v>61</v>
      </c>
      <c r="AK382" t="s">
        <v>48</v>
      </c>
      <c r="AL382" t="s">
        <v>65</v>
      </c>
      <c r="AM382">
        <v>3.75</v>
      </c>
      <c r="AN382" t="s">
        <v>95</v>
      </c>
      <c r="AO382" t="str" cm="1">
        <f t="array" ref="AO382">_xlfn.IFS(
  attrition_data[[#This Row],[YearsSinceLastPromotion]]="","",
  attrition_data[[#This Row],[YearsSinceLastPromotion]]=0,"0",
  attrition_data[[#This Row],[YearsSinceLastPromotion]]&lt;=2,"1–2",
  attrition_data[[#This Row],[YearsSinceLastPromotion]]&lt;=5,"3–5",
  TRUE,"6+"
)</f>
        <v>0</v>
      </c>
      <c r="AP382">
        <f>attrition_data[[#This Row],[MonthlyIncome]] * 12 * ReplacementFactor</f>
        <v>15336</v>
      </c>
      <c r="AQ382">
        <f>IFERROR(attrition_data[[#This Row],[AttritionFlag]] * attrition_data[[#This Row],[ReplacementCost]], 0)</f>
        <v>0</v>
      </c>
      <c r="AR38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82" t="str" cm="1">
        <f t="array" ref="AS382">_xlfn.IFS(
  attrition_data[[#This Row],[RiskScore]] &lt;= $AU$3, "Q1 (Lowest)",
  attrition_data[[#This Row],[RiskScore]] &lt;= $AV$3, "Q2",
  attrition_data[[#This Row],[RiskScore]] &lt;= $AW$3, "Q3",
  TRUE, "Q4 (Highest)"
)</f>
        <v>Q2</v>
      </c>
    </row>
    <row r="383" spans="1:45">
      <c r="A383">
        <v>30</v>
      </c>
      <c r="B383" t="s">
        <v>50</v>
      </c>
      <c r="C383" t="s">
        <v>39</v>
      </c>
      <c r="D383" t="s">
        <v>40</v>
      </c>
      <c r="E383">
        <v>2</v>
      </c>
      <c r="F383">
        <v>1</v>
      </c>
      <c r="G383" t="s">
        <v>83</v>
      </c>
      <c r="H383">
        <v>508</v>
      </c>
      <c r="I383">
        <v>3</v>
      </c>
      <c r="J383" t="s">
        <v>53</v>
      </c>
      <c r="K383">
        <v>3</v>
      </c>
      <c r="L383">
        <v>1</v>
      </c>
      <c r="M383" t="s">
        <v>79</v>
      </c>
      <c r="N383">
        <v>2</v>
      </c>
      <c r="O383" t="s">
        <v>55</v>
      </c>
      <c r="P383">
        <v>2476</v>
      </c>
      <c r="Q383">
        <v>1</v>
      </c>
      <c r="R383" t="s">
        <v>50</v>
      </c>
      <c r="S383">
        <v>18</v>
      </c>
      <c r="T383">
        <v>3</v>
      </c>
      <c r="U383">
        <v>1</v>
      </c>
      <c r="V383">
        <v>1</v>
      </c>
      <c r="W383">
        <v>1</v>
      </c>
      <c r="X383">
        <v>3</v>
      </c>
      <c r="Y383">
        <v>3</v>
      </c>
      <c r="Z383">
        <v>1</v>
      </c>
      <c r="AA383">
        <v>0</v>
      </c>
      <c r="AB383">
        <v>0</v>
      </c>
      <c r="AC383">
        <v>0</v>
      </c>
      <c r="AD383">
        <v>0</v>
      </c>
      <c r="AE383">
        <v>0</v>
      </c>
      <c r="AF383">
        <v>1</v>
      </c>
      <c r="AG383">
        <v>0</v>
      </c>
      <c r="AH383" t="s">
        <v>63</v>
      </c>
      <c r="AI383" t="s">
        <v>46</v>
      </c>
      <c r="AJ383" t="s">
        <v>61</v>
      </c>
      <c r="AK383" t="s">
        <v>65</v>
      </c>
      <c r="AL383" t="s">
        <v>62</v>
      </c>
      <c r="AM383">
        <v>2.25</v>
      </c>
      <c r="AN383" t="s">
        <v>96</v>
      </c>
      <c r="AO383" t="str" cm="1">
        <f t="array" ref="AO383">_xlfn.IFS(
  attrition_data[[#This Row],[YearsSinceLastPromotion]]="","",
  attrition_data[[#This Row],[YearsSinceLastPromotion]]=0,"0",
  attrition_data[[#This Row],[YearsSinceLastPromotion]]&lt;=2,"1–2",
  attrition_data[[#This Row],[YearsSinceLastPromotion]]&lt;=5,"3–5",
  TRUE,"6+"
)</f>
        <v>0</v>
      </c>
      <c r="AP383">
        <f>attrition_data[[#This Row],[MonthlyIncome]] * 12 * ReplacementFactor</f>
        <v>8913.6</v>
      </c>
      <c r="AQ383">
        <f>IFERROR(attrition_data[[#This Row],[AttritionFlag]] * attrition_data[[#This Row],[ReplacementCost]], 0)</f>
        <v>0</v>
      </c>
      <c r="AR38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83" t="str" cm="1">
        <f t="array" ref="AS383">_xlfn.IFS(
  attrition_data[[#This Row],[RiskScore]] &lt;= $AU$3, "Q1 (Lowest)",
  attrition_data[[#This Row],[RiskScore]] &lt;= $AV$3, "Q2",
  attrition_data[[#This Row],[RiskScore]] &lt;= $AW$3, "Q3",
  TRUE, "Q4 (Highest)"
)</f>
        <v>Q2</v>
      </c>
    </row>
    <row r="384" spans="1:45">
      <c r="A384">
        <v>26</v>
      </c>
      <c r="B384" t="s">
        <v>38</v>
      </c>
      <c r="C384" t="s">
        <v>51</v>
      </c>
      <c r="D384" t="s">
        <v>52</v>
      </c>
      <c r="E384">
        <v>3</v>
      </c>
      <c r="F384">
        <v>1</v>
      </c>
      <c r="G384" t="s">
        <v>83</v>
      </c>
      <c r="H384">
        <v>510</v>
      </c>
      <c r="I384">
        <v>3</v>
      </c>
      <c r="J384" t="s">
        <v>53</v>
      </c>
      <c r="K384">
        <v>3</v>
      </c>
      <c r="L384">
        <v>1</v>
      </c>
      <c r="M384" t="s">
        <v>54</v>
      </c>
      <c r="N384">
        <v>1</v>
      </c>
      <c r="O384" t="s">
        <v>44</v>
      </c>
      <c r="P384">
        <v>3102</v>
      </c>
      <c r="Q384">
        <v>0</v>
      </c>
      <c r="R384" t="s">
        <v>50</v>
      </c>
      <c r="S384">
        <v>22</v>
      </c>
      <c r="T384">
        <v>4</v>
      </c>
      <c r="U384">
        <v>3</v>
      </c>
      <c r="V384">
        <v>0</v>
      </c>
      <c r="W384">
        <v>7</v>
      </c>
      <c r="X384">
        <v>2</v>
      </c>
      <c r="Y384">
        <v>3</v>
      </c>
      <c r="Z384">
        <v>6</v>
      </c>
      <c r="AA384">
        <v>4</v>
      </c>
      <c r="AB384">
        <v>0</v>
      </c>
      <c r="AC384">
        <v>4</v>
      </c>
      <c r="AD384">
        <v>1</v>
      </c>
      <c r="AE384">
        <v>0</v>
      </c>
      <c r="AF384">
        <v>1</v>
      </c>
      <c r="AG384">
        <v>1</v>
      </c>
      <c r="AH384" t="s">
        <v>63</v>
      </c>
      <c r="AI384" t="s">
        <v>46</v>
      </c>
      <c r="AJ384" t="s">
        <v>61</v>
      </c>
      <c r="AK384" t="s">
        <v>48</v>
      </c>
      <c r="AL384" t="s">
        <v>49</v>
      </c>
      <c r="AM384">
        <v>2.5</v>
      </c>
      <c r="AN384" t="s">
        <v>96</v>
      </c>
      <c r="AO384" t="str" cm="1">
        <f t="array" ref="AO384">_xlfn.IFS(
  attrition_data[[#This Row],[YearsSinceLastPromotion]]="","",
  attrition_data[[#This Row],[YearsSinceLastPromotion]]=0,"0",
  attrition_data[[#This Row],[YearsSinceLastPromotion]]&lt;=2,"1–2",
  attrition_data[[#This Row],[YearsSinceLastPromotion]]&lt;=5,"3–5",
  TRUE,"6+"
)</f>
        <v>0</v>
      </c>
      <c r="AP384">
        <f>attrition_data[[#This Row],[MonthlyIncome]] * 12 * ReplacementFactor</f>
        <v>11167.199999999999</v>
      </c>
      <c r="AQ384">
        <f>IFERROR(attrition_data[[#This Row],[AttritionFlag]] * attrition_data[[#This Row],[ReplacementCost]], 0)</f>
        <v>11167.199999999999</v>
      </c>
      <c r="AR38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84" t="str" cm="1">
        <f t="array" ref="AS384">_xlfn.IFS(
  attrition_data[[#This Row],[RiskScore]] &lt;= $AU$3, "Q1 (Lowest)",
  attrition_data[[#This Row],[RiskScore]] &lt;= $AV$3, "Q2",
  attrition_data[[#This Row],[RiskScore]] &lt;= $AW$3, "Q3",
  TRUE, "Q4 (Highest)"
)</f>
        <v>Q1 (Lowest)</v>
      </c>
    </row>
    <row r="385" spans="1:45">
      <c r="A385">
        <v>22</v>
      </c>
      <c r="B385" t="s">
        <v>50</v>
      </c>
      <c r="C385" t="s">
        <v>39</v>
      </c>
      <c r="D385" t="s">
        <v>52</v>
      </c>
      <c r="E385">
        <v>11</v>
      </c>
      <c r="F385">
        <v>3</v>
      </c>
      <c r="G385" t="s">
        <v>64</v>
      </c>
      <c r="H385">
        <v>511</v>
      </c>
      <c r="I385">
        <v>1</v>
      </c>
      <c r="J385" t="s">
        <v>42</v>
      </c>
      <c r="K385">
        <v>3</v>
      </c>
      <c r="L385">
        <v>1</v>
      </c>
      <c r="M385" t="s">
        <v>54</v>
      </c>
      <c r="N385">
        <v>2</v>
      </c>
      <c r="O385" t="s">
        <v>55</v>
      </c>
      <c r="P385">
        <v>2244</v>
      </c>
      <c r="Q385">
        <v>1</v>
      </c>
      <c r="R385" t="s">
        <v>50</v>
      </c>
      <c r="S385">
        <v>13</v>
      </c>
      <c r="T385">
        <v>3</v>
      </c>
      <c r="U385">
        <v>4</v>
      </c>
      <c r="V385">
        <v>1</v>
      </c>
      <c r="W385">
        <v>2</v>
      </c>
      <c r="X385">
        <v>1</v>
      </c>
      <c r="Y385">
        <v>3</v>
      </c>
      <c r="Z385">
        <v>2</v>
      </c>
      <c r="AA385">
        <v>1</v>
      </c>
      <c r="AB385">
        <v>1</v>
      </c>
      <c r="AC385">
        <v>2</v>
      </c>
      <c r="AD385">
        <v>0</v>
      </c>
      <c r="AE385">
        <v>0</v>
      </c>
      <c r="AF385">
        <v>1</v>
      </c>
      <c r="AG385">
        <v>1</v>
      </c>
      <c r="AH385" t="s">
        <v>153</v>
      </c>
      <c r="AI385" t="s">
        <v>73</v>
      </c>
      <c r="AJ385" t="s">
        <v>61</v>
      </c>
      <c r="AK385" t="s">
        <v>65</v>
      </c>
      <c r="AL385" t="s">
        <v>65</v>
      </c>
      <c r="AM385">
        <v>2.5</v>
      </c>
      <c r="AN385" t="s">
        <v>96</v>
      </c>
      <c r="AO385" t="str" cm="1">
        <f t="array" ref="AO385">_xlfn.IFS(
  attrition_data[[#This Row],[YearsSinceLastPromotion]]="","",
  attrition_data[[#This Row],[YearsSinceLastPromotion]]=0,"0",
  attrition_data[[#This Row],[YearsSinceLastPromotion]]&lt;=2,"1–2",
  attrition_data[[#This Row],[YearsSinceLastPromotion]]&lt;=5,"3–5",
  TRUE,"6+"
)</f>
        <v>1–2</v>
      </c>
      <c r="AP385">
        <f>attrition_data[[#This Row],[MonthlyIncome]] * 12 * ReplacementFactor</f>
        <v>8078.4</v>
      </c>
      <c r="AQ385">
        <f>IFERROR(attrition_data[[#This Row],[AttritionFlag]] * attrition_data[[#This Row],[ReplacementCost]], 0)</f>
        <v>0</v>
      </c>
      <c r="AR38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85" t="str" cm="1">
        <f t="array" ref="AS385">_xlfn.IFS(
  attrition_data[[#This Row],[RiskScore]] &lt;= $AU$3, "Q1 (Lowest)",
  attrition_data[[#This Row],[RiskScore]] &lt;= $AV$3, "Q2",
  attrition_data[[#This Row],[RiskScore]] &lt;= $AW$3, "Q3",
  TRUE, "Q4 (Highest)"
)</f>
        <v>Q2</v>
      </c>
    </row>
    <row r="386" spans="1:45">
      <c r="A386">
        <v>36</v>
      </c>
      <c r="B386" t="s">
        <v>50</v>
      </c>
      <c r="C386" t="s">
        <v>39</v>
      </c>
      <c r="D386" t="s">
        <v>40</v>
      </c>
      <c r="E386">
        <v>2</v>
      </c>
      <c r="F386">
        <v>2</v>
      </c>
      <c r="G386" t="s">
        <v>64</v>
      </c>
      <c r="H386">
        <v>513</v>
      </c>
      <c r="I386">
        <v>2</v>
      </c>
      <c r="J386" t="s">
        <v>53</v>
      </c>
      <c r="K386">
        <v>2</v>
      </c>
      <c r="L386">
        <v>3</v>
      </c>
      <c r="M386" t="s">
        <v>43</v>
      </c>
      <c r="N386">
        <v>3</v>
      </c>
      <c r="O386" t="s">
        <v>55</v>
      </c>
      <c r="P386">
        <v>7596</v>
      </c>
      <c r="Q386">
        <v>1</v>
      </c>
      <c r="R386" t="s">
        <v>50</v>
      </c>
      <c r="S386">
        <v>13</v>
      </c>
      <c r="T386">
        <v>3</v>
      </c>
      <c r="U386">
        <v>2</v>
      </c>
      <c r="V386">
        <v>2</v>
      </c>
      <c r="W386">
        <v>10</v>
      </c>
      <c r="X386">
        <v>2</v>
      </c>
      <c r="Y386">
        <v>3</v>
      </c>
      <c r="Z386">
        <v>10</v>
      </c>
      <c r="AA386">
        <v>9</v>
      </c>
      <c r="AB386">
        <v>9</v>
      </c>
      <c r="AC386">
        <v>0</v>
      </c>
      <c r="AD386">
        <v>0</v>
      </c>
      <c r="AE386">
        <v>0</v>
      </c>
      <c r="AF386">
        <v>0</v>
      </c>
      <c r="AG386">
        <v>0</v>
      </c>
      <c r="AH386" t="s">
        <v>45</v>
      </c>
      <c r="AI386" t="s">
        <v>46</v>
      </c>
      <c r="AJ386" t="s">
        <v>47</v>
      </c>
      <c r="AK386" t="s">
        <v>58</v>
      </c>
      <c r="AL386" t="s">
        <v>49</v>
      </c>
      <c r="AM386">
        <v>2.5</v>
      </c>
      <c r="AN386" t="s">
        <v>96</v>
      </c>
      <c r="AO386" t="str" cm="1">
        <f t="array" ref="AO386">_xlfn.IFS(
  attrition_data[[#This Row],[YearsSinceLastPromotion]]="","",
  attrition_data[[#This Row],[YearsSinceLastPromotion]]=0,"0",
  attrition_data[[#This Row],[YearsSinceLastPromotion]]&lt;=2,"1–2",
  attrition_data[[#This Row],[YearsSinceLastPromotion]]&lt;=5,"3–5",
  TRUE,"6+"
)</f>
        <v>6+</v>
      </c>
      <c r="AP386">
        <f>attrition_data[[#This Row],[MonthlyIncome]] * 12 * ReplacementFactor</f>
        <v>27345.599999999999</v>
      </c>
      <c r="AQ386">
        <f>IFERROR(attrition_data[[#This Row],[AttritionFlag]] * attrition_data[[#This Row],[ReplacementCost]], 0)</f>
        <v>0</v>
      </c>
      <c r="AR38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86" t="str" cm="1">
        <f t="array" ref="AS386">_xlfn.IFS(
  attrition_data[[#This Row],[RiskScore]] &lt;= $AU$3, "Q1 (Lowest)",
  attrition_data[[#This Row],[RiskScore]] &lt;= $AV$3, "Q2",
  attrition_data[[#This Row],[RiskScore]] &lt;= $AW$3, "Q3",
  TRUE, "Q4 (Highest)"
)</f>
        <v>Q2</v>
      </c>
    </row>
    <row r="387" spans="1:45">
      <c r="A387">
        <v>30</v>
      </c>
      <c r="B387" t="s">
        <v>38</v>
      </c>
      <c r="C387" t="s">
        <v>51</v>
      </c>
      <c r="D387" t="s">
        <v>52</v>
      </c>
      <c r="E387">
        <v>4</v>
      </c>
      <c r="F387">
        <v>3</v>
      </c>
      <c r="G387" t="s">
        <v>83</v>
      </c>
      <c r="H387">
        <v>514</v>
      </c>
      <c r="I387">
        <v>3</v>
      </c>
      <c r="J387" t="s">
        <v>53</v>
      </c>
      <c r="K387">
        <v>3</v>
      </c>
      <c r="L387">
        <v>1</v>
      </c>
      <c r="M387" t="s">
        <v>54</v>
      </c>
      <c r="N387">
        <v>4</v>
      </c>
      <c r="O387" t="s">
        <v>44</v>
      </c>
      <c r="P387">
        <v>2285</v>
      </c>
      <c r="Q387">
        <v>9</v>
      </c>
      <c r="R387" t="s">
        <v>38</v>
      </c>
      <c r="S387">
        <v>23</v>
      </c>
      <c r="T387">
        <v>4</v>
      </c>
      <c r="U387">
        <v>3</v>
      </c>
      <c r="V387">
        <v>0</v>
      </c>
      <c r="W387">
        <v>3</v>
      </c>
      <c r="X387">
        <v>4</v>
      </c>
      <c r="Y387">
        <v>3</v>
      </c>
      <c r="Z387">
        <v>1</v>
      </c>
      <c r="AA387">
        <v>0</v>
      </c>
      <c r="AB387">
        <v>0</v>
      </c>
      <c r="AC387">
        <v>0</v>
      </c>
      <c r="AD387">
        <v>1</v>
      </c>
      <c r="AE387">
        <v>1</v>
      </c>
      <c r="AF387">
        <v>1</v>
      </c>
      <c r="AG387">
        <v>0</v>
      </c>
      <c r="AH387" t="s">
        <v>63</v>
      </c>
      <c r="AI387" t="s">
        <v>46</v>
      </c>
      <c r="AJ387" t="s">
        <v>61</v>
      </c>
      <c r="AK387" t="s">
        <v>65</v>
      </c>
      <c r="AL387" t="s">
        <v>62</v>
      </c>
      <c r="AM387">
        <v>3.25</v>
      </c>
      <c r="AN387" t="s">
        <v>95</v>
      </c>
      <c r="AO387" t="str" cm="1">
        <f t="array" ref="AO387">_xlfn.IFS(
  attrition_data[[#This Row],[YearsSinceLastPromotion]]="","",
  attrition_data[[#This Row],[YearsSinceLastPromotion]]=0,"0",
  attrition_data[[#This Row],[YearsSinceLastPromotion]]&lt;=2,"1–2",
  attrition_data[[#This Row],[YearsSinceLastPromotion]]&lt;=5,"3–5",
  TRUE,"6+"
)</f>
        <v>0</v>
      </c>
      <c r="AP387">
        <f>attrition_data[[#This Row],[MonthlyIncome]] * 12 * ReplacementFactor</f>
        <v>8226</v>
      </c>
      <c r="AQ387">
        <f>IFERROR(attrition_data[[#This Row],[AttritionFlag]] * attrition_data[[#This Row],[ReplacementCost]], 0)</f>
        <v>8226</v>
      </c>
      <c r="AR38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387" t="str" cm="1">
        <f t="array" ref="AS387">_xlfn.IFS(
  attrition_data[[#This Row],[RiskScore]] &lt;= $AU$3, "Q1 (Lowest)",
  attrition_data[[#This Row],[RiskScore]] &lt;= $AV$3, "Q2",
  attrition_data[[#This Row],[RiskScore]] &lt;= $AW$3, "Q3",
  TRUE, "Q4 (Highest)"
)</f>
        <v>Q3</v>
      </c>
    </row>
    <row r="388" spans="1:45">
      <c r="A388">
        <v>37</v>
      </c>
      <c r="B388" t="s">
        <v>50</v>
      </c>
      <c r="C388" t="s">
        <v>39</v>
      </c>
      <c r="D388" t="s">
        <v>52</v>
      </c>
      <c r="E388">
        <v>14</v>
      </c>
      <c r="F388">
        <v>3</v>
      </c>
      <c r="G388" t="s">
        <v>41</v>
      </c>
      <c r="H388">
        <v>515</v>
      </c>
      <c r="I388">
        <v>4</v>
      </c>
      <c r="J388" t="s">
        <v>42</v>
      </c>
      <c r="K388">
        <v>3</v>
      </c>
      <c r="L388">
        <v>1</v>
      </c>
      <c r="M388" t="s">
        <v>60</v>
      </c>
      <c r="N388">
        <v>1</v>
      </c>
      <c r="O388" t="s">
        <v>67</v>
      </c>
      <c r="P388">
        <v>3034</v>
      </c>
      <c r="Q388">
        <v>1</v>
      </c>
      <c r="R388" t="s">
        <v>50</v>
      </c>
      <c r="S388">
        <v>12</v>
      </c>
      <c r="T388">
        <v>3</v>
      </c>
      <c r="U388">
        <v>3</v>
      </c>
      <c r="V388">
        <v>1</v>
      </c>
      <c r="W388">
        <v>18</v>
      </c>
      <c r="X388">
        <v>2</v>
      </c>
      <c r="Y388">
        <v>2</v>
      </c>
      <c r="Z388">
        <v>18</v>
      </c>
      <c r="AA388">
        <v>7</v>
      </c>
      <c r="AB388">
        <v>12</v>
      </c>
      <c r="AC388">
        <v>17</v>
      </c>
      <c r="AD388">
        <v>0</v>
      </c>
      <c r="AE388">
        <v>0</v>
      </c>
      <c r="AF388">
        <v>0</v>
      </c>
      <c r="AG388">
        <v>1</v>
      </c>
      <c r="AH388" t="s">
        <v>45</v>
      </c>
      <c r="AI388" t="s">
        <v>73</v>
      </c>
      <c r="AJ388" t="s">
        <v>61</v>
      </c>
      <c r="AK388" t="s">
        <v>71</v>
      </c>
      <c r="AL388" t="s">
        <v>71</v>
      </c>
      <c r="AM388">
        <v>2.5</v>
      </c>
      <c r="AN388" t="s">
        <v>96</v>
      </c>
      <c r="AO388" t="str" cm="1">
        <f t="array" ref="AO388">_xlfn.IFS(
  attrition_data[[#This Row],[YearsSinceLastPromotion]]="","",
  attrition_data[[#This Row],[YearsSinceLastPromotion]]=0,"0",
  attrition_data[[#This Row],[YearsSinceLastPromotion]]&lt;=2,"1–2",
  attrition_data[[#This Row],[YearsSinceLastPromotion]]&lt;=5,"3–5",
  TRUE,"6+"
)</f>
        <v>6+</v>
      </c>
      <c r="AP388">
        <f>attrition_data[[#This Row],[MonthlyIncome]] * 12 * ReplacementFactor</f>
        <v>10922.4</v>
      </c>
      <c r="AQ388">
        <f>IFERROR(attrition_data[[#This Row],[AttritionFlag]] * attrition_data[[#This Row],[ReplacementCost]], 0)</f>
        <v>0</v>
      </c>
      <c r="AR38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88" t="str" cm="1">
        <f t="array" ref="AS388">_xlfn.IFS(
  attrition_data[[#This Row],[RiskScore]] &lt;= $AU$3, "Q1 (Lowest)",
  attrition_data[[#This Row],[RiskScore]] &lt;= $AV$3, "Q2",
  attrition_data[[#This Row],[RiskScore]] &lt;= $AW$3, "Q3",
  TRUE, "Q4 (Highest)"
)</f>
        <v>Q2</v>
      </c>
    </row>
    <row r="389" spans="1:45">
      <c r="A389">
        <v>40</v>
      </c>
      <c r="B389" t="s">
        <v>50</v>
      </c>
      <c r="C389" t="s">
        <v>39</v>
      </c>
      <c r="D389" t="s">
        <v>40</v>
      </c>
      <c r="E389">
        <v>2</v>
      </c>
      <c r="F389">
        <v>2</v>
      </c>
      <c r="G389" t="s">
        <v>82</v>
      </c>
      <c r="H389">
        <v>516</v>
      </c>
      <c r="I389">
        <v>4</v>
      </c>
      <c r="J389" t="s">
        <v>42</v>
      </c>
      <c r="K389">
        <v>3</v>
      </c>
      <c r="L389">
        <v>2</v>
      </c>
      <c r="M389" t="s">
        <v>43</v>
      </c>
      <c r="N389">
        <v>2</v>
      </c>
      <c r="O389" t="s">
        <v>67</v>
      </c>
      <c r="P389">
        <v>5715</v>
      </c>
      <c r="Q389">
        <v>7</v>
      </c>
      <c r="R389" t="s">
        <v>50</v>
      </c>
      <c r="S389">
        <v>12</v>
      </c>
      <c r="T389">
        <v>3</v>
      </c>
      <c r="U389">
        <v>3</v>
      </c>
      <c r="V389">
        <v>2</v>
      </c>
      <c r="W389">
        <v>8</v>
      </c>
      <c r="X389">
        <v>5</v>
      </c>
      <c r="Y389">
        <v>3</v>
      </c>
      <c r="Z389">
        <v>5</v>
      </c>
      <c r="AA389">
        <v>4</v>
      </c>
      <c r="AB389">
        <v>1</v>
      </c>
      <c r="AC389">
        <v>3</v>
      </c>
      <c r="AD389">
        <v>0</v>
      </c>
      <c r="AE389">
        <v>0</v>
      </c>
      <c r="AF389">
        <v>1</v>
      </c>
      <c r="AG389">
        <v>1</v>
      </c>
      <c r="AH389" t="s">
        <v>45</v>
      </c>
      <c r="AI389" t="s">
        <v>46</v>
      </c>
      <c r="AJ389" t="s">
        <v>47</v>
      </c>
      <c r="AK389" t="s">
        <v>48</v>
      </c>
      <c r="AL389" t="s">
        <v>65</v>
      </c>
      <c r="AM389">
        <v>3</v>
      </c>
      <c r="AN389" t="s">
        <v>94</v>
      </c>
      <c r="AO389" t="str" cm="1">
        <f t="array" ref="AO389">_xlfn.IFS(
  attrition_data[[#This Row],[YearsSinceLastPromotion]]="","",
  attrition_data[[#This Row],[YearsSinceLastPromotion]]=0,"0",
  attrition_data[[#This Row],[YearsSinceLastPromotion]]&lt;=2,"1–2",
  attrition_data[[#This Row],[YearsSinceLastPromotion]]&lt;=5,"3–5",
  TRUE,"6+"
)</f>
        <v>1–2</v>
      </c>
      <c r="AP389">
        <f>attrition_data[[#This Row],[MonthlyIncome]] * 12 * ReplacementFactor</f>
        <v>20574</v>
      </c>
      <c r="AQ389">
        <f>IFERROR(attrition_data[[#This Row],[AttritionFlag]] * attrition_data[[#This Row],[ReplacementCost]], 0)</f>
        <v>0</v>
      </c>
      <c r="AR38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89" t="str" cm="1">
        <f t="array" ref="AS389">_xlfn.IFS(
  attrition_data[[#This Row],[RiskScore]] &lt;= $AU$3, "Q1 (Lowest)",
  attrition_data[[#This Row],[RiskScore]] &lt;= $AV$3, "Q2",
  attrition_data[[#This Row],[RiskScore]] &lt;= $AW$3, "Q3",
  TRUE, "Q4 (Highest)"
)</f>
        <v>Q1 (Lowest)</v>
      </c>
    </row>
    <row r="390" spans="1:45">
      <c r="A390">
        <v>42</v>
      </c>
      <c r="B390" t="s">
        <v>50</v>
      </c>
      <c r="C390" t="s">
        <v>39</v>
      </c>
      <c r="D390" t="s">
        <v>52</v>
      </c>
      <c r="E390">
        <v>1</v>
      </c>
      <c r="F390">
        <v>4</v>
      </c>
      <c r="G390" t="s">
        <v>41</v>
      </c>
      <c r="H390">
        <v>517</v>
      </c>
      <c r="I390">
        <v>2</v>
      </c>
      <c r="J390" t="s">
        <v>42</v>
      </c>
      <c r="K390">
        <v>3</v>
      </c>
      <c r="L390">
        <v>1</v>
      </c>
      <c r="M390" t="s">
        <v>60</v>
      </c>
      <c r="N390">
        <v>1</v>
      </c>
      <c r="O390" t="s">
        <v>67</v>
      </c>
      <c r="P390">
        <v>2576</v>
      </c>
      <c r="Q390">
        <v>3</v>
      </c>
      <c r="R390" t="s">
        <v>50</v>
      </c>
      <c r="S390">
        <v>16</v>
      </c>
      <c r="T390">
        <v>3</v>
      </c>
      <c r="U390">
        <v>2</v>
      </c>
      <c r="V390">
        <v>1</v>
      </c>
      <c r="W390">
        <v>8</v>
      </c>
      <c r="X390">
        <v>5</v>
      </c>
      <c r="Y390">
        <v>3</v>
      </c>
      <c r="Z390">
        <v>5</v>
      </c>
      <c r="AA390">
        <v>2</v>
      </c>
      <c r="AB390">
        <v>1</v>
      </c>
      <c r="AC390">
        <v>2</v>
      </c>
      <c r="AD390">
        <v>0</v>
      </c>
      <c r="AE390">
        <v>0</v>
      </c>
      <c r="AF390">
        <v>1</v>
      </c>
      <c r="AG390">
        <v>1</v>
      </c>
      <c r="AH390" t="s">
        <v>45</v>
      </c>
      <c r="AI390" t="s">
        <v>46</v>
      </c>
      <c r="AJ390" t="s">
        <v>61</v>
      </c>
      <c r="AK390" t="s">
        <v>48</v>
      </c>
      <c r="AL390" t="s">
        <v>65</v>
      </c>
      <c r="AM390">
        <v>2</v>
      </c>
      <c r="AN390" t="s">
        <v>93</v>
      </c>
      <c r="AO390" t="str" cm="1">
        <f t="array" ref="AO390">_xlfn.IFS(
  attrition_data[[#This Row],[YearsSinceLastPromotion]]="","",
  attrition_data[[#This Row],[YearsSinceLastPromotion]]=0,"0",
  attrition_data[[#This Row],[YearsSinceLastPromotion]]&lt;=2,"1–2",
  attrition_data[[#This Row],[YearsSinceLastPromotion]]&lt;=5,"3–5",
  TRUE,"6+"
)</f>
        <v>1–2</v>
      </c>
      <c r="AP390">
        <f>attrition_data[[#This Row],[MonthlyIncome]] * 12 * ReplacementFactor</f>
        <v>9273.6</v>
      </c>
      <c r="AQ390">
        <f>IFERROR(attrition_data[[#This Row],[AttritionFlag]] * attrition_data[[#This Row],[ReplacementCost]], 0)</f>
        <v>0</v>
      </c>
      <c r="AR39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90" t="str" cm="1">
        <f t="array" ref="AS390">_xlfn.IFS(
  attrition_data[[#This Row],[RiskScore]] &lt;= $AU$3, "Q1 (Lowest)",
  attrition_data[[#This Row],[RiskScore]] &lt;= $AV$3, "Q2",
  attrition_data[[#This Row],[RiskScore]] &lt;= $AW$3, "Q3",
  TRUE, "Q4 (Highest)"
)</f>
        <v>Q2</v>
      </c>
    </row>
    <row r="391" spans="1:45">
      <c r="A391">
        <v>37</v>
      </c>
      <c r="B391" t="s">
        <v>50</v>
      </c>
      <c r="C391" t="s">
        <v>39</v>
      </c>
      <c r="D391" t="s">
        <v>52</v>
      </c>
      <c r="E391">
        <v>10</v>
      </c>
      <c r="F391">
        <v>4</v>
      </c>
      <c r="G391" t="s">
        <v>41</v>
      </c>
      <c r="H391">
        <v>518</v>
      </c>
      <c r="I391">
        <v>3</v>
      </c>
      <c r="J391" t="s">
        <v>53</v>
      </c>
      <c r="K391">
        <v>3</v>
      </c>
      <c r="L391">
        <v>2</v>
      </c>
      <c r="M391" t="s">
        <v>69</v>
      </c>
      <c r="N391">
        <v>2</v>
      </c>
      <c r="O391" t="s">
        <v>44</v>
      </c>
      <c r="P391">
        <v>4197</v>
      </c>
      <c r="Q391">
        <v>2</v>
      </c>
      <c r="R391" t="s">
        <v>38</v>
      </c>
      <c r="S391">
        <v>12</v>
      </c>
      <c r="T391">
        <v>3</v>
      </c>
      <c r="U391">
        <v>4</v>
      </c>
      <c r="V391">
        <v>0</v>
      </c>
      <c r="W391">
        <v>18</v>
      </c>
      <c r="X391">
        <v>2</v>
      </c>
      <c r="Y391">
        <v>2</v>
      </c>
      <c r="Z391">
        <v>1</v>
      </c>
      <c r="AA391">
        <v>0</v>
      </c>
      <c r="AB391">
        <v>0</v>
      </c>
      <c r="AC391">
        <v>1</v>
      </c>
      <c r="AD391">
        <v>0</v>
      </c>
      <c r="AE391">
        <v>1</v>
      </c>
      <c r="AF391">
        <v>1</v>
      </c>
      <c r="AG391">
        <v>1</v>
      </c>
      <c r="AH391" t="s">
        <v>45</v>
      </c>
      <c r="AI391" t="s">
        <v>57</v>
      </c>
      <c r="AJ391" t="s">
        <v>61</v>
      </c>
      <c r="AK391" t="s">
        <v>71</v>
      </c>
      <c r="AL391" t="s">
        <v>62</v>
      </c>
      <c r="AM391">
        <v>2.75</v>
      </c>
      <c r="AN391" t="s">
        <v>94</v>
      </c>
      <c r="AO391" t="str" cm="1">
        <f t="array" ref="AO391">_xlfn.IFS(
  attrition_data[[#This Row],[YearsSinceLastPromotion]]="","",
  attrition_data[[#This Row],[YearsSinceLastPromotion]]=0,"0",
  attrition_data[[#This Row],[YearsSinceLastPromotion]]&lt;=2,"1–2",
  attrition_data[[#This Row],[YearsSinceLastPromotion]]&lt;=5,"3–5",
  TRUE,"6+"
)</f>
        <v>0</v>
      </c>
      <c r="AP391">
        <f>attrition_data[[#This Row],[MonthlyIncome]] * 12 * ReplacementFactor</f>
        <v>15109.199999999999</v>
      </c>
      <c r="AQ391">
        <f>IFERROR(attrition_data[[#This Row],[AttritionFlag]] * attrition_data[[#This Row],[ReplacementCost]], 0)</f>
        <v>0</v>
      </c>
      <c r="AR39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391" t="str" cm="1">
        <f t="array" ref="AS391">_xlfn.IFS(
  attrition_data[[#This Row],[RiskScore]] &lt;= $AU$3, "Q1 (Lowest)",
  attrition_data[[#This Row],[RiskScore]] &lt;= $AV$3, "Q2",
  attrition_data[[#This Row],[RiskScore]] &lt;= $AW$3, "Q3",
  TRUE, "Q4 (Highest)"
)</f>
        <v>Q3</v>
      </c>
    </row>
    <row r="392" spans="1:45">
      <c r="A392">
        <v>43</v>
      </c>
      <c r="B392" t="s">
        <v>50</v>
      </c>
      <c r="C392" t="s">
        <v>39</v>
      </c>
      <c r="D392" t="s">
        <v>52</v>
      </c>
      <c r="E392">
        <v>12</v>
      </c>
      <c r="F392">
        <v>3</v>
      </c>
      <c r="G392" t="s">
        <v>41</v>
      </c>
      <c r="H392">
        <v>520</v>
      </c>
      <c r="I392">
        <v>1</v>
      </c>
      <c r="J392" t="s">
        <v>53</v>
      </c>
      <c r="K392">
        <v>2</v>
      </c>
      <c r="L392">
        <v>4</v>
      </c>
      <c r="M392" t="s">
        <v>80</v>
      </c>
      <c r="N392">
        <v>2</v>
      </c>
      <c r="O392" t="s">
        <v>67</v>
      </c>
      <c r="P392">
        <v>14336</v>
      </c>
      <c r="Q392">
        <v>1</v>
      </c>
      <c r="R392" t="s">
        <v>50</v>
      </c>
      <c r="S392">
        <v>11</v>
      </c>
      <c r="T392">
        <v>3</v>
      </c>
      <c r="U392">
        <v>3</v>
      </c>
      <c r="V392">
        <v>1</v>
      </c>
      <c r="W392">
        <v>25</v>
      </c>
      <c r="X392">
        <v>3</v>
      </c>
      <c r="Y392">
        <v>3</v>
      </c>
      <c r="Z392">
        <v>25</v>
      </c>
      <c r="AA392">
        <v>10</v>
      </c>
      <c r="AB392">
        <v>3</v>
      </c>
      <c r="AC392">
        <v>9</v>
      </c>
      <c r="AD392">
        <v>0</v>
      </c>
      <c r="AE392">
        <v>0</v>
      </c>
      <c r="AF392">
        <v>0</v>
      </c>
      <c r="AG392">
        <v>1</v>
      </c>
      <c r="AH392" t="s">
        <v>45</v>
      </c>
      <c r="AI392" t="s">
        <v>73</v>
      </c>
      <c r="AJ392" t="s">
        <v>81</v>
      </c>
      <c r="AK392" t="s">
        <v>71</v>
      </c>
      <c r="AL392" t="s">
        <v>78</v>
      </c>
      <c r="AM392">
        <v>2.25</v>
      </c>
      <c r="AN392" t="s">
        <v>96</v>
      </c>
      <c r="AO392" t="str" cm="1">
        <f t="array" ref="AO392">_xlfn.IFS(
  attrition_data[[#This Row],[YearsSinceLastPromotion]]="","",
  attrition_data[[#This Row],[YearsSinceLastPromotion]]=0,"0",
  attrition_data[[#This Row],[YearsSinceLastPromotion]]&lt;=2,"1–2",
  attrition_data[[#This Row],[YearsSinceLastPromotion]]&lt;=5,"3–5",
  TRUE,"6+"
)</f>
        <v>3–5</v>
      </c>
      <c r="AP392">
        <f>attrition_data[[#This Row],[MonthlyIncome]] * 12 * ReplacementFactor</f>
        <v>51609.599999999999</v>
      </c>
      <c r="AQ392">
        <f>IFERROR(attrition_data[[#This Row],[AttritionFlag]] * attrition_data[[#This Row],[ReplacementCost]], 0)</f>
        <v>0</v>
      </c>
      <c r="AR39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92" t="str" cm="1">
        <f t="array" ref="AS392">_xlfn.IFS(
  attrition_data[[#This Row],[RiskScore]] &lt;= $AU$3, "Q1 (Lowest)",
  attrition_data[[#This Row],[RiskScore]] &lt;= $AV$3, "Q2",
  attrition_data[[#This Row],[RiskScore]] &lt;= $AW$3, "Q3",
  TRUE, "Q4 (Highest)"
)</f>
        <v>Q2</v>
      </c>
    </row>
    <row r="393" spans="1:45">
      <c r="A393">
        <v>40</v>
      </c>
      <c r="B393" t="s">
        <v>50</v>
      </c>
      <c r="C393" t="s">
        <v>39</v>
      </c>
      <c r="D393" t="s">
        <v>52</v>
      </c>
      <c r="E393">
        <v>2</v>
      </c>
      <c r="F393">
        <v>3</v>
      </c>
      <c r="G393" t="s">
        <v>64</v>
      </c>
      <c r="H393">
        <v>521</v>
      </c>
      <c r="I393">
        <v>2</v>
      </c>
      <c r="J393" t="s">
        <v>42</v>
      </c>
      <c r="K393">
        <v>2</v>
      </c>
      <c r="L393">
        <v>2</v>
      </c>
      <c r="M393" t="s">
        <v>60</v>
      </c>
      <c r="N393">
        <v>3</v>
      </c>
      <c r="O393" t="s">
        <v>55</v>
      </c>
      <c r="P393">
        <v>3448</v>
      </c>
      <c r="Q393">
        <v>6</v>
      </c>
      <c r="R393" t="s">
        <v>50</v>
      </c>
      <c r="S393">
        <v>22</v>
      </c>
      <c r="T393">
        <v>4</v>
      </c>
      <c r="U393">
        <v>2</v>
      </c>
      <c r="V393">
        <v>1</v>
      </c>
      <c r="W393">
        <v>20</v>
      </c>
      <c r="X393">
        <v>3</v>
      </c>
      <c r="Y393">
        <v>3</v>
      </c>
      <c r="Z393">
        <v>1</v>
      </c>
      <c r="AA393">
        <v>0</v>
      </c>
      <c r="AB393">
        <v>0</v>
      </c>
      <c r="AC393">
        <v>0</v>
      </c>
      <c r="AD393">
        <v>0</v>
      </c>
      <c r="AE393">
        <v>0</v>
      </c>
      <c r="AF393">
        <v>1</v>
      </c>
      <c r="AG393">
        <v>0</v>
      </c>
      <c r="AH393" t="s">
        <v>45</v>
      </c>
      <c r="AI393" t="s">
        <v>46</v>
      </c>
      <c r="AJ393" t="s">
        <v>61</v>
      </c>
      <c r="AK393" t="s">
        <v>71</v>
      </c>
      <c r="AL393" t="s">
        <v>62</v>
      </c>
      <c r="AM393">
        <v>2.5</v>
      </c>
      <c r="AN393" t="s">
        <v>96</v>
      </c>
      <c r="AO393" t="str" cm="1">
        <f t="array" ref="AO393">_xlfn.IFS(
  attrition_data[[#This Row],[YearsSinceLastPromotion]]="","",
  attrition_data[[#This Row],[YearsSinceLastPromotion]]=0,"0",
  attrition_data[[#This Row],[YearsSinceLastPromotion]]&lt;=2,"1–2",
  attrition_data[[#This Row],[YearsSinceLastPromotion]]&lt;=5,"3–5",
  TRUE,"6+"
)</f>
        <v>0</v>
      </c>
      <c r="AP393">
        <f>attrition_data[[#This Row],[MonthlyIncome]] * 12 * ReplacementFactor</f>
        <v>12412.8</v>
      </c>
      <c r="AQ393">
        <f>IFERROR(attrition_data[[#This Row],[AttritionFlag]] * attrition_data[[#This Row],[ReplacementCost]], 0)</f>
        <v>0</v>
      </c>
      <c r="AR39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93" t="str" cm="1">
        <f t="array" ref="AS393">_xlfn.IFS(
  attrition_data[[#This Row],[RiskScore]] &lt;= $AU$3, "Q1 (Lowest)",
  attrition_data[[#This Row],[RiskScore]] &lt;= $AV$3, "Q2",
  attrition_data[[#This Row],[RiskScore]] &lt;= $AW$3, "Q3",
  TRUE, "Q4 (Highest)"
)</f>
        <v>Q2</v>
      </c>
    </row>
    <row r="394" spans="1:45">
      <c r="A394">
        <v>54</v>
      </c>
      <c r="B394" t="s">
        <v>50</v>
      </c>
      <c r="C394" t="s">
        <v>39</v>
      </c>
      <c r="D394" t="s">
        <v>52</v>
      </c>
      <c r="E394">
        <v>5</v>
      </c>
      <c r="F394">
        <v>2</v>
      </c>
      <c r="G394" t="s">
        <v>64</v>
      </c>
      <c r="H394">
        <v>522</v>
      </c>
      <c r="I394">
        <v>1</v>
      </c>
      <c r="J394" t="s">
        <v>53</v>
      </c>
      <c r="K394">
        <v>3</v>
      </c>
      <c r="L394">
        <v>5</v>
      </c>
      <c r="M394" t="s">
        <v>80</v>
      </c>
      <c r="N394">
        <v>1</v>
      </c>
      <c r="O394" t="s">
        <v>55</v>
      </c>
      <c r="P394">
        <v>19406</v>
      </c>
      <c r="Q394">
        <v>4</v>
      </c>
      <c r="R394" t="s">
        <v>50</v>
      </c>
      <c r="S394">
        <v>11</v>
      </c>
      <c r="T394">
        <v>3</v>
      </c>
      <c r="U394">
        <v>3</v>
      </c>
      <c r="V394">
        <v>1</v>
      </c>
      <c r="W394">
        <v>24</v>
      </c>
      <c r="X394">
        <v>4</v>
      </c>
      <c r="Y394">
        <v>2</v>
      </c>
      <c r="Z394">
        <v>4</v>
      </c>
      <c r="AA394">
        <v>2</v>
      </c>
      <c r="AB394">
        <v>1</v>
      </c>
      <c r="AC394">
        <v>2</v>
      </c>
      <c r="AD394">
        <v>0</v>
      </c>
      <c r="AE394">
        <v>0</v>
      </c>
      <c r="AF394">
        <v>1</v>
      </c>
      <c r="AG394">
        <v>1</v>
      </c>
      <c r="AH394" t="s">
        <v>56</v>
      </c>
      <c r="AI394" t="s">
        <v>46</v>
      </c>
      <c r="AJ394" t="s">
        <v>76</v>
      </c>
      <c r="AK394" t="s">
        <v>71</v>
      </c>
      <c r="AL394" t="s">
        <v>65</v>
      </c>
      <c r="AM394">
        <v>1.75</v>
      </c>
      <c r="AN394" t="s">
        <v>93</v>
      </c>
      <c r="AO394" t="str" cm="1">
        <f t="array" ref="AO394">_xlfn.IFS(
  attrition_data[[#This Row],[YearsSinceLastPromotion]]="","",
  attrition_data[[#This Row],[YearsSinceLastPromotion]]=0,"0",
  attrition_data[[#This Row],[YearsSinceLastPromotion]]&lt;=2,"1–2",
  attrition_data[[#This Row],[YearsSinceLastPromotion]]&lt;=5,"3–5",
  TRUE,"6+"
)</f>
        <v>1–2</v>
      </c>
      <c r="AP394">
        <f>attrition_data[[#This Row],[MonthlyIncome]] * 12 * ReplacementFactor</f>
        <v>69861.599999999991</v>
      </c>
      <c r="AQ394">
        <f>IFERROR(attrition_data[[#This Row],[AttritionFlag]] * attrition_data[[#This Row],[ReplacementCost]], 0)</f>
        <v>0</v>
      </c>
      <c r="AR39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94" t="str" cm="1">
        <f t="array" ref="AS394">_xlfn.IFS(
  attrition_data[[#This Row],[RiskScore]] &lt;= $AU$3, "Q1 (Lowest)",
  attrition_data[[#This Row],[RiskScore]] &lt;= $AV$3, "Q2",
  attrition_data[[#This Row],[RiskScore]] &lt;= $AW$3, "Q3",
  TRUE, "Q4 (Highest)"
)</f>
        <v>Q2</v>
      </c>
    </row>
    <row r="395" spans="1:45">
      <c r="A395">
        <v>34</v>
      </c>
      <c r="B395" t="s">
        <v>50</v>
      </c>
      <c r="C395" t="s">
        <v>74</v>
      </c>
      <c r="D395" t="s">
        <v>40</v>
      </c>
      <c r="E395">
        <v>4</v>
      </c>
      <c r="F395">
        <v>4</v>
      </c>
      <c r="G395" t="s">
        <v>82</v>
      </c>
      <c r="H395">
        <v>523</v>
      </c>
      <c r="I395">
        <v>3</v>
      </c>
      <c r="J395" t="s">
        <v>42</v>
      </c>
      <c r="K395">
        <v>3</v>
      </c>
      <c r="L395">
        <v>2</v>
      </c>
      <c r="M395" t="s">
        <v>43</v>
      </c>
      <c r="N395">
        <v>3</v>
      </c>
      <c r="O395" t="s">
        <v>55</v>
      </c>
      <c r="P395">
        <v>6538</v>
      </c>
      <c r="Q395">
        <v>9</v>
      </c>
      <c r="R395" t="s">
        <v>50</v>
      </c>
      <c r="S395">
        <v>15</v>
      </c>
      <c r="T395">
        <v>3</v>
      </c>
      <c r="U395">
        <v>1</v>
      </c>
      <c r="V395">
        <v>1</v>
      </c>
      <c r="W395">
        <v>6</v>
      </c>
      <c r="X395">
        <v>3</v>
      </c>
      <c r="Y395">
        <v>3</v>
      </c>
      <c r="Z395">
        <v>3</v>
      </c>
      <c r="AA395">
        <v>2</v>
      </c>
      <c r="AB395">
        <v>1</v>
      </c>
      <c r="AC395">
        <v>2</v>
      </c>
      <c r="AD395">
        <v>0</v>
      </c>
      <c r="AE395">
        <v>0</v>
      </c>
      <c r="AF395">
        <v>1</v>
      </c>
      <c r="AG395">
        <v>1</v>
      </c>
      <c r="AH395" t="s">
        <v>63</v>
      </c>
      <c r="AI395" t="s">
        <v>46</v>
      </c>
      <c r="AJ395" t="s">
        <v>47</v>
      </c>
      <c r="AK395" t="s">
        <v>48</v>
      </c>
      <c r="AL395" t="s">
        <v>65</v>
      </c>
      <c r="AM395">
        <v>2.5</v>
      </c>
      <c r="AN395" t="s">
        <v>96</v>
      </c>
      <c r="AO395" t="str" cm="1">
        <f t="array" ref="AO395">_xlfn.IFS(
  attrition_data[[#This Row],[YearsSinceLastPromotion]]="","",
  attrition_data[[#This Row],[YearsSinceLastPromotion]]=0,"0",
  attrition_data[[#This Row],[YearsSinceLastPromotion]]&lt;=2,"1–2",
  attrition_data[[#This Row],[YearsSinceLastPromotion]]&lt;=5,"3–5",
  TRUE,"6+"
)</f>
        <v>1–2</v>
      </c>
      <c r="AP395">
        <f>attrition_data[[#This Row],[MonthlyIncome]] * 12 * ReplacementFactor</f>
        <v>23536.799999999999</v>
      </c>
      <c r="AQ395">
        <f>IFERROR(attrition_data[[#This Row],[AttritionFlag]] * attrition_data[[#This Row],[ReplacementCost]], 0)</f>
        <v>0</v>
      </c>
      <c r="AR39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395" t="str" cm="1">
        <f t="array" ref="AS395">_xlfn.IFS(
  attrition_data[[#This Row],[RiskScore]] &lt;= $AU$3, "Q1 (Lowest)",
  attrition_data[[#This Row],[RiskScore]] &lt;= $AV$3, "Q2",
  attrition_data[[#This Row],[RiskScore]] &lt;= $AW$3, "Q3",
  TRUE, "Q4 (Highest)"
)</f>
        <v>Q1 (Lowest)</v>
      </c>
    </row>
    <row r="396" spans="1:45">
      <c r="A396">
        <v>31</v>
      </c>
      <c r="B396" t="s">
        <v>50</v>
      </c>
      <c r="C396" t="s">
        <v>39</v>
      </c>
      <c r="D396" t="s">
        <v>52</v>
      </c>
      <c r="E396">
        <v>7</v>
      </c>
      <c r="F396">
        <v>2</v>
      </c>
      <c r="G396" t="s">
        <v>64</v>
      </c>
      <c r="H396">
        <v>524</v>
      </c>
      <c r="I396">
        <v>2</v>
      </c>
      <c r="J396" t="s">
        <v>42</v>
      </c>
      <c r="K396">
        <v>3</v>
      </c>
      <c r="L396">
        <v>2</v>
      </c>
      <c r="M396" t="s">
        <v>69</v>
      </c>
      <c r="N396">
        <v>1</v>
      </c>
      <c r="O396" t="s">
        <v>55</v>
      </c>
      <c r="P396">
        <v>4306</v>
      </c>
      <c r="Q396">
        <v>1</v>
      </c>
      <c r="R396" t="s">
        <v>50</v>
      </c>
      <c r="S396">
        <v>12</v>
      </c>
      <c r="T396">
        <v>3</v>
      </c>
      <c r="U396">
        <v>2</v>
      </c>
      <c r="V396">
        <v>1</v>
      </c>
      <c r="W396">
        <v>13</v>
      </c>
      <c r="X396">
        <v>5</v>
      </c>
      <c r="Y396">
        <v>1</v>
      </c>
      <c r="Z396">
        <v>13</v>
      </c>
      <c r="AA396">
        <v>10</v>
      </c>
      <c r="AB396">
        <v>3</v>
      </c>
      <c r="AC396">
        <v>12</v>
      </c>
      <c r="AD396">
        <v>0</v>
      </c>
      <c r="AE396">
        <v>0</v>
      </c>
      <c r="AF396">
        <v>0</v>
      </c>
      <c r="AG396">
        <v>1</v>
      </c>
      <c r="AH396" t="s">
        <v>63</v>
      </c>
      <c r="AI396" t="s">
        <v>57</v>
      </c>
      <c r="AJ396" t="s">
        <v>61</v>
      </c>
      <c r="AK396" t="s">
        <v>58</v>
      </c>
      <c r="AL396" t="s">
        <v>71</v>
      </c>
      <c r="AM396">
        <v>1.5</v>
      </c>
      <c r="AN396" t="s">
        <v>97</v>
      </c>
      <c r="AO396" t="str" cm="1">
        <f t="array" ref="AO396">_xlfn.IFS(
  attrition_data[[#This Row],[YearsSinceLastPromotion]]="","",
  attrition_data[[#This Row],[YearsSinceLastPromotion]]=0,"0",
  attrition_data[[#This Row],[YearsSinceLastPromotion]]&lt;=2,"1–2",
  attrition_data[[#This Row],[YearsSinceLastPromotion]]&lt;=5,"3–5",
  TRUE,"6+"
)</f>
        <v>3–5</v>
      </c>
      <c r="AP396">
        <f>attrition_data[[#This Row],[MonthlyIncome]] * 12 * ReplacementFactor</f>
        <v>15501.599999999999</v>
      </c>
      <c r="AQ396">
        <f>IFERROR(attrition_data[[#This Row],[AttritionFlag]] * attrition_data[[#This Row],[ReplacementCost]], 0)</f>
        <v>0</v>
      </c>
      <c r="AR39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396" t="str" cm="1">
        <f t="array" ref="AS396">_xlfn.IFS(
  attrition_data[[#This Row],[RiskScore]] &lt;= $AU$3, "Q1 (Lowest)",
  attrition_data[[#This Row],[RiskScore]] &lt;= $AV$3, "Q2",
  attrition_data[[#This Row],[RiskScore]] &lt;= $AW$3, "Q3",
  TRUE, "Q4 (Highest)"
)</f>
        <v>Q3</v>
      </c>
    </row>
    <row r="397" spans="1:45">
      <c r="A397">
        <v>43</v>
      </c>
      <c r="B397" t="s">
        <v>50</v>
      </c>
      <c r="C397" t="s">
        <v>51</v>
      </c>
      <c r="D397" t="s">
        <v>52</v>
      </c>
      <c r="E397">
        <v>21</v>
      </c>
      <c r="F397">
        <v>3</v>
      </c>
      <c r="G397" t="s">
        <v>64</v>
      </c>
      <c r="H397">
        <v>525</v>
      </c>
      <c r="I397">
        <v>4</v>
      </c>
      <c r="J397" t="s">
        <v>53</v>
      </c>
      <c r="K397">
        <v>3</v>
      </c>
      <c r="L397">
        <v>1</v>
      </c>
      <c r="M397" t="s">
        <v>60</v>
      </c>
      <c r="N397">
        <v>4</v>
      </c>
      <c r="O397" t="s">
        <v>55</v>
      </c>
      <c r="P397">
        <v>2258</v>
      </c>
      <c r="Q397">
        <v>7</v>
      </c>
      <c r="R397" t="s">
        <v>50</v>
      </c>
      <c r="S397">
        <v>20</v>
      </c>
      <c r="T397">
        <v>4</v>
      </c>
      <c r="U397">
        <v>1</v>
      </c>
      <c r="V397">
        <v>1</v>
      </c>
      <c r="W397">
        <v>8</v>
      </c>
      <c r="X397">
        <v>1</v>
      </c>
      <c r="Y397">
        <v>3</v>
      </c>
      <c r="Z397">
        <v>3</v>
      </c>
      <c r="AA397">
        <v>2</v>
      </c>
      <c r="AB397">
        <v>1</v>
      </c>
      <c r="AC397">
        <v>2</v>
      </c>
      <c r="AD397">
        <v>0</v>
      </c>
      <c r="AE397">
        <v>0</v>
      </c>
      <c r="AF397">
        <v>1</v>
      </c>
      <c r="AG397">
        <v>1</v>
      </c>
      <c r="AH397" t="s">
        <v>45</v>
      </c>
      <c r="AI397" t="s">
        <v>68</v>
      </c>
      <c r="AJ397" t="s">
        <v>61</v>
      </c>
      <c r="AK397" t="s">
        <v>48</v>
      </c>
      <c r="AL397" t="s">
        <v>65</v>
      </c>
      <c r="AM397">
        <v>3</v>
      </c>
      <c r="AN397" t="s">
        <v>94</v>
      </c>
      <c r="AO397" t="str" cm="1">
        <f t="array" ref="AO397">_xlfn.IFS(
  attrition_data[[#This Row],[YearsSinceLastPromotion]]="","",
  attrition_data[[#This Row],[YearsSinceLastPromotion]]=0,"0",
  attrition_data[[#This Row],[YearsSinceLastPromotion]]&lt;=2,"1–2",
  attrition_data[[#This Row],[YearsSinceLastPromotion]]&lt;=5,"3–5",
  TRUE,"6+"
)</f>
        <v>1–2</v>
      </c>
      <c r="AP397">
        <f>attrition_data[[#This Row],[MonthlyIncome]] * 12 * ReplacementFactor</f>
        <v>8128.7999999999993</v>
      </c>
      <c r="AQ397">
        <f>IFERROR(attrition_data[[#This Row],[AttritionFlag]] * attrition_data[[#This Row],[ReplacementCost]], 0)</f>
        <v>0</v>
      </c>
      <c r="AR39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97" t="str" cm="1">
        <f t="array" ref="AS397">_xlfn.IFS(
  attrition_data[[#This Row],[RiskScore]] &lt;= $AU$3, "Q1 (Lowest)",
  attrition_data[[#This Row],[RiskScore]] &lt;= $AV$3, "Q2",
  attrition_data[[#This Row],[RiskScore]] &lt;= $AW$3, "Q3",
  TRUE, "Q4 (Highest)"
)</f>
        <v>Q2</v>
      </c>
    </row>
    <row r="398" spans="1:45">
      <c r="A398">
        <v>43</v>
      </c>
      <c r="B398" t="s">
        <v>50</v>
      </c>
      <c r="C398" t="s">
        <v>39</v>
      </c>
      <c r="D398" t="s">
        <v>52</v>
      </c>
      <c r="E398">
        <v>8</v>
      </c>
      <c r="F398">
        <v>4</v>
      </c>
      <c r="G398" t="s">
        <v>59</v>
      </c>
      <c r="H398">
        <v>526</v>
      </c>
      <c r="I398">
        <v>3</v>
      </c>
      <c r="J398" t="s">
        <v>42</v>
      </c>
      <c r="K398">
        <v>3</v>
      </c>
      <c r="L398">
        <v>2</v>
      </c>
      <c r="M398" t="s">
        <v>70</v>
      </c>
      <c r="N398">
        <v>3</v>
      </c>
      <c r="O398" t="s">
        <v>67</v>
      </c>
      <c r="P398">
        <v>4522</v>
      </c>
      <c r="Q398">
        <v>4</v>
      </c>
      <c r="R398" t="s">
        <v>38</v>
      </c>
      <c r="S398">
        <v>14</v>
      </c>
      <c r="T398">
        <v>3</v>
      </c>
      <c r="U398">
        <v>4</v>
      </c>
      <c r="V398">
        <v>0</v>
      </c>
      <c r="W398">
        <v>8</v>
      </c>
      <c r="X398">
        <v>3</v>
      </c>
      <c r="Y398">
        <v>3</v>
      </c>
      <c r="Z398">
        <v>5</v>
      </c>
      <c r="AA398">
        <v>2</v>
      </c>
      <c r="AB398">
        <v>0</v>
      </c>
      <c r="AC398">
        <v>2</v>
      </c>
      <c r="AD398">
        <v>0</v>
      </c>
      <c r="AE398">
        <v>1</v>
      </c>
      <c r="AF398">
        <v>1</v>
      </c>
      <c r="AG398">
        <v>1</v>
      </c>
      <c r="AH398" t="s">
        <v>45</v>
      </c>
      <c r="AI398" t="s">
        <v>57</v>
      </c>
      <c r="AJ398" t="s">
        <v>61</v>
      </c>
      <c r="AK398" t="s">
        <v>48</v>
      </c>
      <c r="AL398" t="s">
        <v>65</v>
      </c>
      <c r="AM398">
        <v>3.25</v>
      </c>
      <c r="AN398" t="s">
        <v>95</v>
      </c>
      <c r="AO398" t="str" cm="1">
        <f t="array" ref="AO398">_xlfn.IFS(
  attrition_data[[#This Row],[YearsSinceLastPromotion]]="","",
  attrition_data[[#This Row],[YearsSinceLastPromotion]]=0,"0",
  attrition_data[[#This Row],[YearsSinceLastPromotion]]&lt;=2,"1–2",
  attrition_data[[#This Row],[YearsSinceLastPromotion]]&lt;=5,"3–5",
  TRUE,"6+"
)</f>
        <v>0</v>
      </c>
      <c r="AP398">
        <f>attrition_data[[#This Row],[MonthlyIncome]] * 12 * ReplacementFactor</f>
        <v>16279.199999999999</v>
      </c>
      <c r="AQ398">
        <f>IFERROR(attrition_data[[#This Row],[AttritionFlag]] * attrition_data[[#This Row],[ReplacementCost]], 0)</f>
        <v>0</v>
      </c>
      <c r="AR39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98" t="str" cm="1">
        <f t="array" ref="AS398">_xlfn.IFS(
  attrition_data[[#This Row],[RiskScore]] &lt;= $AU$3, "Q1 (Lowest)",
  attrition_data[[#This Row],[RiskScore]] &lt;= $AV$3, "Q2",
  attrition_data[[#This Row],[RiskScore]] &lt;= $AW$3, "Q3",
  TRUE, "Q4 (Highest)"
)</f>
        <v>Q2</v>
      </c>
    </row>
    <row r="399" spans="1:45">
      <c r="A399">
        <v>25</v>
      </c>
      <c r="B399" t="s">
        <v>50</v>
      </c>
      <c r="C399" t="s">
        <v>39</v>
      </c>
      <c r="D399" t="s">
        <v>40</v>
      </c>
      <c r="E399">
        <v>4</v>
      </c>
      <c r="F399">
        <v>2</v>
      </c>
      <c r="G399" t="s">
        <v>41</v>
      </c>
      <c r="H399">
        <v>527</v>
      </c>
      <c r="I399">
        <v>2</v>
      </c>
      <c r="J399" t="s">
        <v>42</v>
      </c>
      <c r="K399">
        <v>2</v>
      </c>
      <c r="L399">
        <v>2</v>
      </c>
      <c r="M399" t="s">
        <v>43</v>
      </c>
      <c r="N399">
        <v>4</v>
      </c>
      <c r="O399" t="s">
        <v>44</v>
      </c>
      <c r="P399">
        <v>4487</v>
      </c>
      <c r="Q399">
        <v>1</v>
      </c>
      <c r="R399" t="s">
        <v>38</v>
      </c>
      <c r="S399">
        <v>11</v>
      </c>
      <c r="T399">
        <v>3</v>
      </c>
      <c r="U399">
        <v>2</v>
      </c>
      <c r="V399">
        <v>0</v>
      </c>
      <c r="W399">
        <v>5</v>
      </c>
      <c r="X399">
        <v>3</v>
      </c>
      <c r="Y399">
        <v>3</v>
      </c>
      <c r="Z399">
        <v>5</v>
      </c>
      <c r="AA399">
        <v>4</v>
      </c>
      <c r="AB399">
        <v>1</v>
      </c>
      <c r="AC399">
        <v>3</v>
      </c>
      <c r="AD399">
        <v>0</v>
      </c>
      <c r="AE399">
        <v>1</v>
      </c>
      <c r="AF399">
        <v>1</v>
      </c>
      <c r="AG399">
        <v>1</v>
      </c>
      <c r="AH399" t="s">
        <v>63</v>
      </c>
      <c r="AI399" t="s">
        <v>46</v>
      </c>
      <c r="AJ399" t="s">
        <v>61</v>
      </c>
      <c r="AK399" t="s">
        <v>48</v>
      </c>
      <c r="AL399" t="s">
        <v>65</v>
      </c>
      <c r="AM399">
        <v>2.75</v>
      </c>
      <c r="AN399" t="s">
        <v>94</v>
      </c>
      <c r="AO399" t="str" cm="1">
        <f t="array" ref="AO399">_xlfn.IFS(
  attrition_data[[#This Row],[YearsSinceLastPromotion]]="","",
  attrition_data[[#This Row],[YearsSinceLastPromotion]]=0,"0",
  attrition_data[[#This Row],[YearsSinceLastPromotion]]&lt;=2,"1–2",
  attrition_data[[#This Row],[YearsSinceLastPromotion]]&lt;=5,"3–5",
  TRUE,"6+"
)</f>
        <v>1–2</v>
      </c>
      <c r="AP399">
        <f>attrition_data[[#This Row],[MonthlyIncome]] * 12 * ReplacementFactor</f>
        <v>16153.199999999999</v>
      </c>
      <c r="AQ399">
        <f>IFERROR(attrition_data[[#This Row],[AttritionFlag]] * attrition_data[[#This Row],[ReplacementCost]], 0)</f>
        <v>0</v>
      </c>
      <c r="AR39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399" t="str" cm="1">
        <f t="array" ref="AS399">_xlfn.IFS(
  attrition_data[[#This Row],[RiskScore]] &lt;= $AU$3, "Q1 (Lowest)",
  attrition_data[[#This Row],[RiskScore]] &lt;= $AV$3, "Q2",
  attrition_data[[#This Row],[RiskScore]] &lt;= $AW$3, "Q3",
  TRUE, "Q4 (Highest)"
)</f>
        <v>Q2</v>
      </c>
    </row>
    <row r="400" spans="1:45">
      <c r="A400">
        <v>37</v>
      </c>
      <c r="B400" t="s">
        <v>50</v>
      </c>
      <c r="C400" t="s">
        <v>74</v>
      </c>
      <c r="D400" t="s">
        <v>52</v>
      </c>
      <c r="E400">
        <v>25</v>
      </c>
      <c r="F400">
        <v>5</v>
      </c>
      <c r="G400" t="s">
        <v>64</v>
      </c>
      <c r="H400">
        <v>529</v>
      </c>
      <c r="I400">
        <v>2</v>
      </c>
      <c r="J400" t="s">
        <v>42</v>
      </c>
      <c r="K400">
        <v>3</v>
      </c>
      <c r="L400">
        <v>2</v>
      </c>
      <c r="M400" t="s">
        <v>54</v>
      </c>
      <c r="N400">
        <v>3</v>
      </c>
      <c r="O400" t="s">
        <v>55</v>
      </c>
      <c r="P400">
        <v>4449</v>
      </c>
      <c r="Q400">
        <v>3</v>
      </c>
      <c r="R400" t="s">
        <v>38</v>
      </c>
      <c r="S400">
        <v>15</v>
      </c>
      <c r="T400">
        <v>3</v>
      </c>
      <c r="U400">
        <v>1</v>
      </c>
      <c r="V400">
        <v>2</v>
      </c>
      <c r="W400">
        <v>15</v>
      </c>
      <c r="X400">
        <v>2</v>
      </c>
      <c r="Y400">
        <v>3</v>
      </c>
      <c r="Z400">
        <v>13</v>
      </c>
      <c r="AA400">
        <v>11</v>
      </c>
      <c r="AB400">
        <v>10</v>
      </c>
      <c r="AC400">
        <v>7</v>
      </c>
      <c r="AD400">
        <v>0</v>
      </c>
      <c r="AE400">
        <v>1</v>
      </c>
      <c r="AF400">
        <v>0</v>
      </c>
      <c r="AG400">
        <v>1</v>
      </c>
      <c r="AH400" t="s">
        <v>45</v>
      </c>
      <c r="AI400" t="s">
        <v>68</v>
      </c>
      <c r="AJ400" t="s">
        <v>61</v>
      </c>
      <c r="AK400" t="s">
        <v>58</v>
      </c>
      <c r="AL400" t="s">
        <v>71</v>
      </c>
      <c r="AM400">
        <v>2.25</v>
      </c>
      <c r="AN400" t="s">
        <v>96</v>
      </c>
      <c r="AO400" t="str" cm="1">
        <f t="array" ref="AO400">_xlfn.IFS(
  attrition_data[[#This Row],[YearsSinceLastPromotion]]="","",
  attrition_data[[#This Row],[YearsSinceLastPromotion]]=0,"0",
  attrition_data[[#This Row],[YearsSinceLastPromotion]]&lt;=2,"1–2",
  attrition_data[[#This Row],[YearsSinceLastPromotion]]&lt;=5,"3–5",
  TRUE,"6+"
)</f>
        <v>6+</v>
      </c>
      <c r="AP400">
        <f>attrition_data[[#This Row],[MonthlyIncome]] * 12 * ReplacementFactor</f>
        <v>16016.4</v>
      </c>
      <c r="AQ400">
        <f>IFERROR(attrition_data[[#This Row],[AttritionFlag]] * attrition_data[[#This Row],[ReplacementCost]], 0)</f>
        <v>0</v>
      </c>
      <c r="AR40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400" t="str" cm="1">
        <f t="array" ref="AS400">_xlfn.IFS(
  attrition_data[[#This Row],[RiskScore]] &lt;= $AU$3, "Q1 (Lowest)",
  attrition_data[[#This Row],[RiskScore]] &lt;= $AV$3, "Q2",
  attrition_data[[#This Row],[RiskScore]] &lt;= $AW$3, "Q3",
  TRUE, "Q4 (Highest)"
)</f>
        <v>Q4 (Highest)</v>
      </c>
    </row>
    <row r="401" spans="1:45">
      <c r="A401">
        <v>31</v>
      </c>
      <c r="B401" t="s">
        <v>50</v>
      </c>
      <c r="C401" t="s">
        <v>39</v>
      </c>
      <c r="D401" t="s">
        <v>52</v>
      </c>
      <c r="E401">
        <v>1</v>
      </c>
      <c r="F401">
        <v>2</v>
      </c>
      <c r="G401" t="s">
        <v>41</v>
      </c>
      <c r="H401">
        <v>530</v>
      </c>
      <c r="I401">
        <v>4</v>
      </c>
      <c r="J401" t="s">
        <v>53</v>
      </c>
      <c r="K401">
        <v>2</v>
      </c>
      <c r="L401">
        <v>1</v>
      </c>
      <c r="M401" t="s">
        <v>60</v>
      </c>
      <c r="N401">
        <v>1</v>
      </c>
      <c r="O401" t="s">
        <v>55</v>
      </c>
      <c r="P401">
        <v>2218</v>
      </c>
      <c r="Q401">
        <v>1</v>
      </c>
      <c r="R401" t="s">
        <v>50</v>
      </c>
      <c r="S401">
        <v>12</v>
      </c>
      <c r="T401">
        <v>3</v>
      </c>
      <c r="U401">
        <v>3</v>
      </c>
      <c r="V401">
        <v>1</v>
      </c>
      <c r="W401">
        <v>4</v>
      </c>
      <c r="X401">
        <v>3</v>
      </c>
      <c r="Y401">
        <v>3</v>
      </c>
      <c r="Z401">
        <v>4</v>
      </c>
      <c r="AA401">
        <v>2</v>
      </c>
      <c r="AB401">
        <v>3</v>
      </c>
      <c r="AC401">
        <v>2</v>
      </c>
      <c r="AD401">
        <v>0</v>
      </c>
      <c r="AE401">
        <v>0</v>
      </c>
      <c r="AF401">
        <v>0</v>
      </c>
      <c r="AG401">
        <v>1</v>
      </c>
      <c r="AH401" t="s">
        <v>63</v>
      </c>
      <c r="AI401" t="s">
        <v>46</v>
      </c>
      <c r="AJ401" t="s">
        <v>61</v>
      </c>
      <c r="AK401" t="s">
        <v>48</v>
      </c>
      <c r="AL401" t="s">
        <v>65</v>
      </c>
      <c r="AM401">
        <v>2.75</v>
      </c>
      <c r="AN401" t="s">
        <v>94</v>
      </c>
      <c r="AO401" t="str" cm="1">
        <f t="array" ref="AO401">_xlfn.IFS(
  attrition_data[[#This Row],[YearsSinceLastPromotion]]="","",
  attrition_data[[#This Row],[YearsSinceLastPromotion]]=0,"0",
  attrition_data[[#This Row],[YearsSinceLastPromotion]]&lt;=2,"1–2",
  attrition_data[[#This Row],[YearsSinceLastPromotion]]&lt;=5,"3–5",
  TRUE,"6+"
)</f>
        <v>3–5</v>
      </c>
      <c r="AP401">
        <f>attrition_data[[#This Row],[MonthlyIncome]] * 12 * ReplacementFactor</f>
        <v>7984.7999999999993</v>
      </c>
      <c r="AQ401">
        <f>IFERROR(attrition_data[[#This Row],[AttritionFlag]] * attrition_data[[#This Row],[ReplacementCost]], 0)</f>
        <v>0</v>
      </c>
      <c r="AR40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01" t="str" cm="1">
        <f t="array" ref="AS401">_xlfn.IFS(
  attrition_data[[#This Row],[RiskScore]] &lt;= $AU$3, "Q1 (Lowest)",
  attrition_data[[#This Row],[RiskScore]] &lt;= $AV$3, "Q2",
  attrition_data[[#This Row],[RiskScore]] &lt;= $AW$3, "Q3",
  TRUE, "Q4 (Highest)"
)</f>
        <v>Q2</v>
      </c>
    </row>
    <row r="402" spans="1:45">
      <c r="A402">
        <v>39</v>
      </c>
      <c r="B402" t="s">
        <v>50</v>
      </c>
      <c r="C402" t="s">
        <v>51</v>
      </c>
      <c r="D402" t="s">
        <v>52</v>
      </c>
      <c r="E402">
        <v>1</v>
      </c>
      <c r="F402">
        <v>1</v>
      </c>
      <c r="G402" t="s">
        <v>41</v>
      </c>
      <c r="H402">
        <v>531</v>
      </c>
      <c r="I402">
        <v>2</v>
      </c>
      <c r="J402" t="s">
        <v>53</v>
      </c>
      <c r="K402">
        <v>3</v>
      </c>
      <c r="L402">
        <v>5</v>
      </c>
      <c r="M402" t="s">
        <v>75</v>
      </c>
      <c r="N402">
        <v>3</v>
      </c>
      <c r="O402" t="s">
        <v>67</v>
      </c>
      <c r="P402">
        <v>19197</v>
      </c>
      <c r="Q402">
        <v>1</v>
      </c>
      <c r="R402" t="s">
        <v>38</v>
      </c>
      <c r="S402">
        <v>14</v>
      </c>
      <c r="T402">
        <v>3</v>
      </c>
      <c r="U402">
        <v>3</v>
      </c>
      <c r="V402">
        <v>1</v>
      </c>
      <c r="W402">
        <v>21</v>
      </c>
      <c r="X402">
        <v>3</v>
      </c>
      <c r="Y402">
        <v>3</v>
      </c>
      <c r="Z402">
        <v>21</v>
      </c>
      <c r="AA402">
        <v>8</v>
      </c>
      <c r="AB402">
        <v>1</v>
      </c>
      <c r="AC402">
        <v>6</v>
      </c>
      <c r="AD402">
        <v>0</v>
      </c>
      <c r="AE402">
        <v>1</v>
      </c>
      <c r="AF402">
        <v>1</v>
      </c>
      <c r="AG402">
        <v>1</v>
      </c>
      <c r="AH402" t="s">
        <v>45</v>
      </c>
      <c r="AI402" t="s">
        <v>46</v>
      </c>
      <c r="AJ402" t="s">
        <v>76</v>
      </c>
      <c r="AK402" t="s">
        <v>71</v>
      </c>
      <c r="AL402" t="s">
        <v>78</v>
      </c>
      <c r="AM402">
        <v>2.75</v>
      </c>
      <c r="AN402" t="s">
        <v>94</v>
      </c>
      <c r="AO402" t="str" cm="1">
        <f t="array" ref="AO402">_xlfn.IFS(
  attrition_data[[#This Row],[YearsSinceLastPromotion]]="","",
  attrition_data[[#This Row],[YearsSinceLastPromotion]]=0,"0",
  attrition_data[[#This Row],[YearsSinceLastPromotion]]&lt;=2,"1–2",
  attrition_data[[#This Row],[YearsSinceLastPromotion]]&lt;=5,"3–5",
  TRUE,"6+"
)</f>
        <v>1–2</v>
      </c>
      <c r="AP402">
        <f>attrition_data[[#This Row],[MonthlyIncome]] * 12 * ReplacementFactor</f>
        <v>69109.2</v>
      </c>
      <c r="AQ402">
        <f>IFERROR(attrition_data[[#This Row],[AttritionFlag]] * attrition_data[[#This Row],[ReplacementCost]], 0)</f>
        <v>0</v>
      </c>
      <c r="AR40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02" t="str" cm="1">
        <f t="array" ref="AS402">_xlfn.IFS(
  attrition_data[[#This Row],[RiskScore]] &lt;= $AU$3, "Q1 (Lowest)",
  attrition_data[[#This Row],[RiskScore]] &lt;= $AV$3, "Q2",
  attrition_data[[#This Row],[RiskScore]] &lt;= $AW$3, "Q3",
  TRUE, "Q4 (Highest)"
)</f>
        <v>Q2</v>
      </c>
    </row>
    <row r="403" spans="1:45">
      <c r="A403">
        <v>56</v>
      </c>
      <c r="B403" t="s">
        <v>50</v>
      </c>
      <c r="C403" t="s">
        <v>51</v>
      </c>
      <c r="D403" t="s">
        <v>40</v>
      </c>
      <c r="E403">
        <v>6</v>
      </c>
      <c r="F403">
        <v>3</v>
      </c>
      <c r="G403" t="s">
        <v>41</v>
      </c>
      <c r="H403">
        <v>532</v>
      </c>
      <c r="I403">
        <v>3</v>
      </c>
      <c r="J403" t="s">
        <v>42</v>
      </c>
      <c r="K403">
        <v>4</v>
      </c>
      <c r="L403">
        <v>4</v>
      </c>
      <c r="M403" t="s">
        <v>43</v>
      </c>
      <c r="N403">
        <v>1</v>
      </c>
      <c r="O403" t="s">
        <v>55</v>
      </c>
      <c r="P403">
        <v>13212</v>
      </c>
      <c r="Q403">
        <v>9</v>
      </c>
      <c r="R403" t="s">
        <v>50</v>
      </c>
      <c r="S403">
        <v>11</v>
      </c>
      <c r="T403">
        <v>3</v>
      </c>
      <c r="U403">
        <v>4</v>
      </c>
      <c r="V403">
        <v>3</v>
      </c>
      <c r="W403">
        <v>36</v>
      </c>
      <c r="X403">
        <v>0</v>
      </c>
      <c r="Y403">
        <v>2</v>
      </c>
      <c r="Z403">
        <v>7</v>
      </c>
      <c r="AA403">
        <v>7</v>
      </c>
      <c r="AB403">
        <v>7</v>
      </c>
      <c r="AC403">
        <v>7</v>
      </c>
      <c r="AD403">
        <v>0</v>
      </c>
      <c r="AE403">
        <v>0</v>
      </c>
      <c r="AF403">
        <v>0</v>
      </c>
      <c r="AG403">
        <v>1</v>
      </c>
      <c r="AH403" t="s">
        <v>66</v>
      </c>
      <c r="AI403" t="s">
        <v>57</v>
      </c>
      <c r="AJ403" t="s">
        <v>81</v>
      </c>
      <c r="AK403" t="s">
        <v>77</v>
      </c>
      <c r="AL403" t="s">
        <v>49</v>
      </c>
      <c r="AM403">
        <v>2.5</v>
      </c>
      <c r="AN403" t="s">
        <v>96</v>
      </c>
      <c r="AO403" t="str" cm="1">
        <f t="array" ref="AO403">_xlfn.IFS(
  attrition_data[[#This Row],[YearsSinceLastPromotion]]="","",
  attrition_data[[#This Row],[YearsSinceLastPromotion]]=0,"0",
  attrition_data[[#This Row],[YearsSinceLastPromotion]]&lt;=2,"1–2",
  attrition_data[[#This Row],[YearsSinceLastPromotion]]&lt;=5,"3–5",
  TRUE,"6+"
)</f>
        <v>6+</v>
      </c>
      <c r="AP403">
        <f>attrition_data[[#This Row],[MonthlyIncome]] * 12 * ReplacementFactor</f>
        <v>47563.199999999997</v>
      </c>
      <c r="AQ403">
        <f>IFERROR(attrition_data[[#This Row],[AttritionFlag]] * attrition_data[[#This Row],[ReplacementCost]], 0)</f>
        <v>0</v>
      </c>
      <c r="AR40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03" t="str" cm="1">
        <f t="array" ref="AS403">_xlfn.IFS(
  attrition_data[[#This Row],[RiskScore]] &lt;= $AU$3, "Q1 (Lowest)",
  attrition_data[[#This Row],[RiskScore]] &lt;= $AV$3, "Q2",
  attrition_data[[#This Row],[RiskScore]] &lt;= $AW$3, "Q3",
  TRUE, "Q4 (Highest)"
)</f>
        <v>Q2</v>
      </c>
    </row>
    <row r="404" spans="1:45">
      <c r="A404">
        <v>30</v>
      </c>
      <c r="B404" t="s">
        <v>50</v>
      </c>
      <c r="C404" t="s">
        <v>39</v>
      </c>
      <c r="D404" t="s">
        <v>40</v>
      </c>
      <c r="E404">
        <v>12</v>
      </c>
      <c r="F404">
        <v>3</v>
      </c>
      <c r="G404" t="s">
        <v>83</v>
      </c>
      <c r="H404">
        <v>533</v>
      </c>
      <c r="I404">
        <v>2</v>
      </c>
      <c r="J404" t="s">
        <v>42</v>
      </c>
      <c r="K404">
        <v>3</v>
      </c>
      <c r="L404">
        <v>2</v>
      </c>
      <c r="M404" t="s">
        <v>43</v>
      </c>
      <c r="N404">
        <v>3</v>
      </c>
      <c r="O404" t="s">
        <v>44</v>
      </c>
      <c r="P404">
        <v>6577</v>
      </c>
      <c r="Q404">
        <v>0</v>
      </c>
      <c r="R404" t="s">
        <v>50</v>
      </c>
      <c r="S404">
        <v>11</v>
      </c>
      <c r="T404">
        <v>3</v>
      </c>
      <c r="U404">
        <v>2</v>
      </c>
      <c r="V404">
        <v>0</v>
      </c>
      <c r="W404">
        <v>6</v>
      </c>
      <c r="X404">
        <v>6</v>
      </c>
      <c r="Y404">
        <v>3</v>
      </c>
      <c r="Z404">
        <v>5</v>
      </c>
      <c r="AA404">
        <v>4</v>
      </c>
      <c r="AB404">
        <v>4</v>
      </c>
      <c r="AC404">
        <v>4</v>
      </c>
      <c r="AD404">
        <v>0</v>
      </c>
      <c r="AE404">
        <v>0</v>
      </c>
      <c r="AF404">
        <v>0</v>
      </c>
      <c r="AG404">
        <v>1</v>
      </c>
      <c r="AH404" t="s">
        <v>63</v>
      </c>
      <c r="AI404" t="s">
        <v>73</v>
      </c>
      <c r="AJ404" t="s">
        <v>47</v>
      </c>
      <c r="AK404" t="s">
        <v>48</v>
      </c>
      <c r="AL404" t="s">
        <v>65</v>
      </c>
      <c r="AM404">
        <v>2.5</v>
      </c>
      <c r="AN404" t="s">
        <v>96</v>
      </c>
      <c r="AO404" t="str" cm="1">
        <f t="array" ref="AO404">_xlfn.IFS(
  attrition_data[[#This Row],[YearsSinceLastPromotion]]="","",
  attrition_data[[#This Row],[YearsSinceLastPromotion]]=0,"0",
  attrition_data[[#This Row],[YearsSinceLastPromotion]]&lt;=2,"1–2",
  attrition_data[[#This Row],[YearsSinceLastPromotion]]&lt;=5,"3–5",
  TRUE,"6+"
)</f>
        <v>3–5</v>
      </c>
      <c r="AP404">
        <f>attrition_data[[#This Row],[MonthlyIncome]] * 12 * ReplacementFactor</f>
        <v>23677.200000000001</v>
      </c>
      <c r="AQ404">
        <f>IFERROR(attrition_data[[#This Row],[AttritionFlag]] * attrition_data[[#This Row],[ReplacementCost]], 0)</f>
        <v>0</v>
      </c>
      <c r="AR40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04" t="str" cm="1">
        <f t="array" ref="AS404">_xlfn.IFS(
  attrition_data[[#This Row],[RiskScore]] &lt;= $AU$3, "Q1 (Lowest)",
  attrition_data[[#This Row],[RiskScore]] &lt;= $AV$3, "Q2",
  attrition_data[[#This Row],[RiskScore]] &lt;= $AW$3, "Q3",
  TRUE, "Q4 (Highest)"
)</f>
        <v>Q2</v>
      </c>
    </row>
    <row r="405" spans="1:45">
      <c r="A405">
        <v>41</v>
      </c>
      <c r="B405" t="s">
        <v>50</v>
      </c>
      <c r="C405" t="s">
        <v>39</v>
      </c>
      <c r="D405" t="s">
        <v>40</v>
      </c>
      <c r="E405">
        <v>1</v>
      </c>
      <c r="F405">
        <v>3</v>
      </c>
      <c r="G405" t="s">
        <v>82</v>
      </c>
      <c r="H405">
        <v>534</v>
      </c>
      <c r="I405">
        <v>2</v>
      </c>
      <c r="J405" t="s">
        <v>53</v>
      </c>
      <c r="K405">
        <v>4</v>
      </c>
      <c r="L405">
        <v>3</v>
      </c>
      <c r="M405" t="s">
        <v>43</v>
      </c>
      <c r="N405">
        <v>1</v>
      </c>
      <c r="O405" t="s">
        <v>55</v>
      </c>
      <c r="P405">
        <v>8392</v>
      </c>
      <c r="Q405">
        <v>1</v>
      </c>
      <c r="R405" t="s">
        <v>50</v>
      </c>
      <c r="S405">
        <v>16</v>
      </c>
      <c r="T405">
        <v>3</v>
      </c>
      <c r="U405">
        <v>3</v>
      </c>
      <c r="V405">
        <v>1</v>
      </c>
      <c r="W405">
        <v>10</v>
      </c>
      <c r="X405">
        <v>2</v>
      </c>
      <c r="Y405">
        <v>3</v>
      </c>
      <c r="Z405">
        <v>10</v>
      </c>
      <c r="AA405">
        <v>7</v>
      </c>
      <c r="AB405">
        <v>0</v>
      </c>
      <c r="AC405">
        <v>7</v>
      </c>
      <c r="AD405">
        <v>0</v>
      </c>
      <c r="AE405">
        <v>0</v>
      </c>
      <c r="AF405">
        <v>1</v>
      </c>
      <c r="AG405">
        <v>1</v>
      </c>
      <c r="AH405" t="s">
        <v>45</v>
      </c>
      <c r="AI405" t="s">
        <v>46</v>
      </c>
      <c r="AJ405" t="s">
        <v>47</v>
      </c>
      <c r="AK405" t="s">
        <v>58</v>
      </c>
      <c r="AL405" t="s">
        <v>49</v>
      </c>
      <c r="AM405">
        <v>2.25</v>
      </c>
      <c r="AN405" t="s">
        <v>96</v>
      </c>
      <c r="AO405" t="str" cm="1">
        <f t="array" ref="AO405">_xlfn.IFS(
  attrition_data[[#This Row],[YearsSinceLastPromotion]]="","",
  attrition_data[[#This Row],[YearsSinceLastPromotion]]=0,"0",
  attrition_data[[#This Row],[YearsSinceLastPromotion]]&lt;=2,"1–2",
  attrition_data[[#This Row],[YearsSinceLastPromotion]]&lt;=5,"3–5",
  TRUE,"6+"
)</f>
        <v>0</v>
      </c>
      <c r="AP405">
        <f>attrition_data[[#This Row],[MonthlyIncome]] * 12 * ReplacementFactor</f>
        <v>30211.199999999997</v>
      </c>
      <c r="AQ405">
        <f>IFERROR(attrition_data[[#This Row],[AttritionFlag]] * attrition_data[[#This Row],[ReplacementCost]], 0)</f>
        <v>0</v>
      </c>
      <c r="AR40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405" t="str" cm="1">
        <f t="array" ref="AS405">_xlfn.IFS(
  attrition_data[[#This Row],[RiskScore]] &lt;= $AU$3, "Q1 (Lowest)",
  attrition_data[[#This Row],[RiskScore]] &lt;= $AV$3, "Q2",
  attrition_data[[#This Row],[RiskScore]] &lt;= $AW$3, "Q3",
  TRUE, "Q4 (Highest)"
)</f>
        <v>Q1 (Lowest)</v>
      </c>
    </row>
    <row r="406" spans="1:45">
      <c r="A406">
        <v>28</v>
      </c>
      <c r="B406" t="s">
        <v>50</v>
      </c>
      <c r="C406" t="s">
        <v>39</v>
      </c>
      <c r="D406" t="s">
        <v>52</v>
      </c>
      <c r="E406">
        <v>17</v>
      </c>
      <c r="F406">
        <v>2</v>
      </c>
      <c r="G406" t="s">
        <v>64</v>
      </c>
      <c r="H406">
        <v>536</v>
      </c>
      <c r="I406">
        <v>3</v>
      </c>
      <c r="J406" t="s">
        <v>53</v>
      </c>
      <c r="K406">
        <v>3</v>
      </c>
      <c r="L406">
        <v>2</v>
      </c>
      <c r="M406" t="s">
        <v>60</v>
      </c>
      <c r="N406">
        <v>1</v>
      </c>
      <c r="O406" t="s">
        <v>67</v>
      </c>
      <c r="P406">
        <v>4558</v>
      </c>
      <c r="Q406">
        <v>1</v>
      </c>
      <c r="R406" t="s">
        <v>50</v>
      </c>
      <c r="S406">
        <v>12</v>
      </c>
      <c r="T406">
        <v>3</v>
      </c>
      <c r="U406">
        <v>4</v>
      </c>
      <c r="V406">
        <v>1</v>
      </c>
      <c r="W406">
        <v>10</v>
      </c>
      <c r="X406">
        <v>2</v>
      </c>
      <c r="Y406">
        <v>3</v>
      </c>
      <c r="Z406">
        <v>10</v>
      </c>
      <c r="AA406">
        <v>0</v>
      </c>
      <c r="AB406">
        <v>1</v>
      </c>
      <c r="AC406">
        <v>8</v>
      </c>
      <c r="AD406">
        <v>0</v>
      </c>
      <c r="AE406">
        <v>0</v>
      </c>
      <c r="AF406">
        <v>1</v>
      </c>
      <c r="AG406">
        <v>1</v>
      </c>
      <c r="AH406" t="s">
        <v>63</v>
      </c>
      <c r="AI406" t="s">
        <v>72</v>
      </c>
      <c r="AJ406" t="s">
        <v>61</v>
      </c>
      <c r="AK406" t="s">
        <v>58</v>
      </c>
      <c r="AL406" t="s">
        <v>49</v>
      </c>
      <c r="AM406">
        <v>2.75</v>
      </c>
      <c r="AN406" t="s">
        <v>94</v>
      </c>
      <c r="AO406" t="str" cm="1">
        <f t="array" ref="AO406">_xlfn.IFS(
  attrition_data[[#This Row],[YearsSinceLastPromotion]]="","",
  attrition_data[[#This Row],[YearsSinceLastPromotion]]=0,"0",
  attrition_data[[#This Row],[YearsSinceLastPromotion]]&lt;=2,"1–2",
  attrition_data[[#This Row],[YearsSinceLastPromotion]]&lt;=5,"3–5",
  TRUE,"6+"
)</f>
        <v>1–2</v>
      </c>
      <c r="AP406">
        <f>attrition_data[[#This Row],[MonthlyIncome]] * 12 * ReplacementFactor</f>
        <v>16408.8</v>
      </c>
      <c r="AQ406">
        <f>IFERROR(attrition_data[[#This Row],[AttritionFlag]] * attrition_data[[#This Row],[ReplacementCost]], 0)</f>
        <v>0</v>
      </c>
      <c r="AR40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406" t="str" cm="1">
        <f t="array" ref="AS406">_xlfn.IFS(
  attrition_data[[#This Row],[RiskScore]] &lt;= $AU$3, "Q1 (Lowest)",
  attrition_data[[#This Row],[RiskScore]] &lt;= $AV$3, "Q2",
  attrition_data[[#This Row],[RiskScore]] &lt;= $AW$3, "Q3",
  TRUE, "Q4 (Highest)"
)</f>
        <v>Q1 (Lowest)</v>
      </c>
    </row>
    <row r="407" spans="1:45">
      <c r="A407">
        <v>25</v>
      </c>
      <c r="B407" t="s">
        <v>38</v>
      </c>
      <c r="C407" t="s">
        <v>39</v>
      </c>
      <c r="D407" t="s">
        <v>52</v>
      </c>
      <c r="E407">
        <v>3</v>
      </c>
      <c r="F407">
        <v>3</v>
      </c>
      <c r="G407" t="s">
        <v>64</v>
      </c>
      <c r="H407">
        <v>538</v>
      </c>
      <c r="I407">
        <v>1</v>
      </c>
      <c r="J407" t="s">
        <v>53</v>
      </c>
      <c r="K407">
        <v>3</v>
      </c>
      <c r="L407">
        <v>1</v>
      </c>
      <c r="M407" t="s">
        <v>60</v>
      </c>
      <c r="N407">
        <v>1</v>
      </c>
      <c r="O407" t="s">
        <v>55</v>
      </c>
      <c r="P407">
        <v>4031</v>
      </c>
      <c r="Q407">
        <v>5</v>
      </c>
      <c r="R407" t="s">
        <v>50</v>
      </c>
      <c r="S407">
        <v>13</v>
      </c>
      <c r="T407">
        <v>3</v>
      </c>
      <c r="U407">
        <v>3</v>
      </c>
      <c r="V407">
        <v>1</v>
      </c>
      <c r="W407">
        <v>6</v>
      </c>
      <c r="X407">
        <v>5</v>
      </c>
      <c r="Y407">
        <v>3</v>
      </c>
      <c r="Z407">
        <v>2</v>
      </c>
      <c r="AA407">
        <v>2</v>
      </c>
      <c r="AB407">
        <v>0</v>
      </c>
      <c r="AC407">
        <v>2</v>
      </c>
      <c r="AD407">
        <v>1</v>
      </c>
      <c r="AE407">
        <v>0</v>
      </c>
      <c r="AF407">
        <v>1</v>
      </c>
      <c r="AG407">
        <v>1</v>
      </c>
      <c r="AH407" t="s">
        <v>63</v>
      </c>
      <c r="AI407" t="s">
        <v>46</v>
      </c>
      <c r="AJ407" t="s">
        <v>61</v>
      </c>
      <c r="AK407" t="s">
        <v>48</v>
      </c>
      <c r="AL407" t="s">
        <v>65</v>
      </c>
      <c r="AM407">
        <v>2</v>
      </c>
      <c r="AN407" t="s">
        <v>93</v>
      </c>
      <c r="AO407" t="str" cm="1">
        <f t="array" ref="AO407">_xlfn.IFS(
  attrition_data[[#This Row],[YearsSinceLastPromotion]]="","",
  attrition_data[[#This Row],[YearsSinceLastPromotion]]=0,"0",
  attrition_data[[#This Row],[YearsSinceLastPromotion]]&lt;=2,"1–2",
  attrition_data[[#This Row],[YearsSinceLastPromotion]]&lt;=5,"3–5",
  TRUE,"6+"
)</f>
        <v>0</v>
      </c>
      <c r="AP407">
        <f>attrition_data[[#This Row],[MonthlyIncome]] * 12 * ReplacementFactor</f>
        <v>14511.6</v>
      </c>
      <c r="AQ407">
        <f>IFERROR(attrition_data[[#This Row],[AttritionFlag]] * attrition_data[[#This Row],[ReplacementCost]], 0)</f>
        <v>14511.6</v>
      </c>
      <c r="AR40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07" t="str" cm="1">
        <f t="array" ref="AS407">_xlfn.IFS(
  attrition_data[[#This Row],[RiskScore]] &lt;= $AU$3, "Q1 (Lowest)",
  attrition_data[[#This Row],[RiskScore]] &lt;= $AV$3, "Q2",
  attrition_data[[#This Row],[RiskScore]] &lt;= $AW$3, "Q3",
  TRUE, "Q4 (Highest)"
)</f>
        <v>Q3</v>
      </c>
    </row>
    <row r="408" spans="1:45">
      <c r="A408">
        <v>52</v>
      </c>
      <c r="B408" t="s">
        <v>50</v>
      </c>
      <c r="C408" t="s">
        <v>39</v>
      </c>
      <c r="D408" t="s">
        <v>52</v>
      </c>
      <c r="E408">
        <v>3</v>
      </c>
      <c r="F408">
        <v>3</v>
      </c>
      <c r="G408" t="s">
        <v>64</v>
      </c>
      <c r="H408">
        <v>543</v>
      </c>
      <c r="I408">
        <v>4</v>
      </c>
      <c r="J408" t="s">
        <v>53</v>
      </c>
      <c r="K408">
        <v>2</v>
      </c>
      <c r="L408">
        <v>3</v>
      </c>
      <c r="M408" t="s">
        <v>69</v>
      </c>
      <c r="N408">
        <v>3</v>
      </c>
      <c r="O408" t="s">
        <v>55</v>
      </c>
      <c r="P408">
        <v>7969</v>
      </c>
      <c r="Q408">
        <v>2</v>
      </c>
      <c r="R408" t="s">
        <v>38</v>
      </c>
      <c r="S408">
        <v>14</v>
      </c>
      <c r="T408">
        <v>3</v>
      </c>
      <c r="U408">
        <v>3</v>
      </c>
      <c r="V408">
        <v>0</v>
      </c>
      <c r="W408">
        <v>28</v>
      </c>
      <c r="X408">
        <v>4</v>
      </c>
      <c r="Y408">
        <v>3</v>
      </c>
      <c r="Z408">
        <v>5</v>
      </c>
      <c r="AA408">
        <v>4</v>
      </c>
      <c r="AB408">
        <v>0</v>
      </c>
      <c r="AC408">
        <v>4</v>
      </c>
      <c r="AD408">
        <v>0</v>
      </c>
      <c r="AE408">
        <v>1</v>
      </c>
      <c r="AF408">
        <v>1</v>
      </c>
      <c r="AG408">
        <v>1</v>
      </c>
      <c r="AH408" t="s">
        <v>56</v>
      </c>
      <c r="AI408" t="s">
        <v>46</v>
      </c>
      <c r="AJ408" t="s">
        <v>47</v>
      </c>
      <c r="AK408" t="s">
        <v>77</v>
      </c>
      <c r="AL408" t="s">
        <v>65</v>
      </c>
      <c r="AM408">
        <v>3.25</v>
      </c>
      <c r="AN408" t="s">
        <v>95</v>
      </c>
      <c r="AO408" t="str" cm="1">
        <f t="array" ref="AO408">_xlfn.IFS(
  attrition_data[[#This Row],[YearsSinceLastPromotion]]="","",
  attrition_data[[#This Row],[YearsSinceLastPromotion]]=0,"0",
  attrition_data[[#This Row],[YearsSinceLastPromotion]]&lt;=2,"1–2",
  attrition_data[[#This Row],[YearsSinceLastPromotion]]&lt;=5,"3–5",
  TRUE,"6+"
)</f>
        <v>0</v>
      </c>
      <c r="AP408">
        <f>attrition_data[[#This Row],[MonthlyIncome]] * 12 * ReplacementFactor</f>
        <v>28688.399999999998</v>
      </c>
      <c r="AQ408">
        <f>IFERROR(attrition_data[[#This Row],[AttritionFlag]] * attrition_data[[#This Row],[ReplacementCost]], 0)</f>
        <v>0</v>
      </c>
      <c r="AR40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08" t="str" cm="1">
        <f t="array" ref="AS408">_xlfn.IFS(
  attrition_data[[#This Row],[RiskScore]] &lt;= $AU$3, "Q1 (Lowest)",
  attrition_data[[#This Row],[RiskScore]] &lt;= $AV$3, "Q2",
  attrition_data[[#This Row],[RiskScore]] &lt;= $AW$3, "Q3",
  TRUE, "Q4 (Highest)"
)</f>
        <v>Q2</v>
      </c>
    </row>
    <row r="409" spans="1:45">
      <c r="A409">
        <v>45</v>
      </c>
      <c r="B409" t="s">
        <v>50</v>
      </c>
      <c r="C409" t="s">
        <v>39</v>
      </c>
      <c r="D409" t="s">
        <v>52</v>
      </c>
      <c r="E409">
        <v>10</v>
      </c>
      <c r="F409">
        <v>2</v>
      </c>
      <c r="G409" t="s">
        <v>41</v>
      </c>
      <c r="H409">
        <v>544</v>
      </c>
      <c r="I409">
        <v>1</v>
      </c>
      <c r="J409" t="s">
        <v>53</v>
      </c>
      <c r="K409">
        <v>3</v>
      </c>
      <c r="L409">
        <v>1</v>
      </c>
      <c r="M409" t="s">
        <v>54</v>
      </c>
      <c r="N409">
        <v>4</v>
      </c>
      <c r="O409" t="s">
        <v>55</v>
      </c>
      <c r="P409">
        <v>2654</v>
      </c>
      <c r="Q409">
        <v>3</v>
      </c>
      <c r="R409" t="s">
        <v>50</v>
      </c>
      <c r="S409">
        <v>21</v>
      </c>
      <c r="T409">
        <v>4</v>
      </c>
      <c r="U409">
        <v>4</v>
      </c>
      <c r="V409">
        <v>2</v>
      </c>
      <c r="W409">
        <v>8</v>
      </c>
      <c r="X409">
        <v>3</v>
      </c>
      <c r="Y409">
        <v>2</v>
      </c>
      <c r="Z409">
        <v>2</v>
      </c>
      <c r="AA409">
        <v>2</v>
      </c>
      <c r="AB409">
        <v>0</v>
      </c>
      <c r="AC409">
        <v>2</v>
      </c>
      <c r="AD409">
        <v>0</v>
      </c>
      <c r="AE409">
        <v>0</v>
      </c>
      <c r="AF409">
        <v>1</v>
      </c>
      <c r="AG409">
        <v>1</v>
      </c>
      <c r="AH409" t="s">
        <v>56</v>
      </c>
      <c r="AI409" t="s">
        <v>57</v>
      </c>
      <c r="AJ409" t="s">
        <v>61</v>
      </c>
      <c r="AK409" t="s">
        <v>48</v>
      </c>
      <c r="AL409" t="s">
        <v>65</v>
      </c>
      <c r="AM409">
        <v>2.75</v>
      </c>
      <c r="AN409" t="s">
        <v>94</v>
      </c>
      <c r="AO409" t="str" cm="1">
        <f t="array" ref="AO409">_xlfn.IFS(
  attrition_data[[#This Row],[YearsSinceLastPromotion]]="","",
  attrition_data[[#This Row],[YearsSinceLastPromotion]]=0,"0",
  attrition_data[[#This Row],[YearsSinceLastPromotion]]&lt;=2,"1–2",
  attrition_data[[#This Row],[YearsSinceLastPromotion]]&lt;=5,"3–5",
  TRUE,"6+"
)</f>
        <v>0</v>
      </c>
      <c r="AP409">
        <f>attrition_data[[#This Row],[MonthlyIncome]] * 12 * ReplacementFactor</f>
        <v>9554.4</v>
      </c>
      <c r="AQ409">
        <f>IFERROR(attrition_data[[#This Row],[AttritionFlag]] * attrition_data[[#This Row],[ReplacementCost]], 0)</f>
        <v>0</v>
      </c>
      <c r="AR40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09" t="str" cm="1">
        <f t="array" ref="AS409">_xlfn.IFS(
  attrition_data[[#This Row],[RiskScore]] &lt;= $AU$3, "Q1 (Lowest)",
  attrition_data[[#This Row],[RiskScore]] &lt;= $AV$3, "Q2",
  attrition_data[[#This Row],[RiskScore]] &lt;= $AW$3, "Q3",
  TRUE, "Q4 (Highest)"
)</f>
        <v>Q2</v>
      </c>
    </row>
    <row r="410" spans="1:45">
      <c r="A410">
        <v>52</v>
      </c>
      <c r="B410" t="s">
        <v>50</v>
      </c>
      <c r="C410" t="s">
        <v>39</v>
      </c>
      <c r="D410" t="s">
        <v>52</v>
      </c>
      <c r="E410">
        <v>4</v>
      </c>
      <c r="F410">
        <v>2</v>
      </c>
      <c r="G410" t="s">
        <v>41</v>
      </c>
      <c r="H410">
        <v>546</v>
      </c>
      <c r="I410">
        <v>4</v>
      </c>
      <c r="J410" t="s">
        <v>42</v>
      </c>
      <c r="K410">
        <v>3</v>
      </c>
      <c r="L410">
        <v>4</v>
      </c>
      <c r="M410" t="s">
        <v>75</v>
      </c>
      <c r="N410">
        <v>4</v>
      </c>
      <c r="O410" t="s">
        <v>55</v>
      </c>
      <c r="P410">
        <v>16555</v>
      </c>
      <c r="Q410">
        <v>2</v>
      </c>
      <c r="R410" t="s">
        <v>50</v>
      </c>
      <c r="S410">
        <v>13</v>
      </c>
      <c r="T410">
        <v>3</v>
      </c>
      <c r="U410">
        <v>4</v>
      </c>
      <c r="V410">
        <v>0</v>
      </c>
      <c r="W410">
        <v>31</v>
      </c>
      <c r="X410">
        <v>2</v>
      </c>
      <c r="Y410">
        <v>1</v>
      </c>
      <c r="Z410">
        <v>5</v>
      </c>
      <c r="AA410">
        <v>2</v>
      </c>
      <c r="AB410">
        <v>1</v>
      </c>
      <c r="AC410">
        <v>4</v>
      </c>
      <c r="AD410">
        <v>0</v>
      </c>
      <c r="AE410">
        <v>0</v>
      </c>
      <c r="AF410">
        <v>1</v>
      </c>
      <c r="AG410">
        <v>1</v>
      </c>
      <c r="AH410" t="s">
        <v>56</v>
      </c>
      <c r="AI410" t="s">
        <v>46</v>
      </c>
      <c r="AJ410" t="s">
        <v>76</v>
      </c>
      <c r="AK410" t="s">
        <v>77</v>
      </c>
      <c r="AL410" t="s">
        <v>65</v>
      </c>
      <c r="AM410">
        <v>3.25</v>
      </c>
      <c r="AN410" t="s">
        <v>95</v>
      </c>
      <c r="AO410" t="str" cm="1">
        <f t="array" ref="AO410">_xlfn.IFS(
  attrition_data[[#This Row],[YearsSinceLastPromotion]]="","",
  attrition_data[[#This Row],[YearsSinceLastPromotion]]=0,"0",
  attrition_data[[#This Row],[YearsSinceLastPromotion]]&lt;=2,"1–2",
  attrition_data[[#This Row],[YearsSinceLastPromotion]]&lt;=5,"3–5",
  TRUE,"6+"
)</f>
        <v>1–2</v>
      </c>
      <c r="AP410">
        <f>attrition_data[[#This Row],[MonthlyIncome]] * 12 * ReplacementFactor</f>
        <v>59598</v>
      </c>
      <c r="AQ410">
        <f>IFERROR(attrition_data[[#This Row],[AttritionFlag]] * attrition_data[[#This Row],[ReplacementCost]], 0)</f>
        <v>0</v>
      </c>
      <c r="AR41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410" t="str" cm="1">
        <f t="array" ref="AS410">_xlfn.IFS(
  attrition_data[[#This Row],[RiskScore]] &lt;= $AU$3, "Q1 (Lowest)",
  attrition_data[[#This Row],[RiskScore]] &lt;= $AV$3, "Q2",
  attrition_data[[#This Row],[RiskScore]] &lt;= $AW$3, "Q3",
  TRUE, "Q4 (Highest)"
)</f>
        <v>Q1 (Lowest)</v>
      </c>
    </row>
    <row r="411" spans="1:45">
      <c r="A411">
        <v>42</v>
      </c>
      <c r="B411" t="s">
        <v>50</v>
      </c>
      <c r="C411" t="s">
        <v>51</v>
      </c>
      <c r="D411" t="s">
        <v>52</v>
      </c>
      <c r="E411">
        <v>29</v>
      </c>
      <c r="F411">
        <v>2</v>
      </c>
      <c r="G411" t="s">
        <v>41</v>
      </c>
      <c r="H411">
        <v>547</v>
      </c>
      <c r="I411">
        <v>1</v>
      </c>
      <c r="J411" t="s">
        <v>42</v>
      </c>
      <c r="K411">
        <v>3</v>
      </c>
      <c r="L411">
        <v>2</v>
      </c>
      <c r="M411" t="s">
        <v>54</v>
      </c>
      <c r="N411">
        <v>3</v>
      </c>
      <c r="O411" t="s">
        <v>67</v>
      </c>
      <c r="P411">
        <v>4556</v>
      </c>
      <c r="Q411">
        <v>2</v>
      </c>
      <c r="R411" t="s">
        <v>50</v>
      </c>
      <c r="S411">
        <v>11</v>
      </c>
      <c r="T411">
        <v>3</v>
      </c>
      <c r="U411">
        <v>2</v>
      </c>
      <c r="V411">
        <v>1</v>
      </c>
      <c r="W411">
        <v>19</v>
      </c>
      <c r="X411">
        <v>3</v>
      </c>
      <c r="Y411">
        <v>3</v>
      </c>
      <c r="Z411">
        <v>5</v>
      </c>
      <c r="AA411">
        <v>4</v>
      </c>
      <c r="AB411">
        <v>0</v>
      </c>
      <c r="AC411">
        <v>2</v>
      </c>
      <c r="AD411">
        <v>0</v>
      </c>
      <c r="AE411">
        <v>0</v>
      </c>
      <c r="AF411">
        <v>1</v>
      </c>
      <c r="AG411">
        <v>1</v>
      </c>
      <c r="AH411" t="s">
        <v>45</v>
      </c>
      <c r="AI411" t="s">
        <v>68</v>
      </c>
      <c r="AJ411" t="s">
        <v>61</v>
      </c>
      <c r="AK411" t="s">
        <v>71</v>
      </c>
      <c r="AL411" t="s">
        <v>65</v>
      </c>
      <c r="AM411">
        <v>2.25</v>
      </c>
      <c r="AN411" t="s">
        <v>96</v>
      </c>
      <c r="AO411" t="str" cm="1">
        <f t="array" ref="AO411">_xlfn.IFS(
  attrition_data[[#This Row],[YearsSinceLastPromotion]]="","",
  attrition_data[[#This Row],[YearsSinceLastPromotion]]=0,"0",
  attrition_data[[#This Row],[YearsSinceLastPromotion]]&lt;=2,"1–2",
  attrition_data[[#This Row],[YearsSinceLastPromotion]]&lt;=5,"3–5",
  TRUE,"6+"
)</f>
        <v>0</v>
      </c>
      <c r="AP411">
        <f>attrition_data[[#This Row],[MonthlyIncome]] * 12 * ReplacementFactor</f>
        <v>16401.599999999999</v>
      </c>
      <c r="AQ411">
        <f>IFERROR(attrition_data[[#This Row],[AttritionFlag]] * attrition_data[[#This Row],[ReplacementCost]], 0)</f>
        <v>0</v>
      </c>
      <c r="AR41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11" t="str" cm="1">
        <f t="array" ref="AS411">_xlfn.IFS(
  attrition_data[[#This Row],[RiskScore]] &lt;= $AU$3, "Q1 (Lowest)",
  attrition_data[[#This Row],[RiskScore]] &lt;= $AV$3, "Q2",
  attrition_data[[#This Row],[RiskScore]] &lt;= $AW$3, "Q3",
  TRUE, "Q4 (Highest)"
)</f>
        <v>Q2</v>
      </c>
    </row>
    <row r="412" spans="1:45">
      <c r="A412">
        <v>30</v>
      </c>
      <c r="B412" t="s">
        <v>50</v>
      </c>
      <c r="C412" t="s">
        <v>39</v>
      </c>
      <c r="D412" t="s">
        <v>52</v>
      </c>
      <c r="E412">
        <v>2</v>
      </c>
      <c r="F412">
        <v>3</v>
      </c>
      <c r="G412" t="s">
        <v>41</v>
      </c>
      <c r="H412">
        <v>548</v>
      </c>
      <c r="I412">
        <v>3</v>
      </c>
      <c r="J412" t="s">
        <v>42</v>
      </c>
      <c r="K412">
        <v>1</v>
      </c>
      <c r="L412">
        <v>2</v>
      </c>
      <c r="M412" t="s">
        <v>69</v>
      </c>
      <c r="N412">
        <v>4</v>
      </c>
      <c r="O412" t="s">
        <v>44</v>
      </c>
      <c r="P412">
        <v>6091</v>
      </c>
      <c r="Q412">
        <v>2</v>
      </c>
      <c r="R412" t="s">
        <v>50</v>
      </c>
      <c r="S412">
        <v>20</v>
      </c>
      <c r="T412">
        <v>4</v>
      </c>
      <c r="U412">
        <v>3</v>
      </c>
      <c r="V412">
        <v>0</v>
      </c>
      <c r="W412">
        <v>11</v>
      </c>
      <c r="X412">
        <v>2</v>
      </c>
      <c r="Y412">
        <v>3</v>
      </c>
      <c r="Z412">
        <v>5</v>
      </c>
      <c r="AA412">
        <v>4</v>
      </c>
      <c r="AB412">
        <v>0</v>
      </c>
      <c r="AC412">
        <v>2</v>
      </c>
      <c r="AD412">
        <v>0</v>
      </c>
      <c r="AE412">
        <v>0</v>
      </c>
      <c r="AF412">
        <v>1</v>
      </c>
      <c r="AG412">
        <v>1</v>
      </c>
      <c r="AH412" t="s">
        <v>63</v>
      </c>
      <c r="AI412" t="s">
        <v>46</v>
      </c>
      <c r="AJ412" t="s">
        <v>47</v>
      </c>
      <c r="AK412" t="s">
        <v>58</v>
      </c>
      <c r="AL412" t="s">
        <v>65</v>
      </c>
      <c r="AM412">
        <v>3.25</v>
      </c>
      <c r="AN412" t="s">
        <v>95</v>
      </c>
      <c r="AO412" t="str" cm="1">
        <f t="array" ref="AO412">_xlfn.IFS(
  attrition_data[[#This Row],[YearsSinceLastPromotion]]="","",
  attrition_data[[#This Row],[YearsSinceLastPromotion]]=0,"0",
  attrition_data[[#This Row],[YearsSinceLastPromotion]]&lt;=2,"1–2",
  attrition_data[[#This Row],[YearsSinceLastPromotion]]&lt;=5,"3–5",
  TRUE,"6+"
)</f>
        <v>0</v>
      </c>
      <c r="AP412">
        <f>attrition_data[[#This Row],[MonthlyIncome]] * 12 * ReplacementFactor</f>
        <v>21927.599999999999</v>
      </c>
      <c r="AQ412">
        <f>IFERROR(attrition_data[[#This Row],[AttritionFlag]] * attrition_data[[#This Row],[ReplacementCost]], 0)</f>
        <v>0</v>
      </c>
      <c r="AR41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412" t="str" cm="1">
        <f t="array" ref="AS412">_xlfn.IFS(
  attrition_data[[#This Row],[RiskScore]] &lt;= $AU$3, "Q1 (Lowest)",
  attrition_data[[#This Row],[RiskScore]] &lt;= $AV$3, "Q2",
  attrition_data[[#This Row],[RiskScore]] &lt;= $AW$3, "Q3",
  TRUE, "Q4 (Highest)"
)</f>
        <v>Q1 (Lowest)</v>
      </c>
    </row>
    <row r="413" spans="1:45">
      <c r="A413">
        <v>60</v>
      </c>
      <c r="B413" t="s">
        <v>50</v>
      </c>
      <c r="C413" t="s">
        <v>39</v>
      </c>
      <c r="D413" t="s">
        <v>52</v>
      </c>
      <c r="E413">
        <v>7</v>
      </c>
      <c r="F413">
        <v>3</v>
      </c>
      <c r="G413" t="s">
        <v>41</v>
      </c>
      <c r="H413">
        <v>549</v>
      </c>
      <c r="I413">
        <v>1</v>
      </c>
      <c r="J413" t="s">
        <v>42</v>
      </c>
      <c r="K413">
        <v>3</v>
      </c>
      <c r="L413">
        <v>5</v>
      </c>
      <c r="M413" t="s">
        <v>75</v>
      </c>
      <c r="N413">
        <v>1</v>
      </c>
      <c r="O413" t="s">
        <v>55</v>
      </c>
      <c r="P413">
        <v>19566</v>
      </c>
      <c r="Q413">
        <v>5</v>
      </c>
      <c r="R413" t="s">
        <v>50</v>
      </c>
      <c r="S413">
        <v>11</v>
      </c>
      <c r="T413">
        <v>3</v>
      </c>
      <c r="U413">
        <v>4</v>
      </c>
      <c r="V413">
        <v>0</v>
      </c>
      <c r="W413">
        <v>33</v>
      </c>
      <c r="X413">
        <v>5</v>
      </c>
      <c r="Y413">
        <v>1</v>
      </c>
      <c r="Z413">
        <v>29</v>
      </c>
      <c r="AA413">
        <v>8</v>
      </c>
      <c r="AB413">
        <v>11</v>
      </c>
      <c r="AC413">
        <v>10</v>
      </c>
      <c r="AD413">
        <v>0</v>
      </c>
      <c r="AE413">
        <v>0</v>
      </c>
      <c r="AF413">
        <v>0</v>
      </c>
      <c r="AG413">
        <v>1</v>
      </c>
      <c r="AH413" t="s">
        <v>66</v>
      </c>
      <c r="AI413" t="s">
        <v>57</v>
      </c>
      <c r="AJ413" t="s">
        <v>76</v>
      </c>
      <c r="AK413" t="s">
        <v>77</v>
      </c>
      <c r="AL413" t="s">
        <v>78</v>
      </c>
      <c r="AM413">
        <v>1.75</v>
      </c>
      <c r="AN413" t="s">
        <v>93</v>
      </c>
      <c r="AO413" t="str" cm="1">
        <f t="array" ref="AO413">_xlfn.IFS(
  attrition_data[[#This Row],[YearsSinceLastPromotion]]="","",
  attrition_data[[#This Row],[YearsSinceLastPromotion]]=0,"0",
  attrition_data[[#This Row],[YearsSinceLastPromotion]]&lt;=2,"1–2",
  attrition_data[[#This Row],[YearsSinceLastPromotion]]&lt;=5,"3–5",
  TRUE,"6+"
)</f>
        <v>6+</v>
      </c>
      <c r="AP413">
        <f>attrition_data[[#This Row],[MonthlyIncome]] * 12 * ReplacementFactor</f>
        <v>70437.599999999991</v>
      </c>
      <c r="AQ413">
        <f>IFERROR(attrition_data[[#This Row],[AttritionFlag]] * attrition_data[[#This Row],[ReplacementCost]], 0)</f>
        <v>0</v>
      </c>
      <c r="AR41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13" t="str" cm="1">
        <f t="array" ref="AS413">_xlfn.IFS(
  attrition_data[[#This Row],[RiskScore]] &lt;= $AU$3, "Q1 (Lowest)",
  attrition_data[[#This Row],[RiskScore]] &lt;= $AV$3, "Q2",
  attrition_data[[#This Row],[RiskScore]] &lt;= $AW$3, "Q3",
  TRUE, "Q4 (Highest)"
)</f>
        <v>Q3</v>
      </c>
    </row>
    <row r="414" spans="1:45">
      <c r="A414">
        <v>46</v>
      </c>
      <c r="B414" t="s">
        <v>50</v>
      </c>
      <c r="C414" t="s">
        <v>39</v>
      </c>
      <c r="D414" t="s">
        <v>52</v>
      </c>
      <c r="E414">
        <v>18</v>
      </c>
      <c r="F414">
        <v>3</v>
      </c>
      <c r="G414" t="s">
        <v>64</v>
      </c>
      <c r="H414">
        <v>550</v>
      </c>
      <c r="I414">
        <v>3</v>
      </c>
      <c r="J414" t="s">
        <v>42</v>
      </c>
      <c r="K414">
        <v>3</v>
      </c>
      <c r="L414">
        <v>2</v>
      </c>
      <c r="M414" t="s">
        <v>69</v>
      </c>
      <c r="N414">
        <v>3</v>
      </c>
      <c r="O414" t="s">
        <v>67</v>
      </c>
      <c r="P414">
        <v>4810</v>
      </c>
      <c r="Q414">
        <v>2</v>
      </c>
      <c r="R414" t="s">
        <v>50</v>
      </c>
      <c r="S414">
        <v>14</v>
      </c>
      <c r="T414">
        <v>3</v>
      </c>
      <c r="U414">
        <v>3</v>
      </c>
      <c r="V414">
        <v>1</v>
      </c>
      <c r="W414">
        <v>19</v>
      </c>
      <c r="X414">
        <v>5</v>
      </c>
      <c r="Y414">
        <v>2</v>
      </c>
      <c r="Z414">
        <v>10</v>
      </c>
      <c r="AA414">
        <v>7</v>
      </c>
      <c r="AB414">
        <v>0</v>
      </c>
      <c r="AC414">
        <v>8</v>
      </c>
      <c r="AD414">
        <v>0</v>
      </c>
      <c r="AE414">
        <v>0</v>
      </c>
      <c r="AF414">
        <v>1</v>
      </c>
      <c r="AG414">
        <v>1</v>
      </c>
      <c r="AH414" t="s">
        <v>56</v>
      </c>
      <c r="AI414" t="s">
        <v>72</v>
      </c>
      <c r="AJ414" t="s">
        <v>61</v>
      </c>
      <c r="AK414" t="s">
        <v>71</v>
      </c>
      <c r="AL414" t="s">
        <v>49</v>
      </c>
      <c r="AM414">
        <v>2.75</v>
      </c>
      <c r="AN414" t="s">
        <v>94</v>
      </c>
      <c r="AO414" t="str" cm="1">
        <f t="array" ref="AO414">_xlfn.IFS(
  attrition_data[[#This Row],[YearsSinceLastPromotion]]="","",
  attrition_data[[#This Row],[YearsSinceLastPromotion]]=0,"0",
  attrition_data[[#This Row],[YearsSinceLastPromotion]]&lt;=2,"1–2",
  attrition_data[[#This Row],[YearsSinceLastPromotion]]&lt;=5,"3–5",
  TRUE,"6+"
)</f>
        <v>0</v>
      </c>
      <c r="AP414">
        <f>attrition_data[[#This Row],[MonthlyIncome]] * 12 * ReplacementFactor</f>
        <v>17316</v>
      </c>
      <c r="AQ414">
        <f>IFERROR(attrition_data[[#This Row],[AttritionFlag]] * attrition_data[[#This Row],[ReplacementCost]], 0)</f>
        <v>0</v>
      </c>
      <c r="AR41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414" t="str" cm="1">
        <f t="array" ref="AS414">_xlfn.IFS(
  attrition_data[[#This Row],[RiskScore]] &lt;= $AU$3, "Q1 (Lowest)",
  attrition_data[[#This Row],[RiskScore]] &lt;= $AV$3, "Q2",
  attrition_data[[#This Row],[RiskScore]] &lt;= $AW$3, "Q3",
  TRUE, "Q4 (Highest)"
)</f>
        <v>Q1 (Lowest)</v>
      </c>
    </row>
    <row r="415" spans="1:45">
      <c r="A415">
        <v>42</v>
      </c>
      <c r="B415" t="s">
        <v>50</v>
      </c>
      <c r="C415" t="s">
        <v>51</v>
      </c>
      <c r="D415" t="s">
        <v>52</v>
      </c>
      <c r="E415">
        <v>28</v>
      </c>
      <c r="F415">
        <v>4</v>
      </c>
      <c r="G415" t="s">
        <v>83</v>
      </c>
      <c r="H415">
        <v>551</v>
      </c>
      <c r="I415">
        <v>4</v>
      </c>
      <c r="J415" t="s">
        <v>42</v>
      </c>
      <c r="K415">
        <v>2</v>
      </c>
      <c r="L415">
        <v>2</v>
      </c>
      <c r="M415" t="s">
        <v>70</v>
      </c>
      <c r="N415">
        <v>4</v>
      </c>
      <c r="O415" t="s">
        <v>55</v>
      </c>
      <c r="P415">
        <v>4523</v>
      </c>
      <c r="Q415">
        <v>0</v>
      </c>
      <c r="R415" t="s">
        <v>50</v>
      </c>
      <c r="S415">
        <v>11</v>
      </c>
      <c r="T415">
        <v>3</v>
      </c>
      <c r="U415">
        <v>4</v>
      </c>
      <c r="V415">
        <v>3</v>
      </c>
      <c r="W415">
        <v>7</v>
      </c>
      <c r="X415">
        <v>4</v>
      </c>
      <c r="Y415">
        <v>4</v>
      </c>
      <c r="Z415">
        <v>6</v>
      </c>
      <c r="AA415">
        <v>5</v>
      </c>
      <c r="AB415">
        <v>0</v>
      </c>
      <c r="AC415">
        <v>4</v>
      </c>
      <c r="AD415">
        <v>0</v>
      </c>
      <c r="AE415">
        <v>0</v>
      </c>
      <c r="AF415">
        <v>1</v>
      </c>
      <c r="AG415">
        <v>1</v>
      </c>
      <c r="AH415" t="s">
        <v>45</v>
      </c>
      <c r="AI415" t="s">
        <v>68</v>
      </c>
      <c r="AJ415" t="s">
        <v>61</v>
      </c>
      <c r="AK415" t="s">
        <v>48</v>
      </c>
      <c r="AL415" t="s">
        <v>49</v>
      </c>
      <c r="AM415">
        <v>4</v>
      </c>
      <c r="AN415" t="s">
        <v>95</v>
      </c>
      <c r="AO415" t="str" cm="1">
        <f t="array" ref="AO415">_xlfn.IFS(
  attrition_data[[#This Row],[YearsSinceLastPromotion]]="","",
  attrition_data[[#This Row],[YearsSinceLastPromotion]]=0,"0",
  attrition_data[[#This Row],[YearsSinceLastPromotion]]&lt;=2,"1–2",
  attrition_data[[#This Row],[YearsSinceLastPromotion]]&lt;=5,"3–5",
  TRUE,"6+"
)</f>
        <v>0</v>
      </c>
      <c r="AP415">
        <f>attrition_data[[#This Row],[MonthlyIncome]] * 12 * ReplacementFactor</f>
        <v>16282.8</v>
      </c>
      <c r="AQ415">
        <f>IFERROR(attrition_data[[#This Row],[AttritionFlag]] * attrition_data[[#This Row],[ReplacementCost]], 0)</f>
        <v>0</v>
      </c>
      <c r="AR41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15" t="str" cm="1">
        <f t="array" ref="AS415">_xlfn.IFS(
  attrition_data[[#This Row],[RiskScore]] &lt;= $AU$3, "Q1 (Lowest)",
  attrition_data[[#This Row],[RiskScore]] &lt;= $AV$3, "Q2",
  attrition_data[[#This Row],[RiskScore]] &lt;= $AW$3, "Q3",
  TRUE, "Q4 (Highest)"
)</f>
        <v>Q2</v>
      </c>
    </row>
    <row r="416" spans="1:45">
      <c r="A416">
        <v>24</v>
      </c>
      <c r="B416" t="s">
        <v>38</v>
      </c>
      <c r="C416" t="s">
        <v>39</v>
      </c>
      <c r="D416" t="s">
        <v>40</v>
      </c>
      <c r="E416">
        <v>1</v>
      </c>
      <c r="F416">
        <v>1</v>
      </c>
      <c r="G416" t="s">
        <v>83</v>
      </c>
      <c r="H416">
        <v>554</v>
      </c>
      <c r="I416">
        <v>1</v>
      </c>
      <c r="J416" t="s">
        <v>42</v>
      </c>
      <c r="K416">
        <v>3</v>
      </c>
      <c r="L416">
        <v>1</v>
      </c>
      <c r="M416" t="s">
        <v>79</v>
      </c>
      <c r="N416">
        <v>2</v>
      </c>
      <c r="O416" t="s">
        <v>44</v>
      </c>
      <c r="P416">
        <v>3202</v>
      </c>
      <c r="Q416">
        <v>1</v>
      </c>
      <c r="R416" t="s">
        <v>38</v>
      </c>
      <c r="S416">
        <v>16</v>
      </c>
      <c r="T416">
        <v>3</v>
      </c>
      <c r="U416">
        <v>2</v>
      </c>
      <c r="V416">
        <v>0</v>
      </c>
      <c r="W416">
        <v>6</v>
      </c>
      <c r="X416">
        <v>4</v>
      </c>
      <c r="Y416">
        <v>3</v>
      </c>
      <c r="Z416">
        <v>5</v>
      </c>
      <c r="AA416">
        <v>3</v>
      </c>
      <c r="AB416">
        <v>1</v>
      </c>
      <c r="AC416">
        <v>4</v>
      </c>
      <c r="AD416">
        <v>1</v>
      </c>
      <c r="AE416">
        <v>1</v>
      </c>
      <c r="AF416">
        <v>1</v>
      </c>
      <c r="AG416">
        <v>1</v>
      </c>
      <c r="AH416" t="s">
        <v>153</v>
      </c>
      <c r="AI416" t="s">
        <v>46</v>
      </c>
      <c r="AJ416" t="s">
        <v>61</v>
      </c>
      <c r="AK416" t="s">
        <v>48</v>
      </c>
      <c r="AL416" t="s">
        <v>65</v>
      </c>
      <c r="AM416">
        <v>2</v>
      </c>
      <c r="AN416" t="s">
        <v>93</v>
      </c>
      <c r="AO416" t="str" cm="1">
        <f t="array" ref="AO416">_xlfn.IFS(
  attrition_data[[#This Row],[YearsSinceLastPromotion]]="","",
  attrition_data[[#This Row],[YearsSinceLastPromotion]]=0,"0",
  attrition_data[[#This Row],[YearsSinceLastPromotion]]&lt;=2,"1–2",
  attrition_data[[#This Row],[YearsSinceLastPromotion]]&lt;=5,"3–5",
  TRUE,"6+"
)</f>
        <v>1–2</v>
      </c>
      <c r="AP416">
        <f>attrition_data[[#This Row],[MonthlyIncome]] * 12 * ReplacementFactor</f>
        <v>11527.199999999999</v>
      </c>
      <c r="AQ416">
        <f>IFERROR(attrition_data[[#This Row],[AttritionFlag]] * attrition_data[[#This Row],[ReplacementCost]], 0)</f>
        <v>11527.199999999999</v>
      </c>
      <c r="AR41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16" t="str" cm="1">
        <f t="array" ref="AS416">_xlfn.IFS(
  attrition_data[[#This Row],[RiskScore]] &lt;= $AU$3, "Q1 (Lowest)",
  attrition_data[[#This Row],[RiskScore]] &lt;= $AV$3, "Q2",
  attrition_data[[#This Row],[RiskScore]] &lt;= $AW$3, "Q3",
  TRUE, "Q4 (Highest)"
)</f>
        <v>Q3</v>
      </c>
    </row>
    <row r="417" spans="1:45">
      <c r="A417">
        <v>34</v>
      </c>
      <c r="B417" t="s">
        <v>38</v>
      </c>
      <c r="C417" t="s">
        <v>51</v>
      </c>
      <c r="D417" t="s">
        <v>40</v>
      </c>
      <c r="E417">
        <v>6</v>
      </c>
      <c r="F417">
        <v>2</v>
      </c>
      <c r="G417" t="s">
        <v>82</v>
      </c>
      <c r="H417">
        <v>555</v>
      </c>
      <c r="I417">
        <v>4</v>
      </c>
      <c r="J417" t="s">
        <v>42</v>
      </c>
      <c r="K417">
        <v>1</v>
      </c>
      <c r="L417">
        <v>1</v>
      </c>
      <c r="M417" t="s">
        <v>79</v>
      </c>
      <c r="N417">
        <v>3</v>
      </c>
      <c r="O417" t="s">
        <v>67</v>
      </c>
      <c r="P417">
        <v>2351</v>
      </c>
      <c r="Q417">
        <v>0</v>
      </c>
      <c r="R417" t="s">
        <v>50</v>
      </c>
      <c r="S417">
        <v>16</v>
      </c>
      <c r="T417">
        <v>3</v>
      </c>
      <c r="U417">
        <v>4</v>
      </c>
      <c r="V417">
        <v>1</v>
      </c>
      <c r="W417">
        <v>3</v>
      </c>
      <c r="X417">
        <v>3</v>
      </c>
      <c r="Y417">
        <v>2</v>
      </c>
      <c r="Z417">
        <v>2</v>
      </c>
      <c r="AA417">
        <v>2</v>
      </c>
      <c r="AB417">
        <v>1</v>
      </c>
      <c r="AC417">
        <v>0</v>
      </c>
      <c r="AD417">
        <v>1</v>
      </c>
      <c r="AE417">
        <v>0</v>
      </c>
      <c r="AF417">
        <v>1</v>
      </c>
      <c r="AG417">
        <v>0</v>
      </c>
      <c r="AH417" t="s">
        <v>63</v>
      </c>
      <c r="AI417" t="s">
        <v>57</v>
      </c>
      <c r="AJ417" t="s">
        <v>61</v>
      </c>
      <c r="AK417" t="s">
        <v>65</v>
      </c>
      <c r="AL417" t="s">
        <v>65</v>
      </c>
      <c r="AM417">
        <v>3.25</v>
      </c>
      <c r="AN417" t="s">
        <v>95</v>
      </c>
      <c r="AO417" t="str" cm="1">
        <f t="array" ref="AO417">_xlfn.IFS(
  attrition_data[[#This Row],[YearsSinceLastPromotion]]="","",
  attrition_data[[#This Row],[YearsSinceLastPromotion]]=0,"0",
  attrition_data[[#This Row],[YearsSinceLastPromotion]]&lt;=2,"1–2",
  attrition_data[[#This Row],[YearsSinceLastPromotion]]&lt;=5,"3–5",
  TRUE,"6+"
)</f>
        <v>1–2</v>
      </c>
      <c r="AP417">
        <f>attrition_data[[#This Row],[MonthlyIncome]] * 12 * ReplacementFactor</f>
        <v>8463.6</v>
      </c>
      <c r="AQ417">
        <f>IFERROR(attrition_data[[#This Row],[AttritionFlag]] * attrition_data[[#This Row],[ReplacementCost]], 0)</f>
        <v>8463.6</v>
      </c>
      <c r="AR41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17" t="str" cm="1">
        <f t="array" ref="AS417">_xlfn.IFS(
  attrition_data[[#This Row],[RiskScore]] &lt;= $AU$3, "Q1 (Lowest)",
  attrition_data[[#This Row],[RiskScore]] &lt;= $AV$3, "Q2",
  attrition_data[[#This Row],[RiskScore]] &lt;= $AW$3, "Q3",
  TRUE, "Q4 (Highest)"
)</f>
        <v>Q2</v>
      </c>
    </row>
    <row r="418" spans="1:45">
      <c r="A418">
        <v>38</v>
      </c>
      <c r="B418" t="s">
        <v>50</v>
      </c>
      <c r="C418" t="s">
        <v>51</v>
      </c>
      <c r="D418" t="s">
        <v>52</v>
      </c>
      <c r="E418">
        <v>2</v>
      </c>
      <c r="F418">
        <v>2</v>
      </c>
      <c r="G418" t="s">
        <v>41</v>
      </c>
      <c r="H418">
        <v>556</v>
      </c>
      <c r="I418">
        <v>4</v>
      </c>
      <c r="J418" t="s">
        <v>53</v>
      </c>
      <c r="K418">
        <v>3</v>
      </c>
      <c r="L418">
        <v>1</v>
      </c>
      <c r="M418" t="s">
        <v>60</v>
      </c>
      <c r="N418">
        <v>4</v>
      </c>
      <c r="O418" t="s">
        <v>55</v>
      </c>
      <c r="P418">
        <v>1702</v>
      </c>
      <c r="Q418">
        <v>1</v>
      </c>
      <c r="R418" t="s">
        <v>38</v>
      </c>
      <c r="S418">
        <v>23</v>
      </c>
      <c r="T418">
        <v>4</v>
      </c>
      <c r="U418">
        <v>3</v>
      </c>
      <c r="V418">
        <v>1</v>
      </c>
      <c r="W418">
        <v>1</v>
      </c>
      <c r="X418">
        <v>3</v>
      </c>
      <c r="Y418">
        <v>3</v>
      </c>
      <c r="Z418">
        <v>1</v>
      </c>
      <c r="AA418">
        <v>0</v>
      </c>
      <c r="AB418">
        <v>0</v>
      </c>
      <c r="AC418">
        <v>0</v>
      </c>
      <c r="AD418">
        <v>0</v>
      </c>
      <c r="AE418">
        <v>1</v>
      </c>
      <c r="AF418">
        <v>1</v>
      </c>
      <c r="AG418">
        <v>0</v>
      </c>
      <c r="AH418" t="s">
        <v>45</v>
      </c>
      <c r="AI418" t="s">
        <v>46</v>
      </c>
      <c r="AJ418" t="s">
        <v>61</v>
      </c>
      <c r="AK418" t="s">
        <v>65</v>
      </c>
      <c r="AL418" t="s">
        <v>62</v>
      </c>
      <c r="AM418">
        <v>3.5</v>
      </c>
      <c r="AN418" t="s">
        <v>95</v>
      </c>
      <c r="AO418" t="str" cm="1">
        <f t="array" ref="AO418">_xlfn.IFS(
  attrition_data[[#This Row],[YearsSinceLastPromotion]]="","",
  attrition_data[[#This Row],[YearsSinceLastPromotion]]=0,"0",
  attrition_data[[#This Row],[YearsSinceLastPromotion]]&lt;=2,"1–2",
  attrition_data[[#This Row],[YearsSinceLastPromotion]]&lt;=5,"3–5",
  TRUE,"6+"
)</f>
        <v>0</v>
      </c>
      <c r="AP418">
        <f>attrition_data[[#This Row],[MonthlyIncome]] * 12 * ReplacementFactor</f>
        <v>6127.2</v>
      </c>
      <c r="AQ418">
        <f>IFERROR(attrition_data[[#This Row],[AttritionFlag]] * attrition_data[[#This Row],[ReplacementCost]], 0)</f>
        <v>0</v>
      </c>
      <c r="AR41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18" t="str" cm="1">
        <f t="array" ref="AS418">_xlfn.IFS(
  attrition_data[[#This Row],[RiskScore]] &lt;= $AU$3, "Q1 (Lowest)",
  attrition_data[[#This Row],[RiskScore]] &lt;= $AV$3, "Q2",
  attrition_data[[#This Row],[RiskScore]] &lt;= $AW$3, "Q3",
  TRUE, "Q4 (Highest)"
)</f>
        <v>Q3</v>
      </c>
    </row>
    <row r="419" spans="1:45">
      <c r="A419">
        <v>40</v>
      </c>
      <c r="B419" t="s">
        <v>50</v>
      </c>
      <c r="C419" t="s">
        <v>39</v>
      </c>
      <c r="D419" t="s">
        <v>40</v>
      </c>
      <c r="E419">
        <v>2</v>
      </c>
      <c r="F419">
        <v>4</v>
      </c>
      <c r="G419" t="s">
        <v>41</v>
      </c>
      <c r="H419">
        <v>558</v>
      </c>
      <c r="I419">
        <v>3</v>
      </c>
      <c r="J419" t="s">
        <v>42</v>
      </c>
      <c r="K419">
        <v>3</v>
      </c>
      <c r="L419">
        <v>5</v>
      </c>
      <c r="M419" t="s">
        <v>75</v>
      </c>
      <c r="N419">
        <v>3</v>
      </c>
      <c r="O419" t="s">
        <v>55</v>
      </c>
      <c r="P419">
        <v>18041</v>
      </c>
      <c r="Q419">
        <v>0</v>
      </c>
      <c r="R419" t="s">
        <v>50</v>
      </c>
      <c r="S419">
        <v>14</v>
      </c>
      <c r="T419">
        <v>3</v>
      </c>
      <c r="U419">
        <v>4</v>
      </c>
      <c r="V419">
        <v>0</v>
      </c>
      <c r="W419">
        <v>21</v>
      </c>
      <c r="X419">
        <v>2</v>
      </c>
      <c r="Y419">
        <v>3</v>
      </c>
      <c r="Z419">
        <v>20</v>
      </c>
      <c r="AA419">
        <v>15</v>
      </c>
      <c r="AB419">
        <v>1</v>
      </c>
      <c r="AC419">
        <v>12</v>
      </c>
      <c r="AD419">
        <v>0</v>
      </c>
      <c r="AE419">
        <v>0</v>
      </c>
      <c r="AF419">
        <v>1</v>
      </c>
      <c r="AG419">
        <v>1</v>
      </c>
      <c r="AH419" t="s">
        <v>45</v>
      </c>
      <c r="AI419" t="s">
        <v>46</v>
      </c>
      <c r="AJ419" t="s">
        <v>76</v>
      </c>
      <c r="AK419" t="s">
        <v>71</v>
      </c>
      <c r="AL419" t="s">
        <v>71</v>
      </c>
      <c r="AM419">
        <v>3.25</v>
      </c>
      <c r="AN419" t="s">
        <v>95</v>
      </c>
      <c r="AO419" t="str" cm="1">
        <f t="array" ref="AO419">_xlfn.IFS(
  attrition_data[[#This Row],[YearsSinceLastPromotion]]="","",
  attrition_data[[#This Row],[YearsSinceLastPromotion]]=0,"0",
  attrition_data[[#This Row],[YearsSinceLastPromotion]]&lt;=2,"1–2",
  attrition_data[[#This Row],[YearsSinceLastPromotion]]&lt;=5,"3–5",
  TRUE,"6+"
)</f>
        <v>1–2</v>
      </c>
      <c r="AP419">
        <f>attrition_data[[#This Row],[MonthlyIncome]] * 12 * ReplacementFactor</f>
        <v>64947.6</v>
      </c>
      <c r="AQ419">
        <f>IFERROR(attrition_data[[#This Row],[AttritionFlag]] * attrition_data[[#This Row],[ReplacementCost]], 0)</f>
        <v>0</v>
      </c>
      <c r="AR41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419" t="str" cm="1">
        <f t="array" ref="AS419">_xlfn.IFS(
  attrition_data[[#This Row],[RiskScore]] &lt;= $AU$3, "Q1 (Lowest)",
  attrition_data[[#This Row],[RiskScore]] &lt;= $AV$3, "Q2",
  attrition_data[[#This Row],[RiskScore]] &lt;= $AW$3, "Q3",
  TRUE, "Q4 (Highest)"
)</f>
        <v>Q1 (Lowest)</v>
      </c>
    </row>
    <row r="420" spans="1:45">
      <c r="A420">
        <v>26</v>
      </c>
      <c r="B420" t="s">
        <v>50</v>
      </c>
      <c r="C420" t="s">
        <v>39</v>
      </c>
      <c r="D420" t="s">
        <v>52</v>
      </c>
      <c r="E420">
        <v>23</v>
      </c>
      <c r="F420">
        <v>3</v>
      </c>
      <c r="G420" t="s">
        <v>41</v>
      </c>
      <c r="H420">
        <v>560</v>
      </c>
      <c r="I420">
        <v>1</v>
      </c>
      <c r="J420" t="s">
        <v>42</v>
      </c>
      <c r="K420">
        <v>3</v>
      </c>
      <c r="L420">
        <v>1</v>
      </c>
      <c r="M420" t="s">
        <v>54</v>
      </c>
      <c r="N420">
        <v>4</v>
      </c>
      <c r="O420" t="s">
        <v>67</v>
      </c>
      <c r="P420">
        <v>2886</v>
      </c>
      <c r="Q420">
        <v>1</v>
      </c>
      <c r="R420" t="s">
        <v>50</v>
      </c>
      <c r="S420">
        <v>22</v>
      </c>
      <c r="T420">
        <v>4</v>
      </c>
      <c r="U420">
        <v>2</v>
      </c>
      <c r="V420">
        <v>2</v>
      </c>
      <c r="W420">
        <v>3</v>
      </c>
      <c r="X420">
        <v>3</v>
      </c>
      <c r="Y420">
        <v>1</v>
      </c>
      <c r="Z420">
        <v>3</v>
      </c>
      <c r="AA420">
        <v>2</v>
      </c>
      <c r="AB420">
        <v>0</v>
      </c>
      <c r="AC420">
        <v>2</v>
      </c>
      <c r="AD420">
        <v>0</v>
      </c>
      <c r="AE420">
        <v>0</v>
      </c>
      <c r="AF420">
        <v>1</v>
      </c>
      <c r="AG420">
        <v>1</v>
      </c>
      <c r="AH420" t="s">
        <v>63</v>
      </c>
      <c r="AI420" t="s">
        <v>68</v>
      </c>
      <c r="AJ420" t="s">
        <v>61</v>
      </c>
      <c r="AK420" t="s">
        <v>65</v>
      </c>
      <c r="AL420" t="s">
        <v>65</v>
      </c>
      <c r="AM420">
        <v>2</v>
      </c>
      <c r="AN420" t="s">
        <v>93</v>
      </c>
      <c r="AO420" t="str" cm="1">
        <f t="array" ref="AO420">_xlfn.IFS(
  attrition_data[[#This Row],[YearsSinceLastPromotion]]="","",
  attrition_data[[#This Row],[YearsSinceLastPromotion]]=0,"0",
  attrition_data[[#This Row],[YearsSinceLastPromotion]]&lt;=2,"1–2",
  attrition_data[[#This Row],[YearsSinceLastPromotion]]&lt;=5,"3–5",
  TRUE,"6+"
)</f>
        <v>0</v>
      </c>
      <c r="AP420">
        <f>attrition_data[[#This Row],[MonthlyIncome]] * 12 * ReplacementFactor</f>
        <v>10389.6</v>
      </c>
      <c r="AQ420">
        <f>IFERROR(attrition_data[[#This Row],[AttritionFlag]] * attrition_data[[#This Row],[ReplacementCost]], 0)</f>
        <v>0</v>
      </c>
      <c r="AR42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20" t="str" cm="1">
        <f t="array" ref="AS420">_xlfn.IFS(
  attrition_data[[#This Row],[RiskScore]] &lt;= $AU$3, "Q1 (Lowest)",
  attrition_data[[#This Row],[RiskScore]] &lt;= $AV$3, "Q2",
  attrition_data[[#This Row],[RiskScore]] &lt;= $AW$3, "Q3",
  TRUE, "Q4 (Highest)"
)</f>
        <v>Q3</v>
      </c>
    </row>
    <row r="421" spans="1:45">
      <c r="A421">
        <v>30</v>
      </c>
      <c r="B421" t="s">
        <v>50</v>
      </c>
      <c r="C421" t="s">
        <v>74</v>
      </c>
      <c r="D421" t="s">
        <v>52</v>
      </c>
      <c r="E421">
        <v>3</v>
      </c>
      <c r="F421">
        <v>3</v>
      </c>
      <c r="G421" t="s">
        <v>41</v>
      </c>
      <c r="H421">
        <v>562</v>
      </c>
      <c r="I421">
        <v>3</v>
      </c>
      <c r="J421" t="s">
        <v>53</v>
      </c>
      <c r="K421">
        <v>3</v>
      </c>
      <c r="L421">
        <v>1</v>
      </c>
      <c r="M421" t="s">
        <v>60</v>
      </c>
      <c r="N421">
        <v>4</v>
      </c>
      <c r="O421" t="s">
        <v>55</v>
      </c>
      <c r="P421">
        <v>2097</v>
      </c>
      <c r="Q421">
        <v>4</v>
      </c>
      <c r="R421" t="s">
        <v>50</v>
      </c>
      <c r="S421">
        <v>15</v>
      </c>
      <c r="T421">
        <v>3</v>
      </c>
      <c r="U421">
        <v>3</v>
      </c>
      <c r="V421">
        <v>1</v>
      </c>
      <c r="W421">
        <v>9</v>
      </c>
      <c r="X421">
        <v>3</v>
      </c>
      <c r="Y421">
        <v>1</v>
      </c>
      <c r="Z421">
        <v>5</v>
      </c>
      <c r="AA421">
        <v>3</v>
      </c>
      <c r="AB421">
        <v>1</v>
      </c>
      <c r="AC421">
        <v>4</v>
      </c>
      <c r="AD421">
        <v>0</v>
      </c>
      <c r="AE421">
        <v>0</v>
      </c>
      <c r="AF421">
        <v>1</v>
      </c>
      <c r="AG421">
        <v>1</v>
      </c>
      <c r="AH421" t="s">
        <v>63</v>
      </c>
      <c r="AI421" t="s">
        <v>46</v>
      </c>
      <c r="AJ421" t="s">
        <v>61</v>
      </c>
      <c r="AK421" t="s">
        <v>58</v>
      </c>
      <c r="AL421" t="s">
        <v>65</v>
      </c>
      <c r="AM421">
        <v>2.75</v>
      </c>
      <c r="AN421" t="s">
        <v>94</v>
      </c>
      <c r="AO421" t="str" cm="1">
        <f t="array" ref="AO421">_xlfn.IFS(
  attrition_data[[#This Row],[YearsSinceLastPromotion]]="","",
  attrition_data[[#This Row],[YearsSinceLastPromotion]]=0,"0",
  attrition_data[[#This Row],[YearsSinceLastPromotion]]&lt;=2,"1–2",
  attrition_data[[#This Row],[YearsSinceLastPromotion]]&lt;=5,"3–5",
  TRUE,"6+"
)</f>
        <v>1–2</v>
      </c>
      <c r="AP421">
        <f>attrition_data[[#This Row],[MonthlyIncome]] * 12 * ReplacementFactor</f>
        <v>7549.2</v>
      </c>
      <c r="AQ421">
        <f>IFERROR(attrition_data[[#This Row],[AttritionFlag]] * attrition_data[[#This Row],[ReplacementCost]], 0)</f>
        <v>0</v>
      </c>
      <c r="AR42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421" t="str" cm="1">
        <f t="array" ref="AS421">_xlfn.IFS(
  attrition_data[[#This Row],[RiskScore]] &lt;= $AU$3, "Q1 (Lowest)",
  attrition_data[[#This Row],[RiskScore]] &lt;= $AV$3, "Q2",
  attrition_data[[#This Row],[RiskScore]] &lt;= $AW$3, "Q3",
  TRUE, "Q4 (Highest)"
)</f>
        <v>Q1 (Lowest)</v>
      </c>
    </row>
    <row r="422" spans="1:45">
      <c r="A422">
        <v>29</v>
      </c>
      <c r="B422" t="s">
        <v>50</v>
      </c>
      <c r="C422" t="s">
        <v>39</v>
      </c>
      <c r="D422" t="s">
        <v>52</v>
      </c>
      <c r="E422">
        <v>3</v>
      </c>
      <c r="F422">
        <v>4</v>
      </c>
      <c r="G422" t="s">
        <v>64</v>
      </c>
      <c r="H422">
        <v>564</v>
      </c>
      <c r="I422">
        <v>2</v>
      </c>
      <c r="J422" t="s">
        <v>53</v>
      </c>
      <c r="K422">
        <v>2</v>
      </c>
      <c r="L422">
        <v>3</v>
      </c>
      <c r="M422" t="s">
        <v>80</v>
      </c>
      <c r="N422">
        <v>3</v>
      </c>
      <c r="O422" t="s">
        <v>55</v>
      </c>
      <c r="P422">
        <v>11935</v>
      </c>
      <c r="Q422">
        <v>1</v>
      </c>
      <c r="R422" t="s">
        <v>50</v>
      </c>
      <c r="S422">
        <v>18</v>
      </c>
      <c r="T422">
        <v>3</v>
      </c>
      <c r="U422">
        <v>3</v>
      </c>
      <c r="V422">
        <v>0</v>
      </c>
      <c r="W422">
        <v>10</v>
      </c>
      <c r="X422">
        <v>2</v>
      </c>
      <c r="Y422">
        <v>3</v>
      </c>
      <c r="Z422">
        <v>10</v>
      </c>
      <c r="AA422">
        <v>2</v>
      </c>
      <c r="AB422">
        <v>0</v>
      </c>
      <c r="AC422">
        <v>7</v>
      </c>
      <c r="AD422">
        <v>0</v>
      </c>
      <c r="AE422">
        <v>0</v>
      </c>
      <c r="AF422">
        <v>1</v>
      </c>
      <c r="AG422">
        <v>1</v>
      </c>
      <c r="AH422" t="s">
        <v>63</v>
      </c>
      <c r="AI422" t="s">
        <v>46</v>
      </c>
      <c r="AJ422" t="s">
        <v>81</v>
      </c>
      <c r="AK422" t="s">
        <v>58</v>
      </c>
      <c r="AL422" t="s">
        <v>49</v>
      </c>
      <c r="AM422">
        <v>2.75</v>
      </c>
      <c r="AN422" t="s">
        <v>94</v>
      </c>
      <c r="AO422" t="str" cm="1">
        <f t="array" ref="AO422">_xlfn.IFS(
  attrition_data[[#This Row],[YearsSinceLastPromotion]]="","",
  attrition_data[[#This Row],[YearsSinceLastPromotion]]=0,"0",
  attrition_data[[#This Row],[YearsSinceLastPromotion]]&lt;=2,"1–2",
  attrition_data[[#This Row],[YearsSinceLastPromotion]]&lt;=5,"3–5",
  TRUE,"6+"
)</f>
        <v>0</v>
      </c>
      <c r="AP422">
        <f>attrition_data[[#This Row],[MonthlyIncome]] * 12 * ReplacementFactor</f>
        <v>42966</v>
      </c>
      <c r="AQ422">
        <f>IFERROR(attrition_data[[#This Row],[AttritionFlag]] * attrition_data[[#This Row],[ReplacementCost]], 0)</f>
        <v>0</v>
      </c>
      <c r="AR42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422" t="str" cm="1">
        <f t="array" ref="AS422">_xlfn.IFS(
  attrition_data[[#This Row],[RiskScore]] &lt;= $AU$3, "Q1 (Lowest)",
  attrition_data[[#This Row],[RiskScore]] &lt;= $AV$3, "Q2",
  attrition_data[[#This Row],[RiskScore]] &lt;= $AW$3, "Q3",
  TRUE, "Q4 (Highest)"
)</f>
        <v>Q1 (Lowest)</v>
      </c>
    </row>
    <row r="423" spans="1:45">
      <c r="A423">
        <v>29</v>
      </c>
      <c r="B423" t="s">
        <v>38</v>
      </c>
      <c r="C423" t="s">
        <v>39</v>
      </c>
      <c r="D423" t="s">
        <v>52</v>
      </c>
      <c r="E423">
        <v>25</v>
      </c>
      <c r="F423">
        <v>5</v>
      </c>
      <c r="G423" t="s">
        <v>83</v>
      </c>
      <c r="H423">
        <v>565</v>
      </c>
      <c r="I423">
        <v>3</v>
      </c>
      <c r="J423" t="s">
        <v>42</v>
      </c>
      <c r="K423">
        <v>2</v>
      </c>
      <c r="L423">
        <v>1</v>
      </c>
      <c r="M423" t="s">
        <v>54</v>
      </c>
      <c r="N423">
        <v>2</v>
      </c>
      <c r="O423" t="s">
        <v>55</v>
      </c>
      <c r="P423">
        <v>2546</v>
      </c>
      <c r="Q423">
        <v>5</v>
      </c>
      <c r="R423" t="s">
        <v>50</v>
      </c>
      <c r="S423">
        <v>16</v>
      </c>
      <c r="T423">
        <v>3</v>
      </c>
      <c r="U423">
        <v>2</v>
      </c>
      <c r="V423">
        <v>0</v>
      </c>
      <c r="W423">
        <v>6</v>
      </c>
      <c r="X423">
        <v>2</v>
      </c>
      <c r="Y423">
        <v>4</v>
      </c>
      <c r="Z423">
        <v>2</v>
      </c>
      <c r="AA423">
        <v>2</v>
      </c>
      <c r="AB423">
        <v>1</v>
      </c>
      <c r="AC423">
        <v>1</v>
      </c>
      <c r="AD423">
        <v>1</v>
      </c>
      <c r="AE423">
        <v>0</v>
      </c>
      <c r="AF423">
        <v>1</v>
      </c>
      <c r="AG423">
        <v>1</v>
      </c>
      <c r="AH423" t="s">
        <v>63</v>
      </c>
      <c r="AI423" t="s">
        <v>68</v>
      </c>
      <c r="AJ423" t="s">
        <v>61</v>
      </c>
      <c r="AK423" t="s">
        <v>48</v>
      </c>
      <c r="AL423" t="s">
        <v>65</v>
      </c>
      <c r="AM423">
        <v>2.75</v>
      </c>
      <c r="AN423" t="s">
        <v>94</v>
      </c>
      <c r="AO423" t="str" cm="1">
        <f t="array" ref="AO423">_xlfn.IFS(
  attrition_data[[#This Row],[YearsSinceLastPromotion]]="","",
  attrition_data[[#This Row],[YearsSinceLastPromotion]]=0,"0",
  attrition_data[[#This Row],[YearsSinceLastPromotion]]&lt;=2,"1–2",
  attrition_data[[#This Row],[YearsSinceLastPromotion]]&lt;=5,"3–5",
  TRUE,"6+"
)</f>
        <v>1–2</v>
      </c>
      <c r="AP423">
        <f>attrition_data[[#This Row],[MonthlyIncome]] * 12 * ReplacementFactor</f>
        <v>9165.6</v>
      </c>
      <c r="AQ423">
        <f>IFERROR(attrition_data[[#This Row],[AttritionFlag]] * attrition_data[[#This Row],[ReplacementCost]], 0)</f>
        <v>9165.6</v>
      </c>
      <c r="AR42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23" t="str" cm="1">
        <f t="array" ref="AS423">_xlfn.IFS(
  attrition_data[[#This Row],[RiskScore]] &lt;= $AU$3, "Q1 (Lowest)",
  attrition_data[[#This Row],[RiskScore]] &lt;= $AV$3, "Q2",
  attrition_data[[#This Row],[RiskScore]] &lt;= $AW$3, "Q3",
  TRUE, "Q4 (Highest)"
)</f>
        <v>Q3</v>
      </c>
    </row>
    <row r="424" spans="1:45">
      <c r="A424">
        <v>19</v>
      </c>
      <c r="B424" t="s">
        <v>38</v>
      </c>
      <c r="C424" t="s">
        <v>39</v>
      </c>
      <c r="D424" t="s">
        <v>84</v>
      </c>
      <c r="E424">
        <v>2</v>
      </c>
      <c r="F424">
        <v>2</v>
      </c>
      <c r="G424" t="s">
        <v>83</v>
      </c>
      <c r="H424">
        <v>566</v>
      </c>
      <c r="I424">
        <v>1</v>
      </c>
      <c r="J424" t="s">
        <v>53</v>
      </c>
      <c r="K424">
        <v>2</v>
      </c>
      <c r="L424">
        <v>1</v>
      </c>
      <c r="M424" t="s">
        <v>84</v>
      </c>
      <c r="N424">
        <v>4</v>
      </c>
      <c r="O424" t="s">
        <v>44</v>
      </c>
      <c r="P424">
        <v>2564</v>
      </c>
      <c r="Q424">
        <v>1</v>
      </c>
      <c r="R424" t="s">
        <v>50</v>
      </c>
      <c r="S424">
        <v>12</v>
      </c>
      <c r="T424">
        <v>3</v>
      </c>
      <c r="U424">
        <v>3</v>
      </c>
      <c r="V424">
        <v>0</v>
      </c>
      <c r="W424">
        <v>1</v>
      </c>
      <c r="X424">
        <v>3</v>
      </c>
      <c r="Y424">
        <v>4</v>
      </c>
      <c r="Z424">
        <v>1</v>
      </c>
      <c r="AA424">
        <v>0</v>
      </c>
      <c r="AB424">
        <v>0</v>
      </c>
      <c r="AC424">
        <v>0</v>
      </c>
      <c r="AD424">
        <v>1</v>
      </c>
      <c r="AE424">
        <v>0</v>
      </c>
      <c r="AF424">
        <v>1</v>
      </c>
      <c r="AG424">
        <v>0</v>
      </c>
      <c r="AH424" t="s">
        <v>153</v>
      </c>
      <c r="AI424" t="s">
        <v>46</v>
      </c>
      <c r="AJ424" t="s">
        <v>61</v>
      </c>
      <c r="AK424" t="s">
        <v>65</v>
      </c>
      <c r="AL424" t="s">
        <v>62</v>
      </c>
      <c r="AM424">
        <v>3</v>
      </c>
      <c r="AN424" t="s">
        <v>94</v>
      </c>
      <c r="AO424" t="str" cm="1">
        <f t="array" ref="AO424">_xlfn.IFS(
  attrition_data[[#This Row],[YearsSinceLastPromotion]]="","",
  attrition_data[[#This Row],[YearsSinceLastPromotion]]=0,"0",
  attrition_data[[#This Row],[YearsSinceLastPromotion]]&lt;=2,"1–2",
  attrition_data[[#This Row],[YearsSinceLastPromotion]]&lt;=5,"3–5",
  TRUE,"6+"
)</f>
        <v>0</v>
      </c>
      <c r="AP424">
        <f>attrition_data[[#This Row],[MonthlyIncome]] * 12 * ReplacementFactor</f>
        <v>9230.4</v>
      </c>
      <c r="AQ424">
        <f>IFERROR(attrition_data[[#This Row],[AttritionFlag]] * attrition_data[[#This Row],[ReplacementCost]], 0)</f>
        <v>9230.4</v>
      </c>
      <c r="AR42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24" t="str" cm="1">
        <f t="array" ref="AS424">_xlfn.IFS(
  attrition_data[[#This Row],[RiskScore]] &lt;= $AU$3, "Q1 (Lowest)",
  attrition_data[[#This Row],[RiskScore]] &lt;= $AV$3, "Q2",
  attrition_data[[#This Row],[RiskScore]] &lt;= $AW$3, "Q3",
  TRUE, "Q4 (Highest)"
)</f>
        <v>Q2</v>
      </c>
    </row>
    <row r="425" spans="1:45">
      <c r="A425">
        <v>30</v>
      </c>
      <c r="B425" t="s">
        <v>50</v>
      </c>
      <c r="C425" t="s">
        <v>74</v>
      </c>
      <c r="D425" t="s">
        <v>40</v>
      </c>
      <c r="E425">
        <v>22</v>
      </c>
      <c r="F425">
        <v>4</v>
      </c>
      <c r="G425" t="s">
        <v>59</v>
      </c>
      <c r="H425">
        <v>567</v>
      </c>
      <c r="I425">
        <v>3</v>
      </c>
      <c r="J425" t="s">
        <v>42</v>
      </c>
      <c r="K425">
        <v>3</v>
      </c>
      <c r="L425">
        <v>3</v>
      </c>
      <c r="M425" t="s">
        <v>43</v>
      </c>
      <c r="N425">
        <v>1</v>
      </c>
      <c r="O425" t="s">
        <v>55</v>
      </c>
      <c r="P425">
        <v>8412</v>
      </c>
      <c r="Q425">
        <v>0</v>
      </c>
      <c r="R425" t="s">
        <v>50</v>
      </c>
      <c r="S425">
        <v>11</v>
      </c>
      <c r="T425">
        <v>3</v>
      </c>
      <c r="U425">
        <v>3</v>
      </c>
      <c r="V425">
        <v>0</v>
      </c>
      <c r="W425">
        <v>10</v>
      </c>
      <c r="X425">
        <v>3</v>
      </c>
      <c r="Y425">
        <v>3</v>
      </c>
      <c r="Z425">
        <v>9</v>
      </c>
      <c r="AA425">
        <v>8</v>
      </c>
      <c r="AB425">
        <v>7</v>
      </c>
      <c r="AC425">
        <v>8</v>
      </c>
      <c r="AD425">
        <v>0</v>
      </c>
      <c r="AE425">
        <v>0</v>
      </c>
      <c r="AF425">
        <v>0</v>
      </c>
      <c r="AG425">
        <v>1</v>
      </c>
      <c r="AH425" t="s">
        <v>63</v>
      </c>
      <c r="AI425" t="s">
        <v>68</v>
      </c>
      <c r="AJ425" t="s">
        <v>47</v>
      </c>
      <c r="AK425" t="s">
        <v>58</v>
      </c>
      <c r="AL425" t="s">
        <v>49</v>
      </c>
      <c r="AM425">
        <v>2.5</v>
      </c>
      <c r="AN425" t="s">
        <v>96</v>
      </c>
      <c r="AO425" t="str" cm="1">
        <f t="array" ref="AO425">_xlfn.IFS(
  attrition_data[[#This Row],[YearsSinceLastPromotion]]="","",
  attrition_data[[#This Row],[YearsSinceLastPromotion]]=0,"0",
  attrition_data[[#This Row],[YearsSinceLastPromotion]]&lt;=2,"1–2",
  attrition_data[[#This Row],[YearsSinceLastPromotion]]&lt;=5,"3–5",
  TRUE,"6+"
)</f>
        <v>6+</v>
      </c>
      <c r="AP425">
        <f>attrition_data[[#This Row],[MonthlyIncome]] * 12 * ReplacementFactor</f>
        <v>30283.199999999997</v>
      </c>
      <c r="AQ425">
        <f>IFERROR(attrition_data[[#This Row],[AttritionFlag]] * attrition_data[[#This Row],[ReplacementCost]], 0)</f>
        <v>0</v>
      </c>
      <c r="AR42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25" t="str" cm="1">
        <f t="array" ref="AS425">_xlfn.IFS(
  attrition_data[[#This Row],[RiskScore]] &lt;= $AU$3, "Q1 (Lowest)",
  attrition_data[[#This Row],[RiskScore]] &lt;= $AV$3, "Q2",
  attrition_data[[#This Row],[RiskScore]] &lt;= $AW$3, "Q3",
  TRUE, "Q4 (Highest)"
)</f>
        <v>Q3</v>
      </c>
    </row>
    <row r="426" spans="1:45">
      <c r="A426">
        <v>57</v>
      </c>
      <c r="B426" t="s">
        <v>50</v>
      </c>
      <c r="C426" t="s">
        <v>39</v>
      </c>
      <c r="D426" t="s">
        <v>40</v>
      </c>
      <c r="E426">
        <v>29</v>
      </c>
      <c r="F426">
        <v>3</v>
      </c>
      <c r="G426" t="s">
        <v>82</v>
      </c>
      <c r="H426">
        <v>568</v>
      </c>
      <c r="I426">
        <v>1</v>
      </c>
      <c r="J426" t="s">
        <v>53</v>
      </c>
      <c r="K426">
        <v>2</v>
      </c>
      <c r="L426">
        <v>4</v>
      </c>
      <c r="M426" t="s">
        <v>75</v>
      </c>
      <c r="N426">
        <v>4</v>
      </c>
      <c r="O426" t="s">
        <v>67</v>
      </c>
      <c r="P426">
        <v>14118</v>
      </c>
      <c r="Q426">
        <v>3</v>
      </c>
      <c r="R426" t="s">
        <v>50</v>
      </c>
      <c r="S426">
        <v>12</v>
      </c>
      <c r="T426">
        <v>3</v>
      </c>
      <c r="U426">
        <v>3</v>
      </c>
      <c r="V426">
        <v>1</v>
      </c>
      <c r="W426">
        <v>32</v>
      </c>
      <c r="X426">
        <v>3</v>
      </c>
      <c r="Y426">
        <v>2</v>
      </c>
      <c r="Z426">
        <v>1</v>
      </c>
      <c r="AA426">
        <v>0</v>
      </c>
      <c r="AB426">
        <v>0</v>
      </c>
      <c r="AC426">
        <v>0</v>
      </c>
      <c r="AD426">
        <v>0</v>
      </c>
      <c r="AE426">
        <v>0</v>
      </c>
      <c r="AF426">
        <v>1</v>
      </c>
      <c r="AG426">
        <v>0</v>
      </c>
      <c r="AH426" t="s">
        <v>66</v>
      </c>
      <c r="AI426" t="s">
        <v>68</v>
      </c>
      <c r="AJ426" t="s">
        <v>81</v>
      </c>
      <c r="AK426" t="s">
        <v>77</v>
      </c>
      <c r="AL426" t="s">
        <v>62</v>
      </c>
      <c r="AM426">
        <v>2.5</v>
      </c>
      <c r="AN426" t="s">
        <v>96</v>
      </c>
      <c r="AO426" t="str" cm="1">
        <f t="array" ref="AO426">_xlfn.IFS(
  attrition_data[[#This Row],[YearsSinceLastPromotion]]="","",
  attrition_data[[#This Row],[YearsSinceLastPromotion]]=0,"0",
  attrition_data[[#This Row],[YearsSinceLastPromotion]]&lt;=2,"1–2",
  attrition_data[[#This Row],[YearsSinceLastPromotion]]&lt;=5,"3–5",
  TRUE,"6+"
)</f>
        <v>0</v>
      </c>
      <c r="AP426">
        <f>attrition_data[[#This Row],[MonthlyIncome]] * 12 * ReplacementFactor</f>
        <v>50824.799999999996</v>
      </c>
      <c r="AQ426">
        <f>IFERROR(attrition_data[[#This Row],[AttritionFlag]] * attrition_data[[#This Row],[ReplacementCost]], 0)</f>
        <v>0</v>
      </c>
      <c r="AR42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26" t="str" cm="1">
        <f t="array" ref="AS426">_xlfn.IFS(
  attrition_data[[#This Row],[RiskScore]] &lt;= $AU$3, "Q1 (Lowest)",
  attrition_data[[#This Row],[RiskScore]] &lt;= $AV$3, "Q2",
  attrition_data[[#This Row],[RiskScore]] &lt;= $AW$3, "Q3",
  TRUE, "Q4 (Highest)"
)</f>
        <v>Q3</v>
      </c>
    </row>
    <row r="427" spans="1:45">
      <c r="A427">
        <v>50</v>
      </c>
      <c r="B427" t="s">
        <v>50</v>
      </c>
      <c r="C427" t="s">
        <v>39</v>
      </c>
      <c r="D427" t="s">
        <v>52</v>
      </c>
      <c r="E427">
        <v>29</v>
      </c>
      <c r="F427">
        <v>4</v>
      </c>
      <c r="G427" t="s">
        <v>41</v>
      </c>
      <c r="H427">
        <v>569</v>
      </c>
      <c r="I427">
        <v>2</v>
      </c>
      <c r="J427" t="s">
        <v>53</v>
      </c>
      <c r="K427">
        <v>2</v>
      </c>
      <c r="L427">
        <v>4</v>
      </c>
      <c r="M427" t="s">
        <v>75</v>
      </c>
      <c r="N427">
        <v>3</v>
      </c>
      <c r="O427" t="s">
        <v>55</v>
      </c>
      <c r="P427">
        <v>17046</v>
      </c>
      <c r="Q427">
        <v>0</v>
      </c>
      <c r="R427" t="s">
        <v>50</v>
      </c>
      <c r="S427">
        <v>15</v>
      </c>
      <c r="T427">
        <v>3</v>
      </c>
      <c r="U427">
        <v>2</v>
      </c>
      <c r="V427">
        <v>1</v>
      </c>
      <c r="W427">
        <v>28</v>
      </c>
      <c r="X427">
        <v>2</v>
      </c>
      <c r="Y427">
        <v>3</v>
      </c>
      <c r="Z427">
        <v>27</v>
      </c>
      <c r="AA427">
        <v>10</v>
      </c>
      <c r="AB427">
        <v>15</v>
      </c>
      <c r="AC427">
        <v>7</v>
      </c>
      <c r="AD427">
        <v>0</v>
      </c>
      <c r="AE427">
        <v>0</v>
      </c>
      <c r="AF427">
        <v>0</v>
      </c>
      <c r="AG427">
        <v>1</v>
      </c>
      <c r="AH427" t="s">
        <v>56</v>
      </c>
      <c r="AI427" t="s">
        <v>68</v>
      </c>
      <c r="AJ427" t="s">
        <v>76</v>
      </c>
      <c r="AK427" t="s">
        <v>77</v>
      </c>
      <c r="AL427" t="s">
        <v>78</v>
      </c>
      <c r="AM427">
        <v>2.5</v>
      </c>
      <c r="AN427" t="s">
        <v>96</v>
      </c>
      <c r="AO427" t="str" cm="1">
        <f t="array" ref="AO427">_xlfn.IFS(
  attrition_data[[#This Row],[YearsSinceLastPromotion]]="","",
  attrition_data[[#This Row],[YearsSinceLastPromotion]]=0,"0",
  attrition_data[[#This Row],[YearsSinceLastPromotion]]&lt;=2,"1–2",
  attrition_data[[#This Row],[YearsSinceLastPromotion]]&lt;=5,"3–5",
  TRUE,"6+"
)</f>
        <v>6+</v>
      </c>
      <c r="AP427">
        <f>attrition_data[[#This Row],[MonthlyIncome]] * 12 * ReplacementFactor</f>
        <v>61365.599999999999</v>
      </c>
      <c r="AQ427">
        <f>IFERROR(attrition_data[[#This Row],[AttritionFlag]] * attrition_data[[#This Row],[ReplacementCost]], 0)</f>
        <v>0</v>
      </c>
      <c r="AR42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27" t="str" cm="1">
        <f t="array" ref="AS427">_xlfn.IFS(
  attrition_data[[#This Row],[RiskScore]] &lt;= $AU$3, "Q1 (Lowest)",
  attrition_data[[#This Row],[RiskScore]] &lt;= $AV$3, "Q2",
  attrition_data[[#This Row],[RiskScore]] &lt;= $AW$3, "Q3",
  TRUE, "Q4 (Highest)"
)</f>
        <v>Q3</v>
      </c>
    </row>
    <row r="428" spans="1:45">
      <c r="A428">
        <v>30</v>
      </c>
      <c r="B428" t="s">
        <v>50</v>
      </c>
      <c r="C428" t="s">
        <v>74</v>
      </c>
      <c r="D428" t="s">
        <v>52</v>
      </c>
      <c r="E428">
        <v>2</v>
      </c>
      <c r="F428">
        <v>3</v>
      </c>
      <c r="G428" t="s">
        <v>64</v>
      </c>
      <c r="H428">
        <v>571</v>
      </c>
      <c r="I428">
        <v>3</v>
      </c>
      <c r="J428" t="s">
        <v>42</v>
      </c>
      <c r="K428">
        <v>3</v>
      </c>
      <c r="L428">
        <v>1</v>
      </c>
      <c r="M428" t="s">
        <v>60</v>
      </c>
      <c r="N428">
        <v>4</v>
      </c>
      <c r="O428" t="s">
        <v>44</v>
      </c>
      <c r="P428">
        <v>2564</v>
      </c>
      <c r="Q428">
        <v>0</v>
      </c>
      <c r="R428" t="s">
        <v>50</v>
      </c>
      <c r="S428">
        <v>14</v>
      </c>
      <c r="T428">
        <v>3</v>
      </c>
      <c r="U428">
        <v>3</v>
      </c>
      <c r="V428">
        <v>0</v>
      </c>
      <c r="W428">
        <v>12</v>
      </c>
      <c r="X428">
        <v>2</v>
      </c>
      <c r="Y428">
        <v>2</v>
      </c>
      <c r="Z428">
        <v>11</v>
      </c>
      <c r="AA428">
        <v>7</v>
      </c>
      <c r="AB428">
        <v>6</v>
      </c>
      <c r="AC428">
        <v>7</v>
      </c>
      <c r="AD428">
        <v>0</v>
      </c>
      <c r="AE428">
        <v>0</v>
      </c>
      <c r="AF428">
        <v>0</v>
      </c>
      <c r="AG428">
        <v>1</v>
      </c>
      <c r="AH428" t="s">
        <v>63</v>
      </c>
      <c r="AI428" t="s">
        <v>46</v>
      </c>
      <c r="AJ428" t="s">
        <v>61</v>
      </c>
      <c r="AK428" t="s">
        <v>58</v>
      </c>
      <c r="AL428" t="s">
        <v>71</v>
      </c>
      <c r="AM428">
        <v>3</v>
      </c>
      <c r="AN428" t="s">
        <v>94</v>
      </c>
      <c r="AO428" t="str" cm="1">
        <f t="array" ref="AO428">_xlfn.IFS(
  attrition_data[[#This Row],[YearsSinceLastPromotion]]="","",
  attrition_data[[#This Row],[YearsSinceLastPromotion]]=0,"0",
  attrition_data[[#This Row],[YearsSinceLastPromotion]]&lt;=2,"1–2",
  attrition_data[[#This Row],[YearsSinceLastPromotion]]&lt;=5,"3–5",
  TRUE,"6+"
)</f>
        <v>6+</v>
      </c>
      <c r="AP428">
        <f>attrition_data[[#This Row],[MonthlyIncome]] * 12 * ReplacementFactor</f>
        <v>9230.4</v>
      </c>
      <c r="AQ428">
        <f>IFERROR(attrition_data[[#This Row],[AttritionFlag]] * attrition_data[[#This Row],[ReplacementCost]], 0)</f>
        <v>0</v>
      </c>
      <c r="AR42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28" t="str" cm="1">
        <f t="array" ref="AS428">_xlfn.IFS(
  attrition_data[[#This Row],[RiskScore]] &lt;= $AU$3, "Q1 (Lowest)",
  attrition_data[[#This Row],[RiskScore]] &lt;= $AV$3, "Q2",
  attrition_data[[#This Row],[RiskScore]] &lt;= $AW$3, "Q3",
  TRUE, "Q4 (Highest)"
)</f>
        <v>Q2</v>
      </c>
    </row>
    <row r="429" spans="1:45">
      <c r="A429">
        <v>60</v>
      </c>
      <c r="B429" t="s">
        <v>50</v>
      </c>
      <c r="C429" t="s">
        <v>51</v>
      </c>
      <c r="D429" t="s">
        <v>40</v>
      </c>
      <c r="E429">
        <v>28</v>
      </c>
      <c r="F429">
        <v>3</v>
      </c>
      <c r="G429" t="s">
        <v>82</v>
      </c>
      <c r="H429">
        <v>573</v>
      </c>
      <c r="I429">
        <v>3</v>
      </c>
      <c r="J429" t="s">
        <v>42</v>
      </c>
      <c r="K429">
        <v>2</v>
      </c>
      <c r="L429">
        <v>3</v>
      </c>
      <c r="M429" t="s">
        <v>43</v>
      </c>
      <c r="N429">
        <v>1</v>
      </c>
      <c r="O429" t="s">
        <v>55</v>
      </c>
      <c r="P429">
        <v>10266</v>
      </c>
      <c r="Q429">
        <v>4</v>
      </c>
      <c r="R429" t="s">
        <v>50</v>
      </c>
      <c r="S429">
        <v>19</v>
      </c>
      <c r="T429">
        <v>3</v>
      </c>
      <c r="U429">
        <v>4</v>
      </c>
      <c r="V429">
        <v>0</v>
      </c>
      <c r="W429">
        <v>22</v>
      </c>
      <c r="X429">
        <v>5</v>
      </c>
      <c r="Y429">
        <v>4</v>
      </c>
      <c r="Z429">
        <v>18</v>
      </c>
      <c r="AA429">
        <v>13</v>
      </c>
      <c r="AB429">
        <v>13</v>
      </c>
      <c r="AC429">
        <v>11</v>
      </c>
      <c r="AD429">
        <v>0</v>
      </c>
      <c r="AE429">
        <v>0</v>
      </c>
      <c r="AF429">
        <v>0</v>
      </c>
      <c r="AG429">
        <v>1</v>
      </c>
      <c r="AH429" t="s">
        <v>66</v>
      </c>
      <c r="AI429" t="s">
        <v>68</v>
      </c>
      <c r="AJ429" t="s">
        <v>81</v>
      </c>
      <c r="AK429" t="s">
        <v>71</v>
      </c>
      <c r="AL429" t="s">
        <v>71</v>
      </c>
      <c r="AM429">
        <v>3</v>
      </c>
      <c r="AN429" t="s">
        <v>94</v>
      </c>
      <c r="AO429" t="str" cm="1">
        <f t="array" ref="AO429">_xlfn.IFS(
  attrition_data[[#This Row],[YearsSinceLastPromotion]]="","",
  attrition_data[[#This Row],[YearsSinceLastPromotion]]=0,"0",
  attrition_data[[#This Row],[YearsSinceLastPromotion]]&lt;=2,"1–2",
  attrition_data[[#This Row],[YearsSinceLastPromotion]]&lt;=5,"3–5",
  TRUE,"6+"
)</f>
        <v>6+</v>
      </c>
      <c r="AP429">
        <f>attrition_data[[#This Row],[MonthlyIncome]] * 12 * ReplacementFactor</f>
        <v>36957.599999999999</v>
      </c>
      <c r="AQ429">
        <f>IFERROR(attrition_data[[#This Row],[AttritionFlag]] * attrition_data[[#This Row],[ReplacementCost]], 0)</f>
        <v>0</v>
      </c>
      <c r="AR42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29" t="str" cm="1">
        <f t="array" ref="AS429">_xlfn.IFS(
  attrition_data[[#This Row],[RiskScore]] &lt;= $AU$3, "Q1 (Lowest)",
  attrition_data[[#This Row],[RiskScore]] &lt;= $AV$3, "Q2",
  attrition_data[[#This Row],[RiskScore]] &lt;= $AW$3, "Q3",
  TRUE, "Q4 (Highest)"
)</f>
        <v>Q3</v>
      </c>
    </row>
    <row r="430" spans="1:45">
      <c r="A430">
        <v>47</v>
      </c>
      <c r="B430" t="s">
        <v>50</v>
      </c>
      <c r="C430" t="s">
        <v>39</v>
      </c>
      <c r="D430" t="s">
        <v>52</v>
      </c>
      <c r="E430">
        <v>2</v>
      </c>
      <c r="F430">
        <v>2</v>
      </c>
      <c r="G430" t="s">
        <v>64</v>
      </c>
      <c r="H430">
        <v>574</v>
      </c>
      <c r="I430">
        <v>1</v>
      </c>
      <c r="J430" t="s">
        <v>42</v>
      </c>
      <c r="K430">
        <v>3</v>
      </c>
      <c r="L430">
        <v>2</v>
      </c>
      <c r="M430" t="s">
        <v>69</v>
      </c>
      <c r="N430">
        <v>4</v>
      </c>
      <c r="O430" t="s">
        <v>67</v>
      </c>
      <c r="P430">
        <v>5070</v>
      </c>
      <c r="Q430">
        <v>5</v>
      </c>
      <c r="R430" t="s">
        <v>50</v>
      </c>
      <c r="S430">
        <v>13</v>
      </c>
      <c r="T430">
        <v>3</v>
      </c>
      <c r="U430">
        <v>3</v>
      </c>
      <c r="V430">
        <v>3</v>
      </c>
      <c r="W430">
        <v>20</v>
      </c>
      <c r="X430">
        <v>2</v>
      </c>
      <c r="Y430">
        <v>3</v>
      </c>
      <c r="Z430">
        <v>5</v>
      </c>
      <c r="AA430">
        <v>0</v>
      </c>
      <c r="AB430">
        <v>0</v>
      </c>
      <c r="AC430">
        <v>4</v>
      </c>
      <c r="AD430">
        <v>0</v>
      </c>
      <c r="AE430">
        <v>0</v>
      </c>
      <c r="AF430">
        <v>1</v>
      </c>
      <c r="AG430">
        <v>1</v>
      </c>
      <c r="AH430" t="s">
        <v>56</v>
      </c>
      <c r="AI430" t="s">
        <v>46</v>
      </c>
      <c r="AJ430" t="s">
        <v>47</v>
      </c>
      <c r="AK430" t="s">
        <v>71</v>
      </c>
      <c r="AL430" t="s">
        <v>65</v>
      </c>
      <c r="AM430">
        <v>2.75</v>
      </c>
      <c r="AN430" t="s">
        <v>94</v>
      </c>
      <c r="AO430" t="str" cm="1">
        <f t="array" ref="AO430">_xlfn.IFS(
  attrition_data[[#This Row],[YearsSinceLastPromotion]]="","",
  attrition_data[[#This Row],[YearsSinceLastPromotion]]=0,"0",
  attrition_data[[#This Row],[YearsSinceLastPromotion]]&lt;=2,"1–2",
  attrition_data[[#This Row],[YearsSinceLastPromotion]]&lt;=5,"3–5",
  TRUE,"6+"
)</f>
        <v>0</v>
      </c>
      <c r="AP430">
        <f>attrition_data[[#This Row],[MonthlyIncome]] * 12 * ReplacementFactor</f>
        <v>18252</v>
      </c>
      <c r="AQ430">
        <f>IFERROR(attrition_data[[#This Row],[AttritionFlag]] * attrition_data[[#This Row],[ReplacementCost]], 0)</f>
        <v>0</v>
      </c>
      <c r="AR43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430" t="str" cm="1">
        <f t="array" ref="AS430">_xlfn.IFS(
  attrition_data[[#This Row],[RiskScore]] &lt;= $AU$3, "Q1 (Lowest)",
  attrition_data[[#This Row],[RiskScore]] &lt;= $AV$3, "Q2",
  attrition_data[[#This Row],[RiskScore]] &lt;= $AW$3, "Q3",
  TRUE, "Q4 (Highest)"
)</f>
        <v>Q1 (Lowest)</v>
      </c>
    </row>
    <row r="431" spans="1:45">
      <c r="A431">
        <v>46</v>
      </c>
      <c r="B431" t="s">
        <v>50</v>
      </c>
      <c r="C431" t="s">
        <v>39</v>
      </c>
      <c r="D431" t="s">
        <v>52</v>
      </c>
      <c r="E431">
        <v>2</v>
      </c>
      <c r="F431">
        <v>3</v>
      </c>
      <c r="G431" t="s">
        <v>41</v>
      </c>
      <c r="H431">
        <v>575</v>
      </c>
      <c r="I431">
        <v>1</v>
      </c>
      <c r="J431" t="s">
        <v>53</v>
      </c>
      <c r="K431">
        <v>3</v>
      </c>
      <c r="L431">
        <v>4</v>
      </c>
      <c r="M431" t="s">
        <v>80</v>
      </c>
      <c r="N431">
        <v>3</v>
      </c>
      <c r="O431" t="s">
        <v>55</v>
      </c>
      <c r="P431">
        <v>17861</v>
      </c>
      <c r="Q431">
        <v>6</v>
      </c>
      <c r="R431" t="s">
        <v>50</v>
      </c>
      <c r="S431">
        <v>13</v>
      </c>
      <c r="T431">
        <v>3</v>
      </c>
      <c r="U431">
        <v>3</v>
      </c>
      <c r="V431">
        <v>0</v>
      </c>
      <c r="W431">
        <v>26</v>
      </c>
      <c r="X431">
        <v>2</v>
      </c>
      <c r="Y431">
        <v>1</v>
      </c>
      <c r="Z431">
        <v>3</v>
      </c>
      <c r="AA431">
        <v>2</v>
      </c>
      <c r="AB431">
        <v>0</v>
      </c>
      <c r="AC431">
        <v>1</v>
      </c>
      <c r="AD431">
        <v>0</v>
      </c>
      <c r="AE431">
        <v>0</v>
      </c>
      <c r="AF431">
        <v>1</v>
      </c>
      <c r="AG431">
        <v>1</v>
      </c>
      <c r="AH431" t="s">
        <v>56</v>
      </c>
      <c r="AI431" t="s">
        <v>46</v>
      </c>
      <c r="AJ431" t="s">
        <v>76</v>
      </c>
      <c r="AK431" t="s">
        <v>77</v>
      </c>
      <c r="AL431" t="s">
        <v>65</v>
      </c>
      <c r="AM431">
        <v>2</v>
      </c>
      <c r="AN431" t="s">
        <v>93</v>
      </c>
      <c r="AO431" t="str" cm="1">
        <f t="array" ref="AO431">_xlfn.IFS(
  attrition_data[[#This Row],[YearsSinceLastPromotion]]="","",
  attrition_data[[#This Row],[YearsSinceLastPromotion]]=0,"0",
  attrition_data[[#This Row],[YearsSinceLastPromotion]]&lt;=2,"1–2",
  attrition_data[[#This Row],[YearsSinceLastPromotion]]&lt;=5,"3–5",
  TRUE,"6+"
)</f>
        <v>0</v>
      </c>
      <c r="AP431">
        <f>attrition_data[[#This Row],[MonthlyIncome]] * 12 * ReplacementFactor</f>
        <v>64299.6</v>
      </c>
      <c r="AQ431">
        <f>IFERROR(attrition_data[[#This Row],[AttritionFlag]] * attrition_data[[#This Row],[ReplacementCost]], 0)</f>
        <v>0</v>
      </c>
      <c r="AR43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31" t="str" cm="1">
        <f t="array" ref="AS431">_xlfn.IFS(
  attrition_data[[#This Row],[RiskScore]] &lt;= $AU$3, "Q1 (Lowest)",
  attrition_data[[#This Row],[RiskScore]] &lt;= $AV$3, "Q2",
  attrition_data[[#This Row],[RiskScore]] &lt;= $AW$3, "Q3",
  TRUE, "Q4 (Highest)"
)</f>
        <v>Q2</v>
      </c>
    </row>
    <row r="432" spans="1:45">
      <c r="A432">
        <v>35</v>
      </c>
      <c r="B432" t="s">
        <v>50</v>
      </c>
      <c r="C432" t="s">
        <v>39</v>
      </c>
      <c r="D432" t="s">
        <v>52</v>
      </c>
      <c r="E432">
        <v>22</v>
      </c>
      <c r="F432">
        <v>3</v>
      </c>
      <c r="G432" t="s">
        <v>41</v>
      </c>
      <c r="H432">
        <v>577</v>
      </c>
      <c r="I432">
        <v>4</v>
      </c>
      <c r="J432" t="s">
        <v>53</v>
      </c>
      <c r="K432">
        <v>1</v>
      </c>
      <c r="L432">
        <v>1</v>
      </c>
      <c r="M432" t="s">
        <v>60</v>
      </c>
      <c r="N432">
        <v>3</v>
      </c>
      <c r="O432" t="s">
        <v>44</v>
      </c>
      <c r="P432">
        <v>4230</v>
      </c>
      <c r="Q432">
        <v>0</v>
      </c>
      <c r="R432" t="s">
        <v>50</v>
      </c>
      <c r="S432">
        <v>15</v>
      </c>
      <c r="T432">
        <v>3</v>
      </c>
      <c r="U432">
        <v>3</v>
      </c>
      <c r="V432">
        <v>0</v>
      </c>
      <c r="W432">
        <v>6</v>
      </c>
      <c r="X432">
        <v>2</v>
      </c>
      <c r="Y432">
        <v>3</v>
      </c>
      <c r="Z432">
        <v>5</v>
      </c>
      <c r="AA432">
        <v>4</v>
      </c>
      <c r="AB432">
        <v>4</v>
      </c>
      <c r="AC432">
        <v>3</v>
      </c>
      <c r="AD432">
        <v>0</v>
      </c>
      <c r="AE432">
        <v>0</v>
      </c>
      <c r="AF432">
        <v>0</v>
      </c>
      <c r="AG432">
        <v>1</v>
      </c>
      <c r="AH432" t="s">
        <v>45</v>
      </c>
      <c r="AI432" t="s">
        <v>68</v>
      </c>
      <c r="AJ432" t="s">
        <v>61</v>
      </c>
      <c r="AK432" t="s">
        <v>48</v>
      </c>
      <c r="AL432" t="s">
        <v>65</v>
      </c>
      <c r="AM432">
        <v>3.25</v>
      </c>
      <c r="AN432" t="s">
        <v>95</v>
      </c>
      <c r="AO432" t="str" cm="1">
        <f t="array" ref="AO432">_xlfn.IFS(
  attrition_data[[#This Row],[YearsSinceLastPromotion]]="","",
  attrition_data[[#This Row],[YearsSinceLastPromotion]]=0,"0",
  attrition_data[[#This Row],[YearsSinceLastPromotion]]&lt;=2,"1–2",
  attrition_data[[#This Row],[YearsSinceLastPromotion]]&lt;=5,"3–5",
  TRUE,"6+"
)</f>
        <v>3–5</v>
      </c>
      <c r="AP432">
        <f>attrition_data[[#This Row],[MonthlyIncome]] * 12 * ReplacementFactor</f>
        <v>15228</v>
      </c>
      <c r="AQ432">
        <f>IFERROR(attrition_data[[#This Row],[AttritionFlag]] * attrition_data[[#This Row],[ReplacementCost]], 0)</f>
        <v>0</v>
      </c>
      <c r="AR43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32" t="str" cm="1">
        <f t="array" ref="AS432">_xlfn.IFS(
  attrition_data[[#This Row],[RiskScore]] &lt;= $AU$3, "Q1 (Lowest)",
  attrition_data[[#This Row],[RiskScore]] &lt;= $AV$3, "Q2",
  attrition_data[[#This Row],[RiskScore]] &lt;= $AW$3, "Q3",
  TRUE, "Q4 (Highest)"
)</f>
        <v>Q3</v>
      </c>
    </row>
    <row r="433" spans="1:45">
      <c r="A433">
        <v>54</v>
      </c>
      <c r="B433" t="s">
        <v>50</v>
      </c>
      <c r="C433" t="s">
        <v>39</v>
      </c>
      <c r="D433" t="s">
        <v>52</v>
      </c>
      <c r="E433">
        <v>8</v>
      </c>
      <c r="F433">
        <v>4</v>
      </c>
      <c r="G433" t="s">
        <v>41</v>
      </c>
      <c r="H433">
        <v>578</v>
      </c>
      <c r="I433">
        <v>3</v>
      </c>
      <c r="J433" t="s">
        <v>42</v>
      </c>
      <c r="K433">
        <v>3</v>
      </c>
      <c r="L433">
        <v>2</v>
      </c>
      <c r="M433" t="s">
        <v>60</v>
      </c>
      <c r="N433">
        <v>3</v>
      </c>
      <c r="O433" t="s">
        <v>44</v>
      </c>
      <c r="P433">
        <v>3780</v>
      </c>
      <c r="Q433">
        <v>7</v>
      </c>
      <c r="R433" t="s">
        <v>50</v>
      </c>
      <c r="S433">
        <v>11</v>
      </c>
      <c r="T433">
        <v>3</v>
      </c>
      <c r="U433">
        <v>3</v>
      </c>
      <c r="V433">
        <v>0</v>
      </c>
      <c r="W433">
        <v>19</v>
      </c>
      <c r="X433">
        <v>3</v>
      </c>
      <c r="Y433">
        <v>3</v>
      </c>
      <c r="Z433">
        <v>1</v>
      </c>
      <c r="AA433">
        <v>0</v>
      </c>
      <c r="AB433">
        <v>0</v>
      </c>
      <c r="AC433">
        <v>0</v>
      </c>
      <c r="AD433">
        <v>0</v>
      </c>
      <c r="AE433">
        <v>0</v>
      </c>
      <c r="AF433">
        <v>1</v>
      </c>
      <c r="AG433">
        <v>0</v>
      </c>
      <c r="AH433" t="s">
        <v>56</v>
      </c>
      <c r="AI433" t="s">
        <v>57</v>
      </c>
      <c r="AJ433" t="s">
        <v>61</v>
      </c>
      <c r="AK433" t="s">
        <v>71</v>
      </c>
      <c r="AL433" t="s">
        <v>62</v>
      </c>
      <c r="AM433">
        <v>3</v>
      </c>
      <c r="AN433" t="s">
        <v>94</v>
      </c>
      <c r="AO433" t="str" cm="1">
        <f t="array" ref="AO433">_xlfn.IFS(
  attrition_data[[#This Row],[YearsSinceLastPromotion]]="","",
  attrition_data[[#This Row],[YearsSinceLastPromotion]]=0,"0",
  attrition_data[[#This Row],[YearsSinceLastPromotion]]&lt;=2,"1–2",
  attrition_data[[#This Row],[YearsSinceLastPromotion]]&lt;=5,"3–5",
  TRUE,"6+"
)</f>
        <v>0</v>
      </c>
      <c r="AP433">
        <f>attrition_data[[#This Row],[MonthlyIncome]] * 12 * ReplacementFactor</f>
        <v>13608</v>
      </c>
      <c r="AQ433">
        <f>IFERROR(attrition_data[[#This Row],[AttritionFlag]] * attrition_data[[#This Row],[ReplacementCost]], 0)</f>
        <v>0</v>
      </c>
      <c r="AR43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33" t="str" cm="1">
        <f t="array" ref="AS433">_xlfn.IFS(
  attrition_data[[#This Row],[RiskScore]] &lt;= $AU$3, "Q1 (Lowest)",
  attrition_data[[#This Row],[RiskScore]] &lt;= $AV$3, "Q2",
  attrition_data[[#This Row],[RiskScore]] &lt;= $AW$3, "Q3",
  TRUE, "Q4 (Highest)"
)</f>
        <v>Q2</v>
      </c>
    </row>
    <row r="434" spans="1:45">
      <c r="A434">
        <v>34</v>
      </c>
      <c r="B434" t="s">
        <v>50</v>
      </c>
      <c r="C434" t="s">
        <v>39</v>
      </c>
      <c r="D434" t="s">
        <v>52</v>
      </c>
      <c r="E434">
        <v>2</v>
      </c>
      <c r="F434">
        <v>4</v>
      </c>
      <c r="G434" t="s">
        <v>41</v>
      </c>
      <c r="H434">
        <v>579</v>
      </c>
      <c r="I434">
        <v>4</v>
      </c>
      <c r="J434" t="s">
        <v>53</v>
      </c>
      <c r="K434">
        <v>2</v>
      </c>
      <c r="L434">
        <v>1</v>
      </c>
      <c r="M434" t="s">
        <v>54</v>
      </c>
      <c r="N434">
        <v>3</v>
      </c>
      <c r="O434" t="s">
        <v>67</v>
      </c>
      <c r="P434">
        <v>2768</v>
      </c>
      <c r="Q434">
        <v>3</v>
      </c>
      <c r="R434" t="s">
        <v>50</v>
      </c>
      <c r="S434">
        <v>12</v>
      </c>
      <c r="T434">
        <v>3</v>
      </c>
      <c r="U434">
        <v>3</v>
      </c>
      <c r="V434">
        <v>1</v>
      </c>
      <c r="W434">
        <v>14</v>
      </c>
      <c r="X434">
        <v>3</v>
      </c>
      <c r="Y434">
        <v>3</v>
      </c>
      <c r="Z434">
        <v>7</v>
      </c>
      <c r="AA434">
        <v>3</v>
      </c>
      <c r="AB434">
        <v>5</v>
      </c>
      <c r="AC434">
        <v>7</v>
      </c>
      <c r="AD434">
        <v>0</v>
      </c>
      <c r="AE434">
        <v>0</v>
      </c>
      <c r="AF434">
        <v>0</v>
      </c>
      <c r="AG434">
        <v>1</v>
      </c>
      <c r="AH434" t="s">
        <v>63</v>
      </c>
      <c r="AI434" t="s">
        <v>46</v>
      </c>
      <c r="AJ434" t="s">
        <v>61</v>
      </c>
      <c r="AK434" t="s">
        <v>58</v>
      </c>
      <c r="AL434" t="s">
        <v>49</v>
      </c>
      <c r="AM434">
        <v>3.25</v>
      </c>
      <c r="AN434" t="s">
        <v>95</v>
      </c>
      <c r="AO434" t="str" cm="1">
        <f t="array" ref="AO434">_xlfn.IFS(
  attrition_data[[#This Row],[YearsSinceLastPromotion]]="","",
  attrition_data[[#This Row],[YearsSinceLastPromotion]]=0,"0",
  attrition_data[[#This Row],[YearsSinceLastPromotion]]&lt;=2,"1–2",
  attrition_data[[#This Row],[YearsSinceLastPromotion]]&lt;=5,"3–5",
  TRUE,"6+"
)</f>
        <v>3–5</v>
      </c>
      <c r="AP434">
        <f>attrition_data[[#This Row],[MonthlyIncome]] * 12 * ReplacementFactor</f>
        <v>9964.7999999999993</v>
      </c>
      <c r="AQ434">
        <f>IFERROR(attrition_data[[#This Row],[AttritionFlag]] * attrition_data[[#This Row],[ReplacementCost]], 0)</f>
        <v>0</v>
      </c>
      <c r="AR43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34" t="str" cm="1">
        <f t="array" ref="AS434">_xlfn.IFS(
  attrition_data[[#This Row],[RiskScore]] &lt;= $AU$3, "Q1 (Lowest)",
  attrition_data[[#This Row],[RiskScore]] &lt;= $AV$3, "Q2",
  attrition_data[[#This Row],[RiskScore]] &lt;= $AW$3, "Q3",
  TRUE, "Q4 (Highest)"
)</f>
        <v>Q2</v>
      </c>
    </row>
    <row r="435" spans="1:45">
      <c r="A435">
        <v>46</v>
      </c>
      <c r="B435" t="s">
        <v>50</v>
      </c>
      <c r="C435" t="s">
        <v>39</v>
      </c>
      <c r="D435" t="s">
        <v>40</v>
      </c>
      <c r="E435">
        <v>10</v>
      </c>
      <c r="F435">
        <v>3</v>
      </c>
      <c r="G435" t="s">
        <v>82</v>
      </c>
      <c r="H435">
        <v>580</v>
      </c>
      <c r="I435">
        <v>3</v>
      </c>
      <c r="J435" t="s">
        <v>42</v>
      </c>
      <c r="K435">
        <v>2</v>
      </c>
      <c r="L435">
        <v>3</v>
      </c>
      <c r="M435" t="s">
        <v>43</v>
      </c>
      <c r="N435">
        <v>4</v>
      </c>
      <c r="O435" t="s">
        <v>55</v>
      </c>
      <c r="P435">
        <v>9071</v>
      </c>
      <c r="Q435">
        <v>2</v>
      </c>
      <c r="R435" t="s">
        <v>38</v>
      </c>
      <c r="S435">
        <v>19</v>
      </c>
      <c r="T435">
        <v>3</v>
      </c>
      <c r="U435">
        <v>3</v>
      </c>
      <c r="V435">
        <v>1</v>
      </c>
      <c r="W435">
        <v>15</v>
      </c>
      <c r="X435">
        <v>3</v>
      </c>
      <c r="Y435">
        <v>3</v>
      </c>
      <c r="Z435">
        <v>3</v>
      </c>
      <c r="AA435">
        <v>2</v>
      </c>
      <c r="AB435">
        <v>1</v>
      </c>
      <c r="AC435">
        <v>2</v>
      </c>
      <c r="AD435">
        <v>0</v>
      </c>
      <c r="AE435">
        <v>1</v>
      </c>
      <c r="AF435">
        <v>1</v>
      </c>
      <c r="AG435">
        <v>1</v>
      </c>
      <c r="AH435" t="s">
        <v>56</v>
      </c>
      <c r="AI435" t="s">
        <v>57</v>
      </c>
      <c r="AJ435" t="s">
        <v>47</v>
      </c>
      <c r="AK435" t="s">
        <v>58</v>
      </c>
      <c r="AL435" t="s">
        <v>65</v>
      </c>
      <c r="AM435">
        <v>3.25</v>
      </c>
      <c r="AN435" t="s">
        <v>95</v>
      </c>
      <c r="AO435" t="str" cm="1">
        <f t="array" ref="AO435">_xlfn.IFS(
  attrition_data[[#This Row],[YearsSinceLastPromotion]]="","",
  attrition_data[[#This Row],[YearsSinceLastPromotion]]=0,"0",
  attrition_data[[#This Row],[YearsSinceLastPromotion]]&lt;=2,"1–2",
  attrition_data[[#This Row],[YearsSinceLastPromotion]]&lt;=5,"3–5",
  TRUE,"6+"
)</f>
        <v>1–2</v>
      </c>
      <c r="AP435">
        <f>attrition_data[[#This Row],[MonthlyIncome]] * 12 * ReplacementFactor</f>
        <v>32655.599999999999</v>
      </c>
      <c r="AQ435">
        <f>IFERROR(attrition_data[[#This Row],[AttritionFlag]] * attrition_data[[#This Row],[ReplacementCost]], 0)</f>
        <v>0</v>
      </c>
      <c r="AR43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35" t="str" cm="1">
        <f t="array" ref="AS435">_xlfn.IFS(
  attrition_data[[#This Row],[RiskScore]] &lt;= $AU$3, "Q1 (Lowest)",
  attrition_data[[#This Row],[RiskScore]] &lt;= $AV$3, "Q2",
  attrition_data[[#This Row],[RiskScore]] &lt;= $AW$3, "Q3",
  TRUE, "Q4 (Highest)"
)</f>
        <v>Q2</v>
      </c>
    </row>
    <row r="436" spans="1:45">
      <c r="A436">
        <v>31</v>
      </c>
      <c r="B436" t="s">
        <v>50</v>
      </c>
      <c r="C436" t="s">
        <v>39</v>
      </c>
      <c r="D436" t="s">
        <v>52</v>
      </c>
      <c r="E436">
        <v>9</v>
      </c>
      <c r="F436">
        <v>1</v>
      </c>
      <c r="G436" t="s">
        <v>41</v>
      </c>
      <c r="H436">
        <v>581</v>
      </c>
      <c r="I436">
        <v>3</v>
      </c>
      <c r="J436" t="s">
        <v>53</v>
      </c>
      <c r="K436">
        <v>3</v>
      </c>
      <c r="L436">
        <v>3</v>
      </c>
      <c r="M436" t="s">
        <v>69</v>
      </c>
      <c r="N436">
        <v>2</v>
      </c>
      <c r="O436" t="s">
        <v>67</v>
      </c>
      <c r="P436">
        <v>10648</v>
      </c>
      <c r="Q436">
        <v>1</v>
      </c>
      <c r="R436" t="s">
        <v>50</v>
      </c>
      <c r="S436">
        <v>25</v>
      </c>
      <c r="T436">
        <v>4</v>
      </c>
      <c r="U436">
        <v>4</v>
      </c>
      <c r="V436">
        <v>1</v>
      </c>
      <c r="W436">
        <v>13</v>
      </c>
      <c r="X436">
        <v>6</v>
      </c>
      <c r="Y436">
        <v>4</v>
      </c>
      <c r="Z436">
        <v>13</v>
      </c>
      <c r="AA436">
        <v>8</v>
      </c>
      <c r="AB436">
        <v>0</v>
      </c>
      <c r="AC436">
        <v>8</v>
      </c>
      <c r="AD436">
        <v>0</v>
      </c>
      <c r="AE436">
        <v>0</v>
      </c>
      <c r="AF436">
        <v>1</v>
      </c>
      <c r="AG436">
        <v>1</v>
      </c>
      <c r="AH436" t="s">
        <v>63</v>
      </c>
      <c r="AI436" t="s">
        <v>57</v>
      </c>
      <c r="AJ436" t="s">
        <v>81</v>
      </c>
      <c r="AK436" t="s">
        <v>58</v>
      </c>
      <c r="AL436" t="s">
        <v>71</v>
      </c>
      <c r="AM436">
        <v>3.25</v>
      </c>
      <c r="AN436" t="s">
        <v>95</v>
      </c>
      <c r="AO436" t="str" cm="1">
        <f t="array" ref="AO436">_xlfn.IFS(
  attrition_data[[#This Row],[YearsSinceLastPromotion]]="","",
  attrition_data[[#This Row],[YearsSinceLastPromotion]]=0,"0",
  attrition_data[[#This Row],[YearsSinceLastPromotion]]&lt;=2,"1–2",
  attrition_data[[#This Row],[YearsSinceLastPromotion]]&lt;=5,"3–5",
  TRUE,"6+"
)</f>
        <v>0</v>
      </c>
      <c r="AP436">
        <f>attrition_data[[#This Row],[MonthlyIncome]] * 12 * ReplacementFactor</f>
        <v>38332.799999999996</v>
      </c>
      <c r="AQ436">
        <f>IFERROR(attrition_data[[#This Row],[AttritionFlag]] * attrition_data[[#This Row],[ReplacementCost]], 0)</f>
        <v>0</v>
      </c>
      <c r="AR43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436" t="str" cm="1">
        <f t="array" ref="AS436">_xlfn.IFS(
  attrition_data[[#This Row],[RiskScore]] &lt;= $AU$3, "Q1 (Lowest)",
  attrition_data[[#This Row],[RiskScore]] &lt;= $AV$3, "Q2",
  attrition_data[[#This Row],[RiskScore]] &lt;= $AW$3, "Q3",
  TRUE, "Q4 (Highest)"
)</f>
        <v>Q1 (Lowest)</v>
      </c>
    </row>
    <row r="437" spans="1:45">
      <c r="A437">
        <v>33</v>
      </c>
      <c r="B437" t="s">
        <v>38</v>
      </c>
      <c r="C437" t="s">
        <v>39</v>
      </c>
      <c r="D437" t="s">
        <v>52</v>
      </c>
      <c r="E437">
        <v>15</v>
      </c>
      <c r="F437">
        <v>1</v>
      </c>
      <c r="G437" t="s">
        <v>64</v>
      </c>
      <c r="H437">
        <v>582</v>
      </c>
      <c r="I437">
        <v>2</v>
      </c>
      <c r="J437" t="s">
        <v>53</v>
      </c>
      <c r="K437">
        <v>3</v>
      </c>
      <c r="L437">
        <v>3</v>
      </c>
      <c r="M437" t="s">
        <v>75</v>
      </c>
      <c r="N437">
        <v>3</v>
      </c>
      <c r="O437" t="s">
        <v>55</v>
      </c>
      <c r="P437">
        <v>13610</v>
      </c>
      <c r="Q437">
        <v>7</v>
      </c>
      <c r="R437" t="s">
        <v>38</v>
      </c>
      <c r="S437">
        <v>12</v>
      </c>
      <c r="T437">
        <v>3</v>
      </c>
      <c r="U437">
        <v>4</v>
      </c>
      <c r="V437">
        <v>0</v>
      </c>
      <c r="W437">
        <v>15</v>
      </c>
      <c r="X437">
        <v>2</v>
      </c>
      <c r="Y437">
        <v>4</v>
      </c>
      <c r="Z437">
        <v>7</v>
      </c>
      <c r="AA437">
        <v>6</v>
      </c>
      <c r="AB437">
        <v>7</v>
      </c>
      <c r="AC437">
        <v>7</v>
      </c>
      <c r="AD437">
        <v>1</v>
      </c>
      <c r="AE437">
        <v>1</v>
      </c>
      <c r="AF437">
        <v>0</v>
      </c>
      <c r="AG437">
        <v>1</v>
      </c>
      <c r="AH437" t="s">
        <v>63</v>
      </c>
      <c r="AI437" t="s">
        <v>73</v>
      </c>
      <c r="AJ437" t="s">
        <v>81</v>
      </c>
      <c r="AK437" t="s">
        <v>58</v>
      </c>
      <c r="AL437" t="s">
        <v>49</v>
      </c>
      <c r="AM437">
        <v>3.25</v>
      </c>
      <c r="AN437" t="s">
        <v>95</v>
      </c>
      <c r="AO437" t="str" cm="1">
        <f t="array" ref="AO437">_xlfn.IFS(
  attrition_data[[#This Row],[YearsSinceLastPromotion]]="","",
  attrition_data[[#This Row],[YearsSinceLastPromotion]]=0,"0",
  attrition_data[[#This Row],[YearsSinceLastPromotion]]&lt;=2,"1–2",
  attrition_data[[#This Row],[YearsSinceLastPromotion]]&lt;=5,"3–5",
  TRUE,"6+"
)</f>
        <v>6+</v>
      </c>
      <c r="AP437">
        <f>attrition_data[[#This Row],[MonthlyIncome]] * 12 * ReplacementFactor</f>
        <v>48996</v>
      </c>
      <c r="AQ437">
        <f>IFERROR(attrition_data[[#This Row],[AttritionFlag]] * attrition_data[[#This Row],[ReplacementCost]], 0)</f>
        <v>48996</v>
      </c>
      <c r="AR43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37" t="str" cm="1">
        <f t="array" ref="AS437">_xlfn.IFS(
  attrition_data[[#This Row],[RiskScore]] &lt;= $AU$3, "Q1 (Lowest)",
  attrition_data[[#This Row],[RiskScore]] &lt;= $AV$3, "Q2",
  attrition_data[[#This Row],[RiskScore]] &lt;= $AW$3, "Q3",
  TRUE, "Q4 (Highest)"
)</f>
        <v>Q3</v>
      </c>
    </row>
    <row r="438" spans="1:45">
      <c r="A438">
        <v>33</v>
      </c>
      <c r="B438" t="s">
        <v>38</v>
      </c>
      <c r="C438" t="s">
        <v>39</v>
      </c>
      <c r="D438" t="s">
        <v>52</v>
      </c>
      <c r="E438">
        <v>10</v>
      </c>
      <c r="F438">
        <v>1</v>
      </c>
      <c r="G438" t="s">
        <v>64</v>
      </c>
      <c r="H438">
        <v>584</v>
      </c>
      <c r="I438">
        <v>1</v>
      </c>
      <c r="J438" t="s">
        <v>53</v>
      </c>
      <c r="K438">
        <v>1</v>
      </c>
      <c r="L438">
        <v>1</v>
      </c>
      <c r="M438" t="s">
        <v>60</v>
      </c>
      <c r="N438">
        <v>4</v>
      </c>
      <c r="O438" t="s">
        <v>67</v>
      </c>
      <c r="P438">
        <v>3408</v>
      </c>
      <c r="Q438">
        <v>7</v>
      </c>
      <c r="R438" t="s">
        <v>50</v>
      </c>
      <c r="S438">
        <v>13</v>
      </c>
      <c r="T438">
        <v>3</v>
      </c>
      <c r="U438">
        <v>1</v>
      </c>
      <c r="V438">
        <v>3</v>
      </c>
      <c r="W438">
        <v>8</v>
      </c>
      <c r="X438">
        <v>2</v>
      </c>
      <c r="Y438">
        <v>3</v>
      </c>
      <c r="Z438">
        <v>4</v>
      </c>
      <c r="AA438">
        <v>3</v>
      </c>
      <c r="AB438">
        <v>1</v>
      </c>
      <c r="AC438">
        <v>3</v>
      </c>
      <c r="AD438">
        <v>1</v>
      </c>
      <c r="AE438">
        <v>0</v>
      </c>
      <c r="AF438">
        <v>1</v>
      </c>
      <c r="AG438">
        <v>1</v>
      </c>
      <c r="AH438" t="s">
        <v>63</v>
      </c>
      <c r="AI438" t="s">
        <v>57</v>
      </c>
      <c r="AJ438" t="s">
        <v>61</v>
      </c>
      <c r="AK438" t="s">
        <v>48</v>
      </c>
      <c r="AL438" t="s">
        <v>65</v>
      </c>
      <c r="AM438">
        <v>2.25</v>
      </c>
      <c r="AN438" t="s">
        <v>96</v>
      </c>
      <c r="AO438" t="str" cm="1">
        <f t="array" ref="AO438">_xlfn.IFS(
  attrition_data[[#This Row],[YearsSinceLastPromotion]]="","",
  attrition_data[[#This Row],[YearsSinceLastPromotion]]=0,"0",
  attrition_data[[#This Row],[YearsSinceLastPromotion]]&lt;=2,"1–2",
  attrition_data[[#This Row],[YearsSinceLastPromotion]]&lt;=5,"3–5",
  TRUE,"6+"
)</f>
        <v>1–2</v>
      </c>
      <c r="AP438">
        <f>attrition_data[[#This Row],[MonthlyIncome]] * 12 * ReplacementFactor</f>
        <v>12268.8</v>
      </c>
      <c r="AQ438">
        <f>IFERROR(attrition_data[[#This Row],[AttritionFlag]] * attrition_data[[#This Row],[ReplacementCost]], 0)</f>
        <v>12268.8</v>
      </c>
      <c r="AR43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438" t="str" cm="1">
        <f t="array" ref="AS438">_xlfn.IFS(
  attrition_data[[#This Row],[RiskScore]] &lt;= $AU$3, "Q1 (Lowest)",
  attrition_data[[#This Row],[RiskScore]] &lt;= $AV$3, "Q2",
  attrition_data[[#This Row],[RiskScore]] &lt;= $AW$3, "Q3",
  TRUE, "Q4 (Highest)"
)</f>
        <v>Q1 (Lowest)</v>
      </c>
    </row>
    <row r="439" spans="1:45">
      <c r="A439">
        <v>30</v>
      </c>
      <c r="B439" t="s">
        <v>50</v>
      </c>
      <c r="C439" t="s">
        <v>39</v>
      </c>
      <c r="D439" t="s">
        <v>40</v>
      </c>
      <c r="E439">
        <v>7</v>
      </c>
      <c r="F439">
        <v>1</v>
      </c>
      <c r="G439" t="s">
        <v>82</v>
      </c>
      <c r="H439">
        <v>585</v>
      </c>
      <c r="I439">
        <v>4</v>
      </c>
      <c r="J439" t="s">
        <v>53</v>
      </c>
      <c r="K439">
        <v>3</v>
      </c>
      <c r="L439">
        <v>1</v>
      </c>
      <c r="M439" t="s">
        <v>79</v>
      </c>
      <c r="N439">
        <v>2</v>
      </c>
      <c r="O439" t="s">
        <v>44</v>
      </c>
      <c r="P439">
        <v>2983</v>
      </c>
      <c r="Q439">
        <v>0</v>
      </c>
      <c r="R439" t="s">
        <v>50</v>
      </c>
      <c r="S439">
        <v>14</v>
      </c>
      <c r="T439">
        <v>3</v>
      </c>
      <c r="U439">
        <v>1</v>
      </c>
      <c r="V439">
        <v>0</v>
      </c>
      <c r="W439">
        <v>4</v>
      </c>
      <c r="X439">
        <v>3</v>
      </c>
      <c r="Y439">
        <v>3</v>
      </c>
      <c r="Z439">
        <v>3</v>
      </c>
      <c r="AA439">
        <v>2</v>
      </c>
      <c r="AB439">
        <v>1</v>
      </c>
      <c r="AC439">
        <v>2</v>
      </c>
      <c r="AD439">
        <v>0</v>
      </c>
      <c r="AE439">
        <v>0</v>
      </c>
      <c r="AF439">
        <v>1</v>
      </c>
      <c r="AG439">
        <v>1</v>
      </c>
      <c r="AH439" t="s">
        <v>63</v>
      </c>
      <c r="AI439" t="s">
        <v>57</v>
      </c>
      <c r="AJ439" t="s">
        <v>61</v>
      </c>
      <c r="AK439" t="s">
        <v>48</v>
      </c>
      <c r="AL439" t="s">
        <v>65</v>
      </c>
      <c r="AM439">
        <v>2.5</v>
      </c>
      <c r="AN439" t="s">
        <v>96</v>
      </c>
      <c r="AO439" t="str" cm="1">
        <f t="array" ref="AO439">_xlfn.IFS(
  attrition_data[[#This Row],[YearsSinceLastPromotion]]="","",
  attrition_data[[#This Row],[YearsSinceLastPromotion]]=0,"0",
  attrition_data[[#This Row],[YearsSinceLastPromotion]]&lt;=2,"1–2",
  attrition_data[[#This Row],[YearsSinceLastPromotion]]&lt;=5,"3–5",
  TRUE,"6+"
)</f>
        <v>1–2</v>
      </c>
      <c r="AP439">
        <f>attrition_data[[#This Row],[MonthlyIncome]] * 12 * ReplacementFactor</f>
        <v>10738.8</v>
      </c>
      <c r="AQ439">
        <f>IFERROR(attrition_data[[#This Row],[AttritionFlag]] * attrition_data[[#This Row],[ReplacementCost]], 0)</f>
        <v>0</v>
      </c>
      <c r="AR43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439" t="str" cm="1">
        <f t="array" ref="AS439">_xlfn.IFS(
  attrition_data[[#This Row],[RiskScore]] &lt;= $AU$3, "Q1 (Lowest)",
  attrition_data[[#This Row],[RiskScore]] &lt;= $AV$3, "Q2",
  attrition_data[[#This Row],[RiskScore]] &lt;= $AW$3, "Q3",
  TRUE, "Q4 (Highest)"
)</f>
        <v>Q1 (Lowest)</v>
      </c>
    </row>
    <row r="440" spans="1:45">
      <c r="A440">
        <v>35</v>
      </c>
      <c r="B440" t="s">
        <v>50</v>
      </c>
      <c r="C440" t="s">
        <v>39</v>
      </c>
      <c r="D440" t="s">
        <v>52</v>
      </c>
      <c r="E440">
        <v>16</v>
      </c>
      <c r="F440">
        <v>3</v>
      </c>
      <c r="G440" t="s">
        <v>41</v>
      </c>
      <c r="H440">
        <v>586</v>
      </c>
      <c r="I440">
        <v>4</v>
      </c>
      <c r="J440" t="s">
        <v>53</v>
      </c>
      <c r="K440">
        <v>3</v>
      </c>
      <c r="L440">
        <v>3</v>
      </c>
      <c r="M440" t="s">
        <v>70</v>
      </c>
      <c r="N440">
        <v>3</v>
      </c>
      <c r="O440" t="s">
        <v>55</v>
      </c>
      <c r="P440">
        <v>7632</v>
      </c>
      <c r="Q440">
        <v>4</v>
      </c>
      <c r="R440" t="s">
        <v>38</v>
      </c>
      <c r="S440">
        <v>12</v>
      </c>
      <c r="T440">
        <v>3</v>
      </c>
      <c r="U440">
        <v>3</v>
      </c>
      <c r="V440">
        <v>0</v>
      </c>
      <c r="W440">
        <v>10</v>
      </c>
      <c r="X440">
        <v>2</v>
      </c>
      <c r="Y440">
        <v>3</v>
      </c>
      <c r="Z440">
        <v>8</v>
      </c>
      <c r="AA440">
        <v>7</v>
      </c>
      <c r="AB440">
        <v>0</v>
      </c>
      <c r="AC440">
        <v>0</v>
      </c>
      <c r="AD440">
        <v>0</v>
      </c>
      <c r="AE440">
        <v>1</v>
      </c>
      <c r="AF440">
        <v>1</v>
      </c>
      <c r="AG440">
        <v>0</v>
      </c>
      <c r="AH440" t="s">
        <v>45</v>
      </c>
      <c r="AI440" t="s">
        <v>72</v>
      </c>
      <c r="AJ440" t="s">
        <v>47</v>
      </c>
      <c r="AK440" t="s">
        <v>58</v>
      </c>
      <c r="AL440" t="s">
        <v>49</v>
      </c>
      <c r="AM440">
        <v>3.25</v>
      </c>
      <c r="AN440" t="s">
        <v>95</v>
      </c>
      <c r="AO440" t="str" cm="1">
        <f t="array" ref="AO440">_xlfn.IFS(
  attrition_data[[#This Row],[YearsSinceLastPromotion]]="","",
  attrition_data[[#This Row],[YearsSinceLastPromotion]]=0,"0",
  attrition_data[[#This Row],[YearsSinceLastPromotion]]&lt;=2,"1–2",
  attrition_data[[#This Row],[YearsSinceLastPromotion]]&lt;=5,"3–5",
  TRUE,"6+"
)</f>
        <v>0</v>
      </c>
      <c r="AP440">
        <f>attrition_data[[#This Row],[MonthlyIncome]] * 12 * ReplacementFactor</f>
        <v>27475.200000000001</v>
      </c>
      <c r="AQ440">
        <f>IFERROR(attrition_data[[#This Row],[AttritionFlag]] * attrition_data[[#This Row],[ReplacementCost]], 0)</f>
        <v>0</v>
      </c>
      <c r="AR44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40" t="str" cm="1">
        <f t="array" ref="AS440">_xlfn.IFS(
  attrition_data[[#This Row],[RiskScore]] &lt;= $AU$3, "Q1 (Lowest)",
  attrition_data[[#This Row],[RiskScore]] &lt;= $AV$3, "Q2",
  attrition_data[[#This Row],[RiskScore]] &lt;= $AW$3, "Q3",
  TRUE, "Q4 (Highest)"
)</f>
        <v>Q2</v>
      </c>
    </row>
    <row r="441" spans="1:45">
      <c r="A441">
        <v>31</v>
      </c>
      <c r="B441" t="s">
        <v>38</v>
      </c>
      <c r="C441" t="s">
        <v>51</v>
      </c>
      <c r="D441" t="s">
        <v>52</v>
      </c>
      <c r="E441">
        <v>20</v>
      </c>
      <c r="F441">
        <v>3</v>
      </c>
      <c r="G441" t="s">
        <v>41</v>
      </c>
      <c r="H441">
        <v>587</v>
      </c>
      <c r="I441">
        <v>1</v>
      </c>
      <c r="J441" t="s">
        <v>53</v>
      </c>
      <c r="K441">
        <v>3</v>
      </c>
      <c r="L441">
        <v>3</v>
      </c>
      <c r="M441" t="s">
        <v>70</v>
      </c>
      <c r="N441">
        <v>3</v>
      </c>
      <c r="O441" t="s">
        <v>55</v>
      </c>
      <c r="P441">
        <v>9824</v>
      </c>
      <c r="Q441">
        <v>3</v>
      </c>
      <c r="R441" t="s">
        <v>50</v>
      </c>
      <c r="S441">
        <v>12</v>
      </c>
      <c r="T441">
        <v>3</v>
      </c>
      <c r="U441">
        <v>1</v>
      </c>
      <c r="V441">
        <v>0</v>
      </c>
      <c r="W441">
        <v>12</v>
      </c>
      <c r="X441">
        <v>2</v>
      </c>
      <c r="Y441">
        <v>3</v>
      </c>
      <c r="Z441">
        <v>1</v>
      </c>
      <c r="AA441">
        <v>0</v>
      </c>
      <c r="AB441">
        <v>0</v>
      </c>
      <c r="AC441">
        <v>0</v>
      </c>
      <c r="AD441">
        <v>1</v>
      </c>
      <c r="AE441">
        <v>0</v>
      </c>
      <c r="AF441">
        <v>1</v>
      </c>
      <c r="AG441">
        <v>0</v>
      </c>
      <c r="AH441" t="s">
        <v>63</v>
      </c>
      <c r="AI441" t="s">
        <v>72</v>
      </c>
      <c r="AJ441" t="s">
        <v>47</v>
      </c>
      <c r="AK441" t="s">
        <v>58</v>
      </c>
      <c r="AL441" t="s">
        <v>62</v>
      </c>
      <c r="AM441">
        <v>2</v>
      </c>
      <c r="AN441" t="s">
        <v>93</v>
      </c>
      <c r="AO441" t="str" cm="1">
        <f t="array" ref="AO441">_xlfn.IFS(
  attrition_data[[#This Row],[YearsSinceLastPromotion]]="","",
  attrition_data[[#This Row],[YearsSinceLastPromotion]]=0,"0",
  attrition_data[[#This Row],[YearsSinceLastPromotion]]&lt;=2,"1–2",
  attrition_data[[#This Row],[YearsSinceLastPromotion]]&lt;=5,"3–5",
  TRUE,"6+"
)</f>
        <v>0</v>
      </c>
      <c r="AP441">
        <f>attrition_data[[#This Row],[MonthlyIncome]] * 12 * ReplacementFactor</f>
        <v>35366.400000000001</v>
      </c>
      <c r="AQ441">
        <f>IFERROR(attrition_data[[#This Row],[AttritionFlag]] * attrition_data[[#This Row],[ReplacementCost]], 0)</f>
        <v>35366.400000000001</v>
      </c>
      <c r="AR44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441" t="str" cm="1">
        <f t="array" ref="AS441">_xlfn.IFS(
  attrition_data[[#This Row],[RiskScore]] &lt;= $AU$3, "Q1 (Lowest)",
  attrition_data[[#This Row],[RiskScore]] &lt;= $AV$3, "Q2",
  attrition_data[[#This Row],[RiskScore]] &lt;= $AW$3, "Q3",
  TRUE, "Q4 (Highest)"
)</f>
        <v>Q4 (Highest)</v>
      </c>
    </row>
    <row r="442" spans="1:45">
      <c r="A442">
        <v>34</v>
      </c>
      <c r="B442" t="s">
        <v>38</v>
      </c>
      <c r="C442" t="s">
        <v>51</v>
      </c>
      <c r="D442" t="s">
        <v>84</v>
      </c>
      <c r="E442">
        <v>23</v>
      </c>
      <c r="F442">
        <v>3</v>
      </c>
      <c r="G442" t="s">
        <v>84</v>
      </c>
      <c r="H442">
        <v>590</v>
      </c>
      <c r="I442">
        <v>2</v>
      </c>
      <c r="J442" t="s">
        <v>42</v>
      </c>
      <c r="K442">
        <v>3</v>
      </c>
      <c r="L442">
        <v>3</v>
      </c>
      <c r="M442" t="s">
        <v>84</v>
      </c>
      <c r="N442">
        <v>1</v>
      </c>
      <c r="O442" t="s">
        <v>67</v>
      </c>
      <c r="P442">
        <v>9950</v>
      </c>
      <c r="Q442">
        <v>9</v>
      </c>
      <c r="R442" t="s">
        <v>38</v>
      </c>
      <c r="S442">
        <v>15</v>
      </c>
      <c r="T442">
        <v>3</v>
      </c>
      <c r="U442">
        <v>3</v>
      </c>
      <c r="V442">
        <v>3</v>
      </c>
      <c r="W442">
        <v>11</v>
      </c>
      <c r="X442">
        <v>2</v>
      </c>
      <c r="Y442">
        <v>3</v>
      </c>
      <c r="Z442">
        <v>3</v>
      </c>
      <c r="AA442">
        <v>2</v>
      </c>
      <c r="AB442">
        <v>0</v>
      </c>
      <c r="AC442">
        <v>2</v>
      </c>
      <c r="AD442">
        <v>1</v>
      </c>
      <c r="AE442">
        <v>1</v>
      </c>
      <c r="AF442">
        <v>1</v>
      </c>
      <c r="AG442">
        <v>1</v>
      </c>
      <c r="AH442" t="s">
        <v>63</v>
      </c>
      <c r="AI442" t="s">
        <v>68</v>
      </c>
      <c r="AJ442" t="s">
        <v>47</v>
      </c>
      <c r="AK442" t="s">
        <v>58</v>
      </c>
      <c r="AL442" t="s">
        <v>65</v>
      </c>
      <c r="AM442">
        <v>2.25</v>
      </c>
      <c r="AN442" t="s">
        <v>96</v>
      </c>
      <c r="AO442" t="str" cm="1">
        <f t="array" ref="AO442">_xlfn.IFS(
  attrition_data[[#This Row],[YearsSinceLastPromotion]]="","",
  attrition_data[[#This Row],[YearsSinceLastPromotion]]=0,"0",
  attrition_data[[#This Row],[YearsSinceLastPromotion]]&lt;=2,"1–2",
  attrition_data[[#This Row],[YearsSinceLastPromotion]]&lt;=5,"3–5",
  TRUE,"6+"
)</f>
        <v>0</v>
      </c>
      <c r="AP442">
        <f>attrition_data[[#This Row],[MonthlyIncome]] * 12 * ReplacementFactor</f>
        <v>35820</v>
      </c>
      <c r="AQ442">
        <f>IFERROR(attrition_data[[#This Row],[AttritionFlag]] * attrition_data[[#This Row],[ReplacementCost]], 0)</f>
        <v>35820</v>
      </c>
      <c r="AR44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42" t="str" cm="1">
        <f t="array" ref="AS442">_xlfn.IFS(
  attrition_data[[#This Row],[RiskScore]] &lt;= $AU$3, "Q1 (Lowest)",
  attrition_data[[#This Row],[RiskScore]] &lt;= $AV$3, "Q2",
  attrition_data[[#This Row],[RiskScore]] &lt;= $AW$3, "Q3",
  TRUE, "Q4 (Highest)"
)</f>
        <v>Q3</v>
      </c>
    </row>
    <row r="443" spans="1:45">
      <c r="A443">
        <v>42</v>
      </c>
      <c r="B443" t="s">
        <v>50</v>
      </c>
      <c r="C443" t="s">
        <v>51</v>
      </c>
      <c r="D443" t="s">
        <v>52</v>
      </c>
      <c r="E443">
        <v>5</v>
      </c>
      <c r="F443">
        <v>2</v>
      </c>
      <c r="G443" t="s">
        <v>59</v>
      </c>
      <c r="H443">
        <v>591</v>
      </c>
      <c r="I443">
        <v>2</v>
      </c>
      <c r="J443" t="s">
        <v>53</v>
      </c>
      <c r="K443">
        <v>3</v>
      </c>
      <c r="L443">
        <v>1</v>
      </c>
      <c r="M443" t="s">
        <v>60</v>
      </c>
      <c r="N443">
        <v>3</v>
      </c>
      <c r="O443" t="s">
        <v>55</v>
      </c>
      <c r="P443">
        <v>2093</v>
      </c>
      <c r="Q443">
        <v>4</v>
      </c>
      <c r="R443" t="s">
        <v>50</v>
      </c>
      <c r="S443">
        <v>17</v>
      </c>
      <c r="T443">
        <v>3</v>
      </c>
      <c r="U443">
        <v>4</v>
      </c>
      <c r="V443">
        <v>1</v>
      </c>
      <c r="W443">
        <v>8</v>
      </c>
      <c r="X443">
        <v>4</v>
      </c>
      <c r="Y443">
        <v>3</v>
      </c>
      <c r="Z443">
        <v>2</v>
      </c>
      <c r="AA443">
        <v>2</v>
      </c>
      <c r="AB443">
        <v>2</v>
      </c>
      <c r="AC443">
        <v>0</v>
      </c>
      <c r="AD443">
        <v>0</v>
      </c>
      <c r="AE443">
        <v>0</v>
      </c>
      <c r="AF443">
        <v>0</v>
      </c>
      <c r="AG443">
        <v>0</v>
      </c>
      <c r="AH443" t="s">
        <v>45</v>
      </c>
      <c r="AI443" t="s">
        <v>46</v>
      </c>
      <c r="AJ443" t="s">
        <v>61</v>
      </c>
      <c r="AK443" t="s">
        <v>48</v>
      </c>
      <c r="AL443" t="s">
        <v>65</v>
      </c>
      <c r="AM443">
        <v>3</v>
      </c>
      <c r="AN443" t="s">
        <v>94</v>
      </c>
      <c r="AO443" t="str" cm="1">
        <f t="array" ref="AO443">_xlfn.IFS(
  attrition_data[[#This Row],[YearsSinceLastPromotion]]="","",
  attrition_data[[#This Row],[YearsSinceLastPromotion]]=0,"0",
  attrition_data[[#This Row],[YearsSinceLastPromotion]]&lt;=2,"1–2",
  attrition_data[[#This Row],[YearsSinceLastPromotion]]&lt;=5,"3–5",
  TRUE,"6+"
)</f>
        <v>1–2</v>
      </c>
      <c r="AP443">
        <f>attrition_data[[#This Row],[MonthlyIncome]] * 12 * ReplacementFactor</f>
        <v>7534.7999999999993</v>
      </c>
      <c r="AQ443">
        <f>IFERROR(attrition_data[[#This Row],[AttritionFlag]] * attrition_data[[#This Row],[ReplacementCost]], 0)</f>
        <v>0</v>
      </c>
      <c r="AR44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43" t="str" cm="1">
        <f t="array" ref="AS443">_xlfn.IFS(
  attrition_data[[#This Row],[RiskScore]] &lt;= $AU$3, "Q1 (Lowest)",
  attrition_data[[#This Row],[RiskScore]] &lt;= $AV$3, "Q2",
  attrition_data[[#This Row],[RiskScore]] &lt;= $AW$3, "Q3",
  TRUE, "Q4 (Highest)"
)</f>
        <v>Q2</v>
      </c>
    </row>
    <row r="444" spans="1:45">
      <c r="A444">
        <v>36</v>
      </c>
      <c r="B444" t="s">
        <v>50</v>
      </c>
      <c r="C444" t="s">
        <v>74</v>
      </c>
      <c r="D444" t="s">
        <v>40</v>
      </c>
      <c r="E444">
        <v>10</v>
      </c>
      <c r="F444">
        <v>4</v>
      </c>
      <c r="G444" t="s">
        <v>64</v>
      </c>
      <c r="H444">
        <v>592</v>
      </c>
      <c r="I444">
        <v>2</v>
      </c>
      <c r="J444" t="s">
        <v>53</v>
      </c>
      <c r="K444">
        <v>3</v>
      </c>
      <c r="L444">
        <v>3</v>
      </c>
      <c r="M444" t="s">
        <v>43</v>
      </c>
      <c r="N444">
        <v>4</v>
      </c>
      <c r="O444" t="s">
        <v>44</v>
      </c>
      <c r="P444">
        <v>9980</v>
      </c>
      <c r="Q444">
        <v>1</v>
      </c>
      <c r="R444" t="s">
        <v>50</v>
      </c>
      <c r="S444">
        <v>14</v>
      </c>
      <c r="T444">
        <v>3</v>
      </c>
      <c r="U444">
        <v>4</v>
      </c>
      <c r="V444">
        <v>0</v>
      </c>
      <c r="W444">
        <v>10</v>
      </c>
      <c r="X444">
        <v>3</v>
      </c>
      <c r="Y444">
        <v>2</v>
      </c>
      <c r="Z444">
        <v>10</v>
      </c>
      <c r="AA444">
        <v>3</v>
      </c>
      <c r="AB444">
        <v>9</v>
      </c>
      <c r="AC444">
        <v>7</v>
      </c>
      <c r="AD444">
        <v>0</v>
      </c>
      <c r="AE444">
        <v>0</v>
      </c>
      <c r="AF444">
        <v>0</v>
      </c>
      <c r="AG444">
        <v>1</v>
      </c>
      <c r="AH444" t="s">
        <v>45</v>
      </c>
      <c r="AI444" t="s">
        <v>57</v>
      </c>
      <c r="AJ444" t="s">
        <v>47</v>
      </c>
      <c r="AK444" t="s">
        <v>58</v>
      </c>
      <c r="AL444" t="s">
        <v>49</v>
      </c>
      <c r="AM444">
        <v>3</v>
      </c>
      <c r="AN444" t="s">
        <v>94</v>
      </c>
      <c r="AO444" t="str" cm="1">
        <f t="array" ref="AO444">_xlfn.IFS(
  attrition_data[[#This Row],[YearsSinceLastPromotion]]="","",
  attrition_data[[#This Row],[YearsSinceLastPromotion]]=0,"0",
  attrition_data[[#This Row],[YearsSinceLastPromotion]]&lt;=2,"1–2",
  attrition_data[[#This Row],[YearsSinceLastPromotion]]&lt;=5,"3–5",
  TRUE,"6+"
)</f>
        <v>6+</v>
      </c>
      <c r="AP444">
        <f>attrition_data[[#This Row],[MonthlyIncome]] * 12 * ReplacementFactor</f>
        <v>35928</v>
      </c>
      <c r="AQ444">
        <f>IFERROR(attrition_data[[#This Row],[AttritionFlag]] * attrition_data[[#This Row],[ReplacementCost]], 0)</f>
        <v>0</v>
      </c>
      <c r="AR44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44" t="str" cm="1">
        <f t="array" ref="AS444">_xlfn.IFS(
  attrition_data[[#This Row],[RiskScore]] &lt;= $AU$3, "Q1 (Lowest)",
  attrition_data[[#This Row],[RiskScore]] &lt;= $AV$3, "Q2",
  attrition_data[[#This Row],[RiskScore]] &lt;= $AW$3, "Q3",
  TRUE, "Q4 (Highest)"
)</f>
        <v>Q2</v>
      </c>
    </row>
    <row r="445" spans="1:45">
      <c r="A445">
        <v>22</v>
      </c>
      <c r="B445" t="s">
        <v>38</v>
      </c>
      <c r="C445" t="s">
        <v>51</v>
      </c>
      <c r="D445" t="s">
        <v>52</v>
      </c>
      <c r="E445">
        <v>4</v>
      </c>
      <c r="F445">
        <v>1</v>
      </c>
      <c r="G445" t="s">
        <v>83</v>
      </c>
      <c r="H445">
        <v>593</v>
      </c>
      <c r="I445">
        <v>3</v>
      </c>
      <c r="J445" t="s">
        <v>53</v>
      </c>
      <c r="K445">
        <v>2</v>
      </c>
      <c r="L445">
        <v>1</v>
      </c>
      <c r="M445" t="s">
        <v>60</v>
      </c>
      <c r="N445">
        <v>3</v>
      </c>
      <c r="O445" t="s">
        <v>44</v>
      </c>
      <c r="P445">
        <v>3894</v>
      </c>
      <c r="Q445">
        <v>5</v>
      </c>
      <c r="R445" t="s">
        <v>50</v>
      </c>
      <c r="S445">
        <v>16</v>
      </c>
      <c r="T445">
        <v>3</v>
      </c>
      <c r="U445">
        <v>3</v>
      </c>
      <c r="V445">
        <v>0</v>
      </c>
      <c r="W445">
        <v>4</v>
      </c>
      <c r="X445">
        <v>3</v>
      </c>
      <c r="Y445">
        <v>3</v>
      </c>
      <c r="Z445">
        <v>2</v>
      </c>
      <c r="AA445">
        <v>2</v>
      </c>
      <c r="AB445">
        <v>1</v>
      </c>
      <c r="AC445">
        <v>2</v>
      </c>
      <c r="AD445">
        <v>1</v>
      </c>
      <c r="AE445">
        <v>0</v>
      </c>
      <c r="AF445">
        <v>1</v>
      </c>
      <c r="AG445">
        <v>1</v>
      </c>
      <c r="AH445" t="s">
        <v>153</v>
      </c>
      <c r="AI445" t="s">
        <v>46</v>
      </c>
      <c r="AJ445" t="s">
        <v>61</v>
      </c>
      <c r="AK445" t="s">
        <v>48</v>
      </c>
      <c r="AL445" t="s">
        <v>65</v>
      </c>
      <c r="AM445">
        <v>3</v>
      </c>
      <c r="AN445" t="s">
        <v>94</v>
      </c>
      <c r="AO445" t="str" cm="1">
        <f t="array" ref="AO445">_xlfn.IFS(
  attrition_data[[#This Row],[YearsSinceLastPromotion]]="","",
  attrition_data[[#This Row],[YearsSinceLastPromotion]]=0,"0",
  attrition_data[[#This Row],[YearsSinceLastPromotion]]&lt;=2,"1–2",
  attrition_data[[#This Row],[YearsSinceLastPromotion]]&lt;=5,"3–5",
  TRUE,"6+"
)</f>
        <v>1–2</v>
      </c>
      <c r="AP445">
        <f>attrition_data[[#This Row],[MonthlyIncome]] * 12 * ReplacementFactor</f>
        <v>14018.4</v>
      </c>
      <c r="AQ445">
        <f>IFERROR(attrition_data[[#This Row],[AttritionFlag]] * attrition_data[[#This Row],[ReplacementCost]], 0)</f>
        <v>14018.4</v>
      </c>
      <c r="AR44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45" t="str" cm="1">
        <f t="array" ref="AS445">_xlfn.IFS(
  attrition_data[[#This Row],[RiskScore]] &lt;= $AU$3, "Q1 (Lowest)",
  attrition_data[[#This Row],[RiskScore]] &lt;= $AV$3, "Q2",
  attrition_data[[#This Row],[RiskScore]] &lt;= $AW$3, "Q3",
  TRUE, "Q4 (Highest)"
)</f>
        <v>Q2</v>
      </c>
    </row>
    <row r="446" spans="1:45">
      <c r="A446">
        <v>48</v>
      </c>
      <c r="B446" t="s">
        <v>50</v>
      </c>
      <c r="C446" t="s">
        <v>39</v>
      </c>
      <c r="D446" t="s">
        <v>40</v>
      </c>
      <c r="E446">
        <v>2</v>
      </c>
      <c r="F446">
        <v>5</v>
      </c>
      <c r="G446" t="s">
        <v>82</v>
      </c>
      <c r="H446">
        <v>595</v>
      </c>
      <c r="I446">
        <v>2</v>
      </c>
      <c r="J446" t="s">
        <v>42</v>
      </c>
      <c r="K446">
        <v>3</v>
      </c>
      <c r="L446">
        <v>2</v>
      </c>
      <c r="M446" t="s">
        <v>43</v>
      </c>
      <c r="N446">
        <v>4</v>
      </c>
      <c r="O446" t="s">
        <v>55</v>
      </c>
      <c r="P446">
        <v>4051</v>
      </c>
      <c r="Q446">
        <v>2</v>
      </c>
      <c r="R446" t="s">
        <v>50</v>
      </c>
      <c r="S446">
        <v>14</v>
      </c>
      <c r="T446">
        <v>3</v>
      </c>
      <c r="U446">
        <v>1</v>
      </c>
      <c r="V446">
        <v>1</v>
      </c>
      <c r="W446">
        <v>14</v>
      </c>
      <c r="X446">
        <v>2</v>
      </c>
      <c r="Y446">
        <v>3</v>
      </c>
      <c r="Z446">
        <v>9</v>
      </c>
      <c r="AA446">
        <v>7</v>
      </c>
      <c r="AB446">
        <v>6</v>
      </c>
      <c r="AC446">
        <v>7</v>
      </c>
      <c r="AD446">
        <v>0</v>
      </c>
      <c r="AE446">
        <v>0</v>
      </c>
      <c r="AF446">
        <v>0</v>
      </c>
      <c r="AG446">
        <v>1</v>
      </c>
      <c r="AH446" t="s">
        <v>56</v>
      </c>
      <c r="AI446" t="s">
        <v>46</v>
      </c>
      <c r="AJ446" t="s">
        <v>61</v>
      </c>
      <c r="AK446" t="s">
        <v>58</v>
      </c>
      <c r="AL446" t="s">
        <v>49</v>
      </c>
      <c r="AM446">
        <v>2.5</v>
      </c>
      <c r="AN446" t="s">
        <v>96</v>
      </c>
      <c r="AO446" t="str" cm="1">
        <f t="array" ref="AO446">_xlfn.IFS(
  attrition_data[[#This Row],[YearsSinceLastPromotion]]="","",
  attrition_data[[#This Row],[YearsSinceLastPromotion]]=0,"0",
  attrition_data[[#This Row],[YearsSinceLastPromotion]]&lt;=2,"1–2",
  attrition_data[[#This Row],[YearsSinceLastPromotion]]&lt;=5,"3–5",
  TRUE,"6+"
)</f>
        <v>6+</v>
      </c>
      <c r="AP446">
        <f>attrition_data[[#This Row],[MonthlyIncome]] * 12 * ReplacementFactor</f>
        <v>14583.6</v>
      </c>
      <c r="AQ446">
        <f>IFERROR(attrition_data[[#This Row],[AttritionFlag]] * attrition_data[[#This Row],[ReplacementCost]], 0)</f>
        <v>0</v>
      </c>
      <c r="AR44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46" t="str" cm="1">
        <f t="array" ref="AS446">_xlfn.IFS(
  attrition_data[[#This Row],[RiskScore]] &lt;= $AU$3, "Q1 (Lowest)",
  attrition_data[[#This Row],[RiskScore]] &lt;= $AV$3, "Q2",
  attrition_data[[#This Row],[RiskScore]] &lt;= $AW$3, "Q3",
  TRUE, "Q4 (Highest)"
)</f>
        <v>Q2</v>
      </c>
    </row>
    <row r="447" spans="1:45">
      <c r="A447">
        <v>55</v>
      </c>
      <c r="B447" t="s">
        <v>50</v>
      </c>
      <c r="C447" t="s">
        <v>39</v>
      </c>
      <c r="D447" t="s">
        <v>40</v>
      </c>
      <c r="E447">
        <v>18</v>
      </c>
      <c r="F447">
        <v>5</v>
      </c>
      <c r="G447" t="s">
        <v>41</v>
      </c>
      <c r="H447">
        <v>597</v>
      </c>
      <c r="I447">
        <v>1</v>
      </c>
      <c r="J447" t="s">
        <v>42</v>
      </c>
      <c r="K447">
        <v>3</v>
      </c>
      <c r="L447">
        <v>4</v>
      </c>
      <c r="M447" t="s">
        <v>75</v>
      </c>
      <c r="N447">
        <v>2</v>
      </c>
      <c r="O447" t="s">
        <v>44</v>
      </c>
      <c r="P447">
        <v>16835</v>
      </c>
      <c r="Q447">
        <v>3</v>
      </c>
      <c r="R447" t="s">
        <v>50</v>
      </c>
      <c r="S447">
        <v>23</v>
      </c>
      <c r="T447">
        <v>4</v>
      </c>
      <c r="U447">
        <v>4</v>
      </c>
      <c r="V447">
        <v>0</v>
      </c>
      <c r="W447">
        <v>37</v>
      </c>
      <c r="X447">
        <v>2</v>
      </c>
      <c r="Y447">
        <v>3</v>
      </c>
      <c r="Z447">
        <v>10</v>
      </c>
      <c r="AA447">
        <v>9</v>
      </c>
      <c r="AB447">
        <v>7</v>
      </c>
      <c r="AC447">
        <v>7</v>
      </c>
      <c r="AD447">
        <v>0</v>
      </c>
      <c r="AE447">
        <v>0</v>
      </c>
      <c r="AF447">
        <v>0</v>
      </c>
      <c r="AG447">
        <v>1</v>
      </c>
      <c r="AH447" t="s">
        <v>66</v>
      </c>
      <c r="AI447" t="s">
        <v>72</v>
      </c>
      <c r="AJ447" t="s">
        <v>76</v>
      </c>
      <c r="AK447" t="s">
        <v>77</v>
      </c>
      <c r="AL447" t="s">
        <v>49</v>
      </c>
      <c r="AM447">
        <v>2.5</v>
      </c>
      <c r="AN447" t="s">
        <v>96</v>
      </c>
      <c r="AO447" t="str" cm="1">
        <f t="array" ref="AO447">_xlfn.IFS(
  attrition_data[[#This Row],[YearsSinceLastPromotion]]="","",
  attrition_data[[#This Row],[YearsSinceLastPromotion]]=0,"0",
  attrition_data[[#This Row],[YearsSinceLastPromotion]]&lt;=2,"1–2",
  attrition_data[[#This Row],[YearsSinceLastPromotion]]&lt;=5,"3–5",
  TRUE,"6+"
)</f>
        <v>6+</v>
      </c>
      <c r="AP447">
        <f>attrition_data[[#This Row],[MonthlyIncome]] * 12 * ReplacementFactor</f>
        <v>60606</v>
      </c>
      <c r="AQ447">
        <f>IFERROR(attrition_data[[#This Row],[AttritionFlag]] * attrition_data[[#This Row],[ReplacementCost]], 0)</f>
        <v>0</v>
      </c>
      <c r="AR44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47" t="str" cm="1">
        <f t="array" ref="AS447">_xlfn.IFS(
  attrition_data[[#This Row],[RiskScore]] &lt;= $AU$3, "Q1 (Lowest)",
  attrition_data[[#This Row],[RiskScore]] &lt;= $AV$3, "Q2",
  attrition_data[[#This Row],[RiskScore]] &lt;= $AW$3, "Q3",
  TRUE, "Q4 (Highest)"
)</f>
        <v>Q2</v>
      </c>
    </row>
    <row r="448" spans="1:45">
      <c r="A448">
        <v>41</v>
      </c>
      <c r="B448" t="s">
        <v>50</v>
      </c>
      <c r="C448" t="s">
        <v>74</v>
      </c>
      <c r="D448" t="s">
        <v>40</v>
      </c>
      <c r="E448">
        <v>10</v>
      </c>
      <c r="F448">
        <v>2</v>
      </c>
      <c r="G448" t="s">
        <v>41</v>
      </c>
      <c r="H448">
        <v>599</v>
      </c>
      <c r="I448">
        <v>4</v>
      </c>
      <c r="J448" t="s">
        <v>53</v>
      </c>
      <c r="K448">
        <v>3</v>
      </c>
      <c r="L448">
        <v>2</v>
      </c>
      <c r="M448" t="s">
        <v>43</v>
      </c>
      <c r="N448">
        <v>4</v>
      </c>
      <c r="O448" t="s">
        <v>44</v>
      </c>
      <c r="P448">
        <v>6230</v>
      </c>
      <c r="Q448">
        <v>7</v>
      </c>
      <c r="R448" t="s">
        <v>50</v>
      </c>
      <c r="S448">
        <v>14</v>
      </c>
      <c r="T448">
        <v>3</v>
      </c>
      <c r="U448">
        <v>4</v>
      </c>
      <c r="V448">
        <v>0</v>
      </c>
      <c r="W448">
        <v>16</v>
      </c>
      <c r="X448">
        <v>3</v>
      </c>
      <c r="Y448">
        <v>3</v>
      </c>
      <c r="Z448">
        <v>14</v>
      </c>
      <c r="AA448">
        <v>3</v>
      </c>
      <c r="AB448">
        <v>1</v>
      </c>
      <c r="AC448">
        <v>10</v>
      </c>
      <c r="AD448">
        <v>0</v>
      </c>
      <c r="AE448">
        <v>0</v>
      </c>
      <c r="AF448">
        <v>1</v>
      </c>
      <c r="AG448">
        <v>1</v>
      </c>
      <c r="AH448" t="s">
        <v>45</v>
      </c>
      <c r="AI448" t="s">
        <v>57</v>
      </c>
      <c r="AJ448" t="s">
        <v>47</v>
      </c>
      <c r="AK448" t="s">
        <v>71</v>
      </c>
      <c r="AL448" t="s">
        <v>71</v>
      </c>
      <c r="AM448">
        <v>3.75</v>
      </c>
      <c r="AN448" t="s">
        <v>95</v>
      </c>
      <c r="AO448" t="str" cm="1">
        <f t="array" ref="AO448">_xlfn.IFS(
  attrition_data[[#This Row],[YearsSinceLastPromotion]]="","",
  attrition_data[[#This Row],[YearsSinceLastPromotion]]=0,"0",
  attrition_data[[#This Row],[YearsSinceLastPromotion]]&lt;=2,"1–2",
  attrition_data[[#This Row],[YearsSinceLastPromotion]]&lt;=5,"3–5",
  TRUE,"6+"
)</f>
        <v>1–2</v>
      </c>
      <c r="AP448">
        <f>attrition_data[[#This Row],[MonthlyIncome]] * 12 * ReplacementFactor</f>
        <v>22428</v>
      </c>
      <c r="AQ448">
        <f>IFERROR(attrition_data[[#This Row],[AttritionFlag]] * attrition_data[[#This Row],[ReplacementCost]], 0)</f>
        <v>0</v>
      </c>
      <c r="AR44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448" t="str" cm="1">
        <f t="array" ref="AS448">_xlfn.IFS(
  attrition_data[[#This Row],[RiskScore]] &lt;= $AU$3, "Q1 (Lowest)",
  attrition_data[[#This Row],[RiskScore]] &lt;= $AV$3, "Q2",
  attrition_data[[#This Row],[RiskScore]] &lt;= $AW$3, "Q3",
  TRUE, "Q4 (Highest)"
)</f>
        <v>Q1 (Lowest)</v>
      </c>
    </row>
    <row r="449" spans="1:45">
      <c r="A449">
        <v>35</v>
      </c>
      <c r="B449" t="s">
        <v>50</v>
      </c>
      <c r="C449" t="s">
        <v>39</v>
      </c>
      <c r="D449" t="s">
        <v>40</v>
      </c>
      <c r="E449">
        <v>1</v>
      </c>
      <c r="F449">
        <v>3</v>
      </c>
      <c r="G449" t="s">
        <v>82</v>
      </c>
      <c r="H449">
        <v>600</v>
      </c>
      <c r="I449">
        <v>2</v>
      </c>
      <c r="J449" t="s">
        <v>53</v>
      </c>
      <c r="K449">
        <v>3</v>
      </c>
      <c r="L449">
        <v>2</v>
      </c>
      <c r="M449" t="s">
        <v>43</v>
      </c>
      <c r="N449">
        <v>3</v>
      </c>
      <c r="O449" t="s">
        <v>55</v>
      </c>
      <c r="P449">
        <v>4717</v>
      </c>
      <c r="Q449">
        <v>9</v>
      </c>
      <c r="R449" t="s">
        <v>50</v>
      </c>
      <c r="S449">
        <v>11</v>
      </c>
      <c r="T449">
        <v>3</v>
      </c>
      <c r="U449">
        <v>3</v>
      </c>
      <c r="V449">
        <v>0</v>
      </c>
      <c r="W449">
        <v>15</v>
      </c>
      <c r="X449">
        <v>2</v>
      </c>
      <c r="Y449">
        <v>3</v>
      </c>
      <c r="Z449">
        <v>11</v>
      </c>
      <c r="AA449">
        <v>9</v>
      </c>
      <c r="AB449">
        <v>6</v>
      </c>
      <c r="AC449">
        <v>9</v>
      </c>
      <c r="AD449">
        <v>0</v>
      </c>
      <c r="AE449">
        <v>0</v>
      </c>
      <c r="AF449">
        <v>0</v>
      </c>
      <c r="AG449">
        <v>1</v>
      </c>
      <c r="AH449" t="s">
        <v>45</v>
      </c>
      <c r="AI449" t="s">
        <v>46</v>
      </c>
      <c r="AJ449" t="s">
        <v>61</v>
      </c>
      <c r="AK449" t="s">
        <v>58</v>
      </c>
      <c r="AL449" t="s">
        <v>71</v>
      </c>
      <c r="AM449">
        <v>2.75</v>
      </c>
      <c r="AN449" t="s">
        <v>94</v>
      </c>
      <c r="AO449" t="str" cm="1">
        <f t="array" ref="AO449">_xlfn.IFS(
  attrition_data[[#This Row],[YearsSinceLastPromotion]]="","",
  attrition_data[[#This Row],[YearsSinceLastPromotion]]=0,"0",
  attrition_data[[#This Row],[YearsSinceLastPromotion]]&lt;=2,"1–2",
  attrition_data[[#This Row],[YearsSinceLastPromotion]]&lt;=5,"3–5",
  TRUE,"6+"
)</f>
        <v>6+</v>
      </c>
      <c r="AP449">
        <f>attrition_data[[#This Row],[MonthlyIncome]] * 12 * ReplacementFactor</f>
        <v>16981.2</v>
      </c>
      <c r="AQ449">
        <f>IFERROR(attrition_data[[#This Row],[AttritionFlag]] * attrition_data[[#This Row],[ReplacementCost]], 0)</f>
        <v>0</v>
      </c>
      <c r="AR44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49" t="str" cm="1">
        <f t="array" ref="AS449">_xlfn.IFS(
  attrition_data[[#This Row],[RiskScore]] &lt;= $AU$3, "Q1 (Lowest)",
  attrition_data[[#This Row],[RiskScore]] &lt;= $AV$3, "Q2",
  attrition_data[[#This Row],[RiskScore]] &lt;= $AW$3, "Q3",
  TRUE, "Q4 (Highest)"
)</f>
        <v>Q2</v>
      </c>
    </row>
    <row r="450" spans="1:45">
      <c r="A450">
        <v>40</v>
      </c>
      <c r="B450" t="s">
        <v>50</v>
      </c>
      <c r="C450" t="s">
        <v>39</v>
      </c>
      <c r="D450" t="s">
        <v>52</v>
      </c>
      <c r="E450">
        <v>6</v>
      </c>
      <c r="F450">
        <v>3</v>
      </c>
      <c r="G450" t="s">
        <v>41</v>
      </c>
      <c r="H450">
        <v>601</v>
      </c>
      <c r="I450">
        <v>2</v>
      </c>
      <c r="J450" t="s">
        <v>42</v>
      </c>
      <c r="K450">
        <v>3</v>
      </c>
      <c r="L450">
        <v>4</v>
      </c>
      <c r="M450" t="s">
        <v>69</v>
      </c>
      <c r="N450">
        <v>3</v>
      </c>
      <c r="O450" t="s">
        <v>44</v>
      </c>
      <c r="P450">
        <v>13237</v>
      </c>
      <c r="Q450">
        <v>7</v>
      </c>
      <c r="R450" t="s">
        <v>50</v>
      </c>
      <c r="S450">
        <v>15</v>
      </c>
      <c r="T450">
        <v>3</v>
      </c>
      <c r="U450">
        <v>3</v>
      </c>
      <c r="V450">
        <v>0</v>
      </c>
      <c r="W450">
        <v>22</v>
      </c>
      <c r="X450">
        <v>3</v>
      </c>
      <c r="Y450">
        <v>3</v>
      </c>
      <c r="Z450">
        <v>20</v>
      </c>
      <c r="AA450">
        <v>6</v>
      </c>
      <c r="AB450">
        <v>5</v>
      </c>
      <c r="AC450">
        <v>13</v>
      </c>
      <c r="AD450">
        <v>0</v>
      </c>
      <c r="AE450">
        <v>0</v>
      </c>
      <c r="AF450">
        <v>0</v>
      </c>
      <c r="AG450">
        <v>1</v>
      </c>
      <c r="AH450" t="s">
        <v>45</v>
      </c>
      <c r="AI450" t="s">
        <v>57</v>
      </c>
      <c r="AJ450" t="s">
        <v>81</v>
      </c>
      <c r="AK450" t="s">
        <v>71</v>
      </c>
      <c r="AL450" t="s">
        <v>71</v>
      </c>
      <c r="AM450">
        <v>2.75</v>
      </c>
      <c r="AN450" t="s">
        <v>94</v>
      </c>
      <c r="AO450" t="str" cm="1">
        <f t="array" ref="AO450">_xlfn.IFS(
  attrition_data[[#This Row],[YearsSinceLastPromotion]]="","",
  attrition_data[[#This Row],[YearsSinceLastPromotion]]=0,"0",
  attrition_data[[#This Row],[YearsSinceLastPromotion]]&lt;=2,"1–2",
  attrition_data[[#This Row],[YearsSinceLastPromotion]]&lt;=5,"3–5",
  TRUE,"6+"
)</f>
        <v>3–5</v>
      </c>
      <c r="AP450">
        <f>attrition_data[[#This Row],[MonthlyIncome]] * 12 * ReplacementFactor</f>
        <v>47653.2</v>
      </c>
      <c r="AQ450">
        <f>IFERROR(attrition_data[[#This Row],[AttritionFlag]] * attrition_data[[#This Row],[ReplacementCost]], 0)</f>
        <v>0</v>
      </c>
      <c r="AR45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50" t="str" cm="1">
        <f t="array" ref="AS450">_xlfn.IFS(
  attrition_data[[#This Row],[RiskScore]] &lt;= $AU$3, "Q1 (Lowest)",
  attrition_data[[#This Row],[RiskScore]] &lt;= $AV$3, "Q2",
  attrition_data[[#This Row],[RiskScore]] &lt;= $AW$3, "Q3",
  TRUE, "Q4 (Highest)"
)</f>
        <v>Q2</v>
      </c>
    </row>
    <row r="451" spans="1:45">
      <c r="A451">
        <v>39</v>
      </c>
      <c r="B451" t="s">
        <v>50</v>
      </c>
      <c r="C451" t="s">
        <v>51</v>
      </c>
      <c r="D451" t="s">
        <v>52</v>
      </c>
      <c r="E451">
        <v>8</v>
      </c>
      <c r="F451">
        <v>1</v>
      </c>
      <c r="G451" t="s">
        <v>41</v>
      </c>
      <c r="H451">
        <v>602</v>
      </c>
      <c r="I451">
        <v>3</v>
      </c>
      <c r="J451" t="s">
        <v>42</v>
      </c>
      <c r="K451">
        <v>3</v>
      </c>
      <c r="L451">
        <v>1</v>
      </c>
      <c r="M451" t="s">
        <v>60</v>
      </c>
      <c r="N451">
        <v>3</v>
      </c>
      <c r="O451" t="s">
        <v>55</v>
      </c>
      <c r="P451">
        <v>3755</v>
      </c>
      <c r="Q451">
        <v>1</v>
      </c>
      <c r="R451" t="s">
        <v>50</v>
      </c>
      <c r="S451">
        <v>11</v>
      </c>
      <c r="T451">
        <v>3</v>
      </c>
      <c r="U451">
        <v>1</v>
      </c>
      <c r="V451">
        <v>1</v>
      </c>
      <c r="W451">
        <v>8</v>
      </c>
      <c r="X451">
        <v>3</v>
      </c>
      <c r="Y451">
        <v>3</v>
      </c>
      <c r="Z451">
        <v>8</v>
      </c>
      <c r="AA451">
        <v>3</v>
      </c>
      <c r="AB451">
        <v>0</v>
      </c>
      <c r="AC451">
        <v>7</v>
      </c>
      <c r="AD451">
        <v>0</v>
      </c>
      <c r="AE451">
        <v>0</v>
      </c>
      <c r="AF451">
        <v>1</v>
      </c>
      <c r="AG451">
        <v>1</v>
      </c>
      <c r="AH451" t="s">
        <v>45</v>
      </c>
      <c r="AI451" t="s">
        <v>57</v>
      </c>
      <c r="AJ451" t="s">
        <v>61</v>
      </c>
      <c r="AK451" t="s">
        <v>48</v>
      </c>
      <c r="AL451" t="s">
        <v>49</v>
      </c>
      <c r="AM451">
        <v>2.5</v>
      </c>
      <c r="AN451" t="s">
        <v>96</v>
      </c>
      <c r="AO451" t="str" cm="1">
        <f t="array" ref="AO451">_xlfn.IFS(
  attrition_data[[#This Row],[YearsSinceLastPromotion]]="","",
  attrition_data[[#This Row],[YearsSinceLastPromotion]]=0,"0",
  attrition_data[[#This Row],[YearsSinceLastPromotion]]&lt;=2,"1–2",
  attrition_data[[#This Row],[YearsSinceLastPromotion]]&lt;=5,"3–5",
  TRUE,"6+"
)</f>
        <v>0</v>
      </c>
      <c r="AP451">
        <f>attrition_data[[#This Row],[MonthlyIncome]] * 12 * ReplacementFactor</f>
        <v>13518</v>
      </c>
      <c r="AQ451">
        <f>IFERROR(attrition_data[[#This Row],[AttritionFlag]] * attrition_data[[#This Row],[ReplacementCost]], 0)</f>
        <v>0</v>
      </c>
      <c r="AR45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451" t="str" cm="1">
        <f t="array" ref="AS451">_xlfn.IFS(
  attrition_data[[#This Row],[RiskScore]] &lt;= $AU$3, "Q1 (Lowest)",
  attrition_data[[#This Row],[RiskScore]] &lt;= $AV$3, "Q2",
  attrition_data[[#This Row],[RiskScore]] &lt;= $AW$3, "Q3",
  TRUE, "Q4 (Highest)"
)</f>
        <v>Q1 (Lowest)</v>
      </c>
    </row>
    <row r="452" spans="1:45">
      <c r="A452">
        <v>31</v>
      </c>
      <c r="B452" t="s">
        <v>50</v>
      </c>
      <c r="C452" t="s">
        <v>39</v>
      </c>
      <c r="D452" t="s">
        <v>40</v>
      </c>
      <c r="E452">
        <v>2</v>
      </c>
      <c r="F452">
        <v>1</v>
      </c>
      <c r="G452" t="s">
        <v>41</v>
      </c>
      <c r="H452">
        <v>604</v>
      </c>
      <c r="I452">
        <v>2</v>
      </c>
      <c r="J452" t="s">
        <v>53</v>
      </c>
      <c r="K452">
        <v>3</v>
      </c>
      <c r="L452">
        <v>2</v>
      </c>
      <c r="M452" t="s">
        <v>43</v>
      </c>
      <c r="N452">
        <v>4</v>
      </c>
      <c r="O452" t="s">
        <v>44</v>
      </c>
      <c r="P452">
        <v>6582</v>
      </c>
      <c r="Q452">
        <v>4</v>
      </c>
      <c r="R452" t="s">
        <v>38</v>
      </c>
      <c r="S452">
        <v>13</v>
      </c>
      <c r="T452">
        <v>3</v>
      </c>
      <c r="U452">
        <v>3</v>
      </c>
      <c r="V452">
        <v>0</v>
      </c>
      <c r="W452">
        <v>10</v>
      </c>
      <c r="X452">
        <v>2</v>
      </c>
      <c r="Y452">
        <v>4</v>
      </c>
      <c r="Z452">
        <v>6</v>
      </c>
      <c r="AA452">
        <v>5</v>
      </c>
      <c r="AB452">
        <v>0</v>
      </c>
      <c r="AC452">
        <v>5</v>
      </c>
      <c r="AD452">
        <v>0</v>
      </c>
      <c r="AE452">
        <v>1</v>
      </c>
      <c r="AF452">
        <v>1</v>
      </c>
      <c r="AG452">
        <v>1</v>
      </c>
      <c r="AH452" t="s">
        <v>63</v>
      </c>
      <c r="AI452" t="s">
        <v>46</v>
      </c>
      <c r="AJ452" t="s">
        <v>47</v>
      </c>
      <c r="AK452" t="s">
        <v>58</v>
      </c>
      <c r="AL452" t="s">
        <v>49</v>
      </c>
      <c r="AM452">
        <v>3.25</v>
      </c>
      <c r="AN452" t="s">
        <v>95</v>
      </c>
      <c r="AO452" t="str" cm="1">
        <f t="array" ref="AO452">_xlfn.IFS(
  attrition_data[[#This Row],[YearsSinceLastPromotion]]="","",
  attrition_data[[#This Row],[YearsSinceLastPromotion]]=0,"0",
  attrition_data[[#This Row],[YearsSinceLastPromotion]]&lt;=2,"1–2",
  attrition_data[[#This Row],[YearsSinceLastPromotion]]&lt;=5,"3–5",
  TRUE,"6+"
)</f>
        <v>0</v>
      </c>
      <c r="AP452">
        <f>attrition_data[[#This Row],[MonthlyIncome]] * 12 * ReplacementFactor</f>
        <v>23695.200000000001</v>
      </c>
      <c r="AQ452">
        <f>IFERROR(attrition_data[[#This Row],[AttritionFlag]] * attrition_data[[#This Row],[ReplacementCost]], 0)</f>
        <v>0</v>
      </c>
      <c r="AR45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52" t="str" cm="1">
        <f t="array" ref="AS452">_xlfn.IFS(
  attrition_data[[#This Row],[RiskScore]] &lt;= $AU$3, "Q1 (Lowest)",
  attrition_data[[#This Row],[RiskScore]] &lt;= $AV$3, "Q2",
  attrition_data[[#This Row],[RiskScore]] &lt;= $AW$3, "Q3",
  TRUE, "Q4 (Highest)"
)</f>
        <v>Q2</v>
      </c>
    </row>
    <row r="453" spans="1:45">
      <c r="A453">
        <v>42</v>
      </c>
      <c r="B453" t="s">
        <v>50</v>
      </c>
      <c r="C453" t="s">
        <v>39</v>
      </c>
      <c r="D453" t="s">
        <v>52</v>
      </c>
      <c r="E453">
        <v>24</v>
      </c>
      <c r="F453">
        <v>3</v>
      </c>
      <c r="G453" t="s">
        <v>64</v>
      </c>
      <c r="H453">
        <v>605</v>
      </c>
      <c r="I453">
        <v>4</v>
      </c>
      <c r="J453" t="s">
        <v>53</v>
      </c>
      <c r="K453">
        <v>3</v>
      </c>
      <c r="L453">
        <v>3</v>
      </c>
      <c r="M453" t="s">
        <v>69</v>
      </c>
      <c r="N453">
        <v>1</v>
      </c>
      <c r="O453" t="s">
        <v>55</v>
      </c>
      <c r="P453">
        <v>7406</v>
      </c>
      <c r="Q453">
        <v>1</v>
      </c>
      <c r="R453" t="s">
        <v>38</v>
      </c>
      <c r="S453">
        <v>21</v>
      </c>
      <c r="T453">
        <v>4</v>
      </c>
      <c r="U453">
        <v>4</v>
      </c>
      <c r="V453">
        <v>1</v>
      </c>
      <c r="W453">
        <v>10</v>
      </c>
      <c r="X453">
        <v>5</v>
      </c>
      <c r="Y453">
        <v>2</v>
      </c>
      <c r="Z453">
        <v>10</v>
      </c>
      <c r="AA453">
        <v>9</v>
      </c>
      <c r="AB453">
        <v>5</v>
      </c>
      <c r="AC453">
        <v>8</v>
      </c>
      <c r="AD453">
        <v>0</v>
      </c>
      <c r="AE453">
        <v>1</v>
      </c>
      <c r="AF453">
        <v>0</v>
      </c>
      <c r="AG453">
        <v>1</v>
      </c>
      <c r="AH453" t="s">
        <v>45</v>
      </c>
      <c r="AI453" t="s">
        <v>68</v>
      </c>
      <c r="AJ453" t="s">
        <v>47</v>
      </c>
      <c r="AK453" t="s">
        <v>58</v>
      </c>
      <c r="AL453" t="s">
        <v>49</v>
      </c>
      <c r="AM453">
        <v>2.75</v>
      </c>
      <c r="AN453" t="s">
        <v>94</v>
      </c>
      <c r="AO453" t="str" cm="1">
        <f t="array" ref="AO453">_xlfn.IFS(
  attrition_data[[#This Row],[YearsSinceLastPromotion]]="","",
  attrition_data[[#This Row],[YearsSinceLastPromotion]]=0,"0",
  attrition_data[[#This Row],[YearsSinceLastPromotion]]&lt;=2,"1–2",
  attrition_data[[#This Row],[YearsSinceLastPromotion]]&lt;=5,"3–5",
  TRUE,"6+"
)</f>
        <v>3–5</v>
      </c>
      <c r="AP453">
        <f>attrition_data[[#This Row],[MonthlyIncome]] * 12 * ReplacementFactor</f>
        <v>26661.599999999999</v>
      </c>
      <c r="AQ453">
        <f>IFERROR(attrition_data[[#This Row],[AttritionFlag]] * attrition_data[[#This Row],[ReplacementCost]], 0)</f>
        <v>0</v>
      </c>
      <c r="AR45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453" t="str" cm="1">
        <f t="array" ref="AS453">_xlfn.IFS(
  attrition_data[[#This Row],[RiskScore]] &lt;= $AU$3, "Q1 (Lowest)",
  attrition_data[[#This Row],[RiskScore]] &lt;= $AV$3, "Q2",
  attrition_data[[#This Row],[RiskScore]] &lt;= $AW$3, "Q3",
  TRUE, "Q4 (Highest)"
)</f>
        <v>Q4 (Highest)</v>
      </c>
    </row>
    <row r="454" spans="1:45">
      <c r="A454">
        <v>45</v>
      </c>
      <c r="B454" t="s">
        <v>50</v>
      </c>
      <c r="C454" t="s">
        <v>39</v>
      </c>
      <c r="D454" t="s">
        <v>40</v>
      </c>
      <c r="E454">
        <v>2</v>
      </c>
      <c r="F454">
        <v>3</v>
      </c>
      <c r="G454" t="s">
        <v>59</v>
      </c>
      <c r="H454">
        <v>606</v>
      </c>
      <c r="I454">
        <v>4</v>
      </c>
      <c r="J454" t="s">
        <v>53</v>
      </c>
      <c r="K454">
        <v>3</v>
      </c>
      <c r="L454">
        <v>2</v>
      </c>
      <c r="M454" t="s">
        <v>43</v>
      </c>
      <c r="N454">
        <v>2</v>
      </c>
      <c r="O454" t="s">
        <v>55</v>
      </c>
      <c r="P454">
        <v>4805</v>
      </c>
      <c r="Q454">
        <v>0</v>
      </c>
      <c r="R454" t="s">
        <v>50</v>
      </c>
      <c r="S454">
        <v>19</v>
      </c>
      <c r="T454">
        <v>3</v>
      </c>
      <c r="U454">
        <v>2</v>
      </c>
      <c r="V454">
        <v>1</v>
      </c>
      <c r="W454">
        <v>9</v>
      </c>
      <c r="X454">
        <v>3</v>
      </c>
      <c r="Y454">
        <v>4</v>
      </c>
      <c r="Z454">
        <v>8</v>
      </c>
      <c r="AA454">
        <v>7</v>
      </c>
      <c r="AB454">
        <v>3</v>
      </c>
      <c r="AC454">
        <v>7</v>
      </c>
      <c r="AD454">
        <v>0</v>
      </c>
      <c r="AE454">
        <v>0</v>
      </c>
      <c r="AF454">
        <v>0</v>
      </c>
      <c r="AG454">
        <v>1</v>
      </c>
      <c r="AH454" t="s">
        <v>56</v>
      </c>
      <c r="AI454" t="s">
        <v>46</v>
      </c>
      <c r="AJ454" t="s">
        <v>61</v>
      </c>
      <c r="AK454" t="s">
        <v>58</v>
      </c>
      <c r="AL454" t="s">
        <v>49</v>
      </c>
      <c r="AM454">
        <v>3</v>
      </c>
      <c r="AN454" t="s">
        <v>94</v>
      </c>
      <c r="AO454" t="str" cm="1">
        <f t="array" ref="AO454">_xlfn.IFS(
  attrition_data[[#This Row],[YearsSinceLastPromotion]]="","",
  attrition_data[[#This Row],[YearsSinceLastPromotion]]=0,"0",
  attrition_data[[#This Row],[YearsSinceLastPromotion]]&lt;=2,"1–2",
  attrition_data[[#This Row],[YearsSinceLastPromotion]]&lt;=5,"3–5",
  TRUE,"6+"
)</f>
        <v>3–5</v>
      </c>
      <c r="AP454">
        <f>attrition_data[[#This Row],[MonthlyIncome]] * 12 * ReplacementFactor</f>
        <v>17298</v>
      </c>
      <c r="AQ454">
        <f>IFERROR(attrition_data[[#This Row],[AttritionFlag]] * attrition_data[[#This Row],[ReplacementCost]], 0)</f>
        <v>0</v>
      </c>
      <c r="AR45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54" t="str" cm="1">
        <f t="array" ref="AS454">_xlfn.IFS(
  attrition_data[[#This Row],[RiskScore]] &lt;= $AU$3, "Q1 (Lowest)",
  attrition_data[[#This Row],[RiskScore]] &lt;= $AV$3, "Q2",
  attrition_data[[#This Row],[RiskScore]] &lt;= $AW$3, "Q3",
  TRUE, "Q4 (Highest)"
)</f>
        <v>Q2</v>
      </c>
    </row>
    <row r="455" spans="1:45">
      <c r="A455">
        <v>26</v>
      </c>
      <c r="B455" t="s">
        <v>38</v>
      </c>
      <c r="C455" t="s">
        <v>51</v>
      </c>
      <c r="D455" t="s">
        <v>84</v>
      </c>
      <c r="E455">
        <v>17</v>
      </c>
      <c r="F455">
        <v>4</v>
      </c>
      <c r="G455" t="s">
        <v>41</v>
      </c>
      <c r="H455">
        <v>608</v>
      </c>
      <c r="I455">
        <v>2</v>
      </c>
      <c r="J455" t="s">
        <v>42</v>
      </c>
      <c r="K455">
        <v>3</v>
      </c>
      <c r="L455">
        <v>1</v>
      </c>
      <c r="M455" t="s">
        <v>84</v>
      </c>
      <c r="N455">
        <v>3</v>
      </c>
      <c r="O455" t="s">
        <v>67</v>
      </c>
      <c r="P455">
        <v>2741</v>
      </c>
      <c r="Q455">
        <v>0</v>
      </c>
      <c r="R455" t="s">
        <v>38</v>
      </c>
      <c r="S455">
        <v>11</v>
      </c>
      <c r="T455">
        <v>3</v>
      </c>
      <c r="U455">
        <v>2</v>
      </c>
      <c r="V455">
        <v>1</v>
      </c>
      <c r="W455">
        <v>8</v>
      </c>
      <c r="X455">
        <v>2</v>
      </c>
      <c r="Y455">
        <v>2</v>
      </c>
      <c r="Z455">
        <v>7</v>
      </c>
      <c r="AA455">
        <v>7</v>
      </c>
      <c r="AB455">
        <v>1</v>
      </c>
      <c r="AC455">
        <v>0</v>
      </c>
      <c r="AD455">
        <v>1</v>
      </c>
      <c r="AE455">
        <v>1</v>
      </c>
      <c r="AF455">
        <v>1</v>
      </c>
      <c r="AG455">
        <v>0</v>
      </c>
      <c r="AH455" t="s">
        <v>63</v>
      </c>
      <c r="AI455" t="s">
        <v>72</v>
      </c>
      <c r="AJ455" t="s">
        <v>61</v>
      </c>
      <c r="AK455" t="s">
        <v>48</v>
      </c>
      <c r="AL455" t="s">
        <v>49</v>
      </c>
      <c r="AM455">
        <v>2.25</v>
      </c>
      <c r="AN455" t="s">
        <v>96</v>
      </c>
      <c r="AO455" t="str" cm="1">
        <f t="array" ref="AO455">_xlfn.IFS(
  attrition_data[[#This Row],[YearsSinceLastPromotion]]="","",
  attrition_data[[#This Row],[YearsSinceLastPromotion]]=0,"0",
  attrition_data[[#This Row],[YearsSinceLastPromotion]]&lt;=2,"1–2",
  attrition_data[[#This Row],[YearsSinceLastPromotion]]&lt;=5,"3–5",
  TRUE,"6+"
)</f>
        <v>1–2</v>
      </c>
      <c r="AP455">
        <f>attrition_data[[#This Row],[MonthlyIncome]] * 12 * ReplacementFactor</f>
        <v>9867.6</v>
      </c>
      <c r="AQ455">
        <f>IFERROR(attrition_data[[#This Row],[AttritionFlag]] * attrition_data[[#This Row],[ReplacementCost]], 0)</f>
        <v>9867.6</v>
      </c>
      <c r="AR45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55" t="str" cm="1">
        <f t="array" ref="AS455">_xlfn.IFS(
  attrition_data[[#This Row],[RiskScore]] &lt;= $AU$3, "Q1 (Lowest)",
  attrition_data[[#This Row],[RiskScore]] &lt;= $AV$3, "Q2",
  attrition_data[[#This Row],[RiskScore]] &lt;= $AW$3, "Q3",
  TRUE, "Q4 (Highest)"
)</f>
        <v>Q2</v>
      </c>
    </row>
    <row r="456" spans="1:45">
      <c r="A456">
        <v>29</v>
      </c>
      <c r="B456" t="s">
        <v>50</v>
      </c>
      <c r="C456" t="s">
        <v>39</v>
      </c>
      <c r="D456" t="s">
        <v>52</v>
      </c>
      <c r="E456">
        <v>19</v>
      </c>
      <c r="F456">
        <v>3</v>
      </c>
      <c r="G456" t="s">
        <v>83</v>
      </c>
      <c r="H456">
        <v>611</v>
      </c>
      <c r="I456">
        <v>4</v>
      </c>
      <c r="J456" t="s">
        <v>53</v>
      </c>
      <c r="K456">
        <v>3</v>
      </c>
      <c r="L456">
        <v>2</v>
      </c>
      <c r="M456" t="s">
        <v>69</v>
      </c>
      <c r="N456">
        <v>4</v>
      </c>
      <c r="O456" t="s">
        <v>67</v>
      </c>
      <c r="P456">
        <v>4262</v>
      </c>
      <c r="Q456">
        <v>4</v>
      </c>
      <c r="R456" t="s">
        <v>50</v>
      </c>
      <c r="S456">
        <v>12</v>
      </c>
      <c r="T456">
        <v>3</v>
      </c>
      <c r="U456">
        <v>2</v>
      </c>
      <c r="V456">
        <v>2</v>
      </c>
      <c r="W456">
        <v>8</v>
      </c>
      <c r="X456">
        <v>2</v>
      </c>
      <c r="Y456">
        <v>4</v>
      </c>
      <c r="Z456">
        <v>3</v>
      </c>
      <c r="AA456">
        <v>2</v>
      </c>
      <c r="AB456">
        <v>1</v>
      </c>
      <c r="AC456">
        <v>2</v>
      </c>
      <c r="AD456">
        <v>0</v>
      </c>
      <c r="AE456">
        <v>0</v>
      </c>
      <c r="AF456">
        <v>1</v>
      </c>
      <c r="AG456">
        <v>1</v>
      </c>
      <c r="AH456" t="s">
        <v>63</v>
      </c>
      <c r="AI456" t="s">
        <v>72</v>
      </c>
      <c r="AJ456" t="s">
        <v>61</v>
      </c>
      <c r="AK456" t="s">
        <v>48</v>
      </c>
      <c r="AL456" t="s">
        <v>65</v>
      </c>
      <c r="AM456">
        <v>3.5</v>
      </c>
      <c r="AN456" t="s">
        <v>95</v>
      </c>
      <c r="AO456" t="str" cm="1">
        <f t="array" ref="AO456">_xlfn.IFS(
  attrition_data[[#This Row],[YearsSinceLastPromotion]]="","",
  attrition_data[[#This Row],[YearsSinceLastPromotion]]=0,"0",
  attrition_data[[#This Row],[YearsSinceLastPromotion]]&lt;=2,"1–2",
  attrition_data[[#This Row],[YearsSinceLastPromotion]]&lt;=5,"3–5",
  TRUE,"6+"
)</f>
        <v>1–2</v>
      </c>
      <c r="AP456">
        <f>attrition_data[[#This Row],[MonthlyIncome]] * 12 * ReplacementFactor</f>
        <v>15343.199999999999</v>
      </c>
      <c r="AQ456">
        <f>IFERROR(attrition_data[[#This Row],[AttritionFlag]] * attrition_data[[#This Row],[ReplacementCost]], 0)</f>
        <v>0</v>
      </c>
      <c r="AR45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456" t="str" cm="1">
        <f t="array" ref="AS456">_xlfn.IFS(
  attrition_data[[#This Row],[RiskScore]] &lt;= $AU$3, "Q1 (Lowest)",
  attrition_data[[#This Row],[RiskScore]] &lt;= $AV$3, "Q2",
  attrition_data[[#This Row],[RiskScore]] &lt;= $AW$3, "Q3",
  TRUE, "Q4 (Highest)"
)</f>
        <v>Q1 (Lowest)</v>
      </c>
    </row>
    <row r="457" spans="1:45">
      <c r="A457">
        <v>33</v>
      </c>
      <c r="B457" t="s">
        <v>50</v>
      </c>
      <c r="C457" t="s">
        <v>39</v>
      </c>
      <c r="D457" t="s">
        <v>52</v>
      </c>
      <c r="E457">
        <v>1</v>
      </c>
      <c r="F457">
        <v>5</v>
      </c>
      <c r="G457" t="s">
        <v>64</v>
      </c>
      <c r="H457">
        <v>612</v>
      </c>
      <c r="I457">
        <v>1</v>
      </c>
      <c r="J457" t="s">
        <v>42</v>
      </c>
      <c r="K457">
        <v>4</v>
      </c>
      <c r="L457">
        <v>4</v>
      </c>
      <c r="M457" t="s">
        <v>80</v>
      </c>
      <c r="N457">
        <v>3</v>
      </c>
      <c r="O457" t="s">
        <v>67</v>
      </c>
      <c r="P457">
        <v>16184</v>
      </c>
      <c r="Q457">
        <v>4</v>
      </c>
      <c r="R457" t="s">
        <v>50</v>
      </c>
      <c r="S457">
        <v>19</v>
      </c>
      <c r="T457">
        <v>3</v>
      </c>
      <c r="U457">
        <v>3</v>
      </c>
      <c r="V457">
        <v>1</v>
      </c>
      <c r="W457">
        <v>10</v>
      </c>
      <c r="X457">
        <v>2</v>
      </c>
      <c r="Y457">
        <v>3</v>
      </c>
      <c r="Z457">
        <v>6</v>
      </c>
      <c r="AA457">
        <v>1</v>
      </c>
      <c r="AB457">
        <v>0</v>
      </c>
      <c r="AC457">
        <v>5</v>
      </c>
      <c r="AD457">
        <v>0</v>
      </c>
      <c r="AE457">
        <v>0</v>
      </c>
      <c r="AF457">
        <v>1</v>
      </c>
      <c r="AG457">
        <v>1</v>
      </c>
      <c r="AH457" t="s">
        <v>63</v>
      </c>
      <c r="AI457" t="s">
        <v>46</v>
      </c>
      <c r="AJ457" t="s">
        <v>76</v>
      </c>
      <c r="AK457" t="s">
        <v>58</v>
      </c>
      <c r="AL457" t="s">
        <v>49</v>
      </c>
      <c r="AM457">
        <v>2.5</v>
      </c>
      <c r="AN457" t="s">
        <v>96</v>
      </c>
      <c r="AO457" t="str" cm="1">
        <f t="array" ref="AO457">_xlfn.IFS(
  attrition_data[[#This Row],[YearsSinceLastPromotion]]="","",
  attrition_data[[#This Row],[YearsSinceLastPromotion]]=0,"0",
  attrition_data[[#This Row],[YearsSinceLastPromotion]]&lt;=2,"1–2",
  attrition_data[[#This Row],[YearsSinceLastPromotion]]&lt;=5,"3–5",
  TRUE,"6+"
)</f>
        <v>0</v>
      </c>
      <c r="AP457">
        <f>attrition_data[[#This Row],[MonthlyIncome]] * 12 * ReplacementFactor</f>
        <v>58262.400000000001</v>
      </c>
      <c r="AQ457">
        <f>IFERROR(attrition_data[[#This Row],[AttritionFlag]] * attrition_data[[#This Row],[ReplacementCost]], 0)</f>
        <v>0</v>
      </c>
      <c r="AR45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457" t="str" cm="1">
        <f t="array" ref="AS457">_xlfn.IFS(
  attrition_data[[#This Row],[RiskScore]] &lt;= $AU$3, "Q1 (Lowest)",
  attrition_data[[#This Row],[RiskScore]] &lt;= $AV$3, "Q2",
  attrition_data[[#This Row],[RiskScore]] &lt;= $AW$3, "Q3",
  TRUE, "Q4 (Highest)"
)</f>
        <v>Q1 (Lowest)</v>
      </c>
    </row>
    <row r="458" spans="1:45">
      <c r="A458">
        <v>31</v>
      </c>
      <c r="B458" t="s">
        <v>50</v>
      </c>
      <c r="C458" t="s">
        <v>39</v>
      </c>
      <c r="D458" t="s">
        <v>40</v>
      </c>
      <c r="E458">
        <v>7</v>
      </c>
      <c r="F458">
        <v>3</v>
      </c>
      <c r="G458" t="s">
        <v>41</v>
      </c>
      <c r="H458">
        <v>613</v>
      </c>
      <c r="I458">
        <v>3</v>
      </c>
      <c r="J458" t="s">
        <v>53</v>
      </c>
      <c r="K458">
        <v>2</v>
      </c>
      <c r="L458">
        <v>3</v>
      </c>
      <c r="M458" t="s">
        <v>75</v>
      </c>
      <c r="N458">
        <v>4</v>
      </c>
      <c r="O458" t="s">
        <v>67</v>
      </c>
      <c r="P458">
        <v>11557</v>
      </c>
      <c r="Q458">
        <v>9</v>
      </c>
      <c r="R458" t="s">
        <v>50</v>
      </c>
      <c r="S458">
        <v>21</v>
      </c>
      <c r="T458">
        <v>4</v>
      </c>
      <c r="U458">
        <v>3</v>
      </c>
      <c r="V458">
        <v>1</v>
      </c>
      <c r="W458">
        <v>10</v>
      </c>
      <c r="X458">
        <v>3</v>
      </c>
      <c r="Y458">
        <v>2</v>
      </c>
      <c r="Z458">
        <v>5</v>
      </c>
      <c r="AA458">
        <v>4</v>
      </c>
      <c r="AB458">
        <v>0</v>
      </c>
      <c r="AC458">
        <v>1</v>
      </c>
      <c r="AD458">
        <v>0</v>
      </c>
      <c r="AE458">
        <v>0</v>
      </c>
      <c r="AF458">
        <v>1</v>
      </c>
      <c r="AG458">
        <v>1</v>
      </c>
      <c r="AH458" t="s">
        <v>63</v>
      </c>
      <c r="AI458" t="s">
        <v>57</v>
      </c>
      <c r="AJ458" t="s">
        <v>81</v>
      </c>
      <c r="AK458" t="s">
        <v>58</v>
      </c>
      <c r="AL458" t="s">
        <v>65</v>
      </c>
      <c r="AM458">
        <v>3</v>
      </c>
      <c r="AN458" t="s">
        <v>94</v>
      </c>
      <c r="AO458" t="str" cm="1">
        <f t="array" ref="AO458">_xlfn.IFS(
  attrition_data[[#This Row],[YearsSinceLastPromotion]]="","",
  attrition_data[[#This Row],[YearsSinceLastPromotion]]=0,"0",
  attrition_data[[#This Row],[YearsSinceLastPromotion]]&lt;=2,"1–2",
  attrition_data[[#This Row],[YearsSinceLastPromotion]]&lt;=5,"3–5",
  TRUE,"6+"
)</f>
        <v>0</v>
      </c>
      <c r="AP458">
        <f>attrition_data[[#This Row],[MonthlyIncome]] * 12 * ReplacementFactor</f>
        <v>41605.199999999997</v>
      </c>
      <c r="AQ458">
        <f>IFERROR(attrition_data[[#This Row],[AttritionFlag]] * attrition_data[[#This Row],[ReplacementCost]], 0)</f>
        <v>0</v>
      </c>
      <c r="AR45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458" t="str" cm="1">
        <f t="array" ref="AS458">_xlfn.IFS(
  attrition_data[[#This Row],[RiskScore]] &lt;= $AU$3, "Q1 (Lowest)",
  attrition_data[[#This Row],[RiskScore]] &lt;= $AV$3, "Q2",
  attrition_data[[#This Row],[RiskScore]] &lt;= $AW$3, "Q3",
  TRUE, "Q4 (Highest)"
)</f>
        <v>Q1 (Lowest)</v>
      </c>
    </row>
    <row r="459" spans="1:45">
      <c r="A459">
        <v>18</v>
      </c>
      <c r="B459" t="s">
        <v>38</v>
      </c>
      <c r="C459" t="s">
        <v>51</v>
      </c>
      <c r="D459" t="s">
        <v>40</v>
      </c>
      <c r="E459">
        <v>5</v>
      </c>
      <c r="F459">
        <v>3</v>
      </c>
      <c r="G459" t="s">
        <v>82</v>
      </c>
      <c r="H459">
        <v>614</v>
      </c>
      <c r="I459">
        <v>2</v>
      </c>
      <c r="J459" t="s">
        <v>53</v>
      </c>
      <c r="K459">
        <v>3</v>
      </c>
      <c r="L459">
        <v>1</v>
      </c>
      <c r="M459" t="s">
        <v>79</v>
      </c>
      <c r="N459">
        <v>2</v>
      </c>
      <c r="O459" t="s">
        <v>44</v>
      </c>
      <c r="P459">
        <v>1878</v>
      </c>
      <c r="Q459">
        <v>1</v>
      </c>
      <c r="R459" t="s">
        <v>38</v>
      </c>
      <c r="S459">
        <v>14</v>
      </c>
      <c r="T459">
        <v>3</v>
      </c>
      <c r="U459">
        <v>4</v>
      </c>
      <c r="V459">
        <v>0</v>
      </c>
      <c r="W459">
        <v>0</v>
      </c>
      <c r="X459">
        <v>3</v>
      </c>
      <c r="Y459">
        <v>3</v>
      </c>
      <c r="Z459">
        <v>0</v>
      </c>
      <c r="AA459">
        <v>0</v>
      </c>
      <c r="AB459">
        <v>0</v>
      </c>
      <c r="AC459">
        <v>0</v>
      </c>
      <c r="AD459">
        <v>1</v>
      </c>
      <c r="AE459">
        <v>1</v>
      </c>
      <c r="AF459">
        <v>1</v>
      </c>
      <c r="AG459">
        <v>0</v>
      </c>
      <c r="AH459" t="s">
        <v>153</v>
      </c>
      <c r="AI459" t="s">
        <v>46</v>
      </c>
      <c r="AJ459" t="s">
        <v>61</v>
      </c>
      <c r="AK459" t="s">
        <v>65</v>
      </c>
      <c r="AL459" t="s">
        <v>62</v>
      </c>
      <c r="AM459">
        <v>2.75</v>
      </c>
      <c r="AN459" t="s">
        <v>94</v>
      </c>
      <c r="AO459" t="str" cm="1">
        <f t="array" ref="AO459">_xlfn.IFS(
  attrition_data[[#This Row],[YearsSinceLastPromotion]]="","",
  attrition_data[[#This Row],[YearsSinceLastPromotion]]=0,"0",
  attrition_data[[#This Row],[YearsSinceLastPromotion]]&lt;=2,"1–2",
  attrition_data[[#This Row],[YearsSinceLastPromotion]]&lt;=5,"3–5",
  TRUE,"6+"
)</f>
        <v>0</v>
      </c>
      <c r="AP459">
        <f>attrition_data[[#This Row],[MonthlyIncome]] * 12 * ReplacementFactor</f>
        <v>6760.8</v>
      </c>
      <c r="AQ459">
        <f>IFERROR(attrition_data[[#This Row],[AttritionFlag]] * attrition_data[[#This Row],[ReplacementCost]], 0)</f>
        <v>6760.8</v>
      </c>
      <c r="AR45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59" t="str" cm="1">
        <f t="array" ref="AS459">_xlfn.IFS(
  attrition_data[[#This Row],[RiskScore]] &lt;= $AU$3, "Q1 (Lowest)",
  attrition_data[[#This Row],[RiskScore]] &lt;= $AV$3, "Q2",
  attrition_data[[#This Row],[RiskScore]] &lt;= $AW$3, "Q3",
  TRUE, "Q4 (Highest)"
)</f>
        <v>Q3</v>
      </c>
    </row>
    <row r="460" spans="1:45">
      <c r="A460">
        <v>40</v>
      </c>
      <c r="B460" t="s">
        <v>50</v>
      </c>
      <c r="C460" t="s">
        <v>74</v>
      </c>
      <c r="D460" t="s">
        <v>40</v>
      </c>
      <c r="E460">
        <v>28</v>
      </c>
      <c r="F460">
        <v>3</v>
      </c>
      <c r="G460" t="s">
        <v>59</v>
      </c>
      <c r="H460">
        <v>615</v>
      </c>
      <c r="I460">
        <v>3</v>
      </c>
      <c r="J460" t="s">
        <v>53</v>
      </c>
      <c r="K460">
        <v>1</v>
      </c>
      <c r="L460">
        <v>3</v>
      </c>
      <c r="M460" t="s">
        <v>43</v>
      </c>
      <c r="N460">
        <v>1</v>
      </c>
      <c r="O460" t="s">
        <v>67</v>
      </c>
      <c r="P460">
        <v>10932</v>
      </c>
      <c r="Q460">
        <v>3</v>
      </c>
      <c r="R460" t="s">
        <v>50</v>
      </c>
      <c r="S460">
        <v>15</v>
      </c>
      <c r="T460">
        <v>3</v>
      </c>
      <c r="U460">
        <v>3</v>
      </c>
      <c r="V460">
        <v>1</v>
      </c>
      <c r="W460">
        <v>20</v>
      </c>
      <c r="X460">
        <v>2</v>
      </c>
      <c r="Y460">
        <v>3</v>
      </c>
      <c r="Z460">
        <v>1</v>
      </c>
      <c r="AA460">
        <v>0</v>
      </c>
      <c r="AB460">
        <v>0</v>
      </c>
      <c r="AC460">
        <v>1</v>
      </c>
      <c r="AD460">
        <v>0</v>
      </c>
      <c r="AE460">
        <v>0</v>
      </c>
      <c r="AF460">
        <v>1</v>
      </c>
      <c r="AG460">
        <v>1</v>
      </c>
      <c r="AH460" t="s">
        <v>45</v>
      </c>
      <c r="AI460" t="s">
        <v>68</v>
      </c>
      <c r="AJ460" t="s">
        <v>81</v>
      </c>
      <c r="AK460" t="s">
        <v>71</v>
      </c>
      <c r="AL460" t="s">
        <v>62</v>
      </c>
      <c r="AM460">
        <v>2.5</v>
      </c>
      <c r="AN460" t="s">
        <v>96</v>
      </c>
      <c r="AO460" t="str" cm="1">
        <f t="array" ref="AO460">_xlfn.IFS(
  attrition_data[[#This Row],[YearsSinceLastPromotion]]="","",
  attrition_data[[#This Row],[YearsSinceLastPromotion]]=0,"0",
  attrition_data[[#This Row],[YearsSinceLastPromotion]]&lt;=2,"1–2",
  attrition_data[[#This Row],[YearsSinceLastPromotion]]&lt;=5,"3–5",
  TRUE,"6+"
)</f>
        <v>0</v>
      </c>
      <c r="AP460">
        <f>attrition_data[[#This Row],[MonthlyIncome]] * 12 * ReplacementFactor</f>
        <v>39355.199999999997</v>
      </c>
      <c r="AQ460">
        <f>IFERROR(attrition_data[[#This Row],[AttritionFlag]] * attrition_data[[#This Row],[ReplacementCost]], 0)</f>
        <v>0</v>
      </c>
      <c r="AR46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60" t="str" cm="1">
        <f t="array" ref="AS460">_xlfn.IFS(
  attrition_data[[#This Row],[RiskScore]] &lt;= $AU$3, "Q1 (Lowest)",
  attrition_data[[#This Row],[RiskScore]] &lt;= $AV$3, "Q2",
  attrition_data[[#This Row],[RiskScore]] &lt;= $AW$3, "Q3",
  TRUE, "Q4 (Highest)"
)</f>
        <v>Q3</v>
      </c>
    </row>
    <row r="461" spans="1:45">
      <c r="A461">
        <v>41</v>
      </c>
      <c r="B461" t="s">
        <v>50</v>
      </c>
      <c r="C461" t="s">
        <v>74</v>
      </c>
      <c r="D461" t="s">
        <v>52</v>
      </c>
      <c r="E461">
        <v>2</v>
      </c>
      <c r="F461">
        <v>4</v>
      </c>
      <c r="G461" t="s">
        <v>59</v>
      </c>
      <c r="H461">
        <v>616</v>
      </c>
      <c r="I461">
        <v>1</v>
      </c>
      <c r="J461" t="s">
        <v>42</v>
      </c>
      <c r="K461">
        <v>2</v>
      </c>
      <c r="L461">
        <v>2</v>
      </c>
      <c r="M461" t="s">
        <v>70</v>
      </c>
      <c r="N461">
        <v>3</v>
      </c>
      <c r="O461" t="s">
        <v>44</v>
      </c>
      <c r="P461">
        <v>6811</v>
      </c>
      <c r="Q461">
        <v>2</v>
      </c>
      <c r="R461" t="s">
        <v>38</v>
      </c>
      <c r="S461">
        <v>17</v>
      </c>
      <c r="T461">
        <v>3</v>
      </c>
      <c r="U461">
        <v>1</v>
      </c>
      <c r="V461">
        <v>0</v>
      </c>
      <c r="W461">
        <v>10</v>
      </c>
      <c r="X461">
        <v>3</v>
      </c>
      <c r="Y461">
        <v>3</v>
      </c>
      <c r="Z461">
        <v>8</v>
      </c>
      <c r="AA461">
        <v>7</v>
      </c>
      <c r="AB461">
        <v>0</v>
      </c>
      <c r="AC461">
        <v>7</v>
      </c>
      <c r="AD461">
        <v>0</v>
      </c>
      <c r="AE461">
        <v>1</v>
      </c>
      <c r="AF461">
        <v>1</v>
      </c>
      <c r="AG461">
        <v>1</v>
      </c>
      <c r="AH461" t="s">
        <v>45</v>
      </c>
      <c r="AI461" t="s">
        <v>46</v>
      </c>
      <c r="AJ461" t="s">
        <v>47</v>
      </c>
      <c r="AK461" t="s">
        <v>58</v>
      </c>
      <c r="AL461" t="s">
        <v>49</v>
      </c>
      <c r="AM461">
        <v>2</v>
      </c>
      <c r="AN461" t="s">
        <v>93</v>
      </c>
      <c r="AO461" t="str" cm="1">
        <f t="array" ref="AO461">_xlfn.IFS(
  attrition_data[[#This Row],[YearsSinceLastPromotion]]="","",
  attrition_data[[#This Row],[YearsSinceLastPromotion]]=0,"0",
  attrition_data[[#This Row],[YearsSinceLastPromotion]]&lt;=2,"1–2",
  attrition_data[[#This Row],[YearsSinceLastPromotion]]&lt;=5,"3–5",
  TRUE,"6+"
)</f>
        <v>0</v>
      </c>
      <c r="AP461">
        <f>attrition_data[[#This Row],[MonthlyIncome]] * 12 * ReplacementFactor</f>
        <v>24519.599999999999</v>
      </c>
      <c r="AQ461">
        <f>IFERROR(attrition_data[[#This Row],[AttritionFlag]] * attrition_data[[#This Row],[ReplacementCost]], 0)</f>
        <v>0</v>
      </c>
      <c r="AR46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61" t="str" cm="1">
        <f t="array" ref="AS461">_xlfn.IFS(
  attrition_data[[#This Row],[RiskScore]] &lt;= $AU$3, "Q1 (Lowest)",
  attrition_data[[#This Row],[RiskScore]] &lt;= $AV$3, "Q2",
  attrition_data[[#This Row],[RiskScore]] &lt;= $AW$3, "Q3",
  TRUE, "Q4 (Highest)"
)</f>
        <v>Q3</v>
      </c>
    </row>
    <row r="462" spans="1:45">
      <c r="A462">
        <v>26</v>
      </c>
      <c r="B462" t="s">
        <v>50</v>
      </c>
      <c r="C462" t="s">
        <v>39</v>
      </c>
      <c r="D462" t="s">
        <v>40</v>
      </c>
      <c r="E462">
        <v>29</v>
      </c>
      <c r="F462">
        <v>2</v>
      </c>
      <c r="G462" t="s">
        <v>64</v>
      </c>
      <c r="H462">
        <v>618</v>
      </c>
      <c r="I462">
        <v>1</v>
      </c>
      <c r="J462" t="s">
        <v>53</v>
      </c>
      <c r="K462">
        <v>3</v>
      </c>
      <c r="L462">
        <v>2</v>
      </c>
      <c r="M462" t="s">
        <v>43</v>
      </c>
      <c r="N462">
        <v>3</v>
      </c>
      <c r="O462" t="s">
        <v>67</v>
      </c>
      <c r="P462">
        <v>4306</v>
      </c>
      <c r="Q462">
        <v>5</v>
      </c>
      <c r="R462" t="s">
        <v>50</v>
      </c>
      <c r="S462">
        <v>12</v>
      </c>
      <c r="T462">
        <v>3</v>
      </c>
      <c r="U462">
        <v>1</v>
      </c>
      <c r="V462">
        <v>2</v>
      </c>
      <c r="W462">
        <v>8</v>
      </c>
      <c r="X462">
        <v>5</v>
      </c>
      <c r="Y462">
        <v>3</v>
      </c>
      <c r="Z462">
        <v>0</v>
      </c>
      <c r="AA462">
        <v>0</v>
      </c>
      <c r="AB462">
        <v>0</v>
      </c>
      <c r="AC462">
        <v>0</v>
      </c>
      <c r="AD462">
        <v>0</v>
      </c>
      <c r="AE462">
        <v>0</v>
      </c>
      <c r="AF462">
        <v>1</v>
      </c>
      <c r="AG462">
        <v>0</v>
      </c>
      <c r="AH462" t="s">
        <v>63</v>
      </c>
      <c r="AI462" t="s">
        <v>68</v>
      </c>
      <c r="AJ462" t="s">
        <v>61</v>
      </c>
      <c r="AK462" t="s">
        <v>48</v>
      </c>
      <c r="AL462" t="s">
        <v>62</v>
      </c>
      <c r="AM462">
        <v>2</v>
      </c>
      <c r="AN462" t="s">
        <v>93</v>
      </c>
      <c r="AO462" t="str" cm="1">
        <f t="array" ref="AO462">_xlfn.IFS(
  attrition_data[[#This Row],[YearsSinceLastPromotion]]="","",
  attrition_data[[#This Row],[YearsSinceLastPromotion]]=0,"0",
  attrition_data[[#This Row],[YearsSinceLastPromotion]]&lt;=2,"1–2",
  attrition_data[[#This Row],[YearsSinceLastPromotion]]&lt;=5,"3–5",
  TRUE,"6+"
)</f>
        <v>0</v>
      </c>
      <c r="AP462">
        <f>attrition_data[[#This Row],[MonthlyIncome]] * 12 * ReplacementFactor</f>
        <v>15501.599999999999</v>
      </c>
      <c r="AQ462">
        <f>IFERROR(attrition_data[[#This Row],[AttritionFlag]] * attrition_data[[#This Row],[ReplacementCost]], 0)</f>
        <v>0</v>
      </c>
      <c r="AR46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462" t="str" cm="1">
        <f t="array" ref="AS462">_xlfn.IFS(
  attrition_data[[#This Row],[RiskScore]] &lt;= $AU$3, "Q1 (Lowest)",
  attrition_data[[#This Row],[RiskScore]] &lt;= $AV$3, "Q2",
  attrition_data[[#This Row],[RiskScore]] &lt;= $AW$3, "Q3",
  TRUE, "Q4 (Highest)"
)</f>
        <v>Q4 (Highest)</v>
      </c>
    </row>
    <row r="463" spans="1:45">
      <c r="A463">
        <v>35</v>
      </c>
      <c r="B463" t="s">
        <v>50</v>
      </c>
      <c r="C463" t="s">
        <v>39</v>
      </c>
      <c r="D463" t="s">
        <v>40</v>
      </c>
      <c r="E463">
        <v>1</v>
      </c>
      <c r="F463">
        <v>3</v>
      </c>
      <c r="G463" t="s">
        <v>64</v>
      </c>
      <c r="H463">
        <v>620</v>
      </c>
      <c r="I463">
        <v>1</v>
      </c>
      <c r="J463" t="s">
        <v>42</v>
      </c>
      <c r="K463">
        <v>3</v>
      </c>
      <c r="L463">
        <v>2</v>
      </c>
      <c r="M463" t="s">
        <v>43</v>
      </c>
      <c r="N463">
        <v>3</v>
      </c>
      <c r="O463" t="s">
        <v>44</v>
      </c>
      <c r="P463">
        <v>4859</v>
      </c>
      <c r="Q463">
        <v>1</v>
      </c>
      <c r="R463" t="s">
        <v>50</v>
      </c>
      <c r="S463">
        <v>16</v>
      </c>
      <c r="T463">
        <v>3</v>
      </c>
      <c r="U463">
        <v>4</v>
      </c>
      <c r="V463">
        <v>0</v>
      </c>
      <c r="W463">
        <v>5</v>
      </c>
      <c r="X463">
        <v>3</v>
      </c>
      <c r="Y463">
        <v>3</v>
      </c>
      <c r="Z463">
        <v>5</v>
      </c>
      <c r="AA463">
        <v>4</v>
      </c>
      <c r="AB463">
        <v>0</v>
      </c>
      <c r="AC463">
        <v>3</v>
      </c>
      <c r="AD463">
        <v>0</v>
      </c>
      <c r="AE463">
        <v>0</v>
      </c>
      <c r="AF463">
        <v>1</v>
      </c>
      <c r="AG463">
        <v>1</v>
      </c>
      <c r="AH463" t="s">
        <v>45</v>
      </c>
      <c r="AI463" t="s">
        <v>46</v>
      </c>
      <c r="AJ463" t="s">
        <v>61</v>
      </c>
      <c r="AK463" t="s">
        <v>48</v>
      </c>
      <c r="AL463" t="s">
        <v>65</v>
      </c>
      <c r="AM463">
        <v>2.75</v>
      </c>
      <c r="AN463" t="s">
        <v>94</v>
      </c>
      <c r="AO463" t="str" cm="1">
        <f t="array" ref="AO463">_xlfn.IFS(
  attrition_data[[#This Row],[YearsSinceLastPromotion]]="","",
  attrition_data[[#This Row],[YearsSinceLastPromotion]]=0,"0",
  attrition_data[[#This Row],[YearsSinceLastPromotion]]&lt;=2,"1–2",
  attrition_data[[#This Row],[YearsSinceLastPromotion]]&lt;=5,"3–5",
  TRUE,"6+"
)</f>
        <v>0</v>
      </c>
      <c r="AP463">
        <f>attrition_data[[#This Row],[MonthlyIncome]] * 12 * ReplacementFactor</f>
        <v>17492.399999999998</v>
      </c>
      <c r="AQ463">
        <f>IFERROR(attrition_data[[#This Row],[AttritionFlag]] * attrition_data[[#This Row],[ReplacementCost]], 0)</f>
        <v>0</v>
      </c>
      <c r="AR46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463" t="str" cm="1">
        <f t="array" ref="AS463">_xlfn.IFS(
  attrition_data[[#This Row],[RiskScore]] &lt;= $AU$3, "Q1 (Lowest)",
  attrition_data[[#This Row],[RiskScore]] &lt;= $AV$3, "Q2",
  attrition_data[[#This Row],[RiskScore]] &lt;= $AW$3, "Q3",
  TRUE, "Q4 (Highest)"
)</f>
        <v>Q1 (Lowest)</v>
      </c>
    </row>
    <row r="464" spans="1:45">
      <c r="A464">
        <v>34</v>
      </c>
      <c r="B464" t="s">
        <v>50</v>
      </c>
      <c r="C464" t="s">
        <v>39</v>
      </c>
      <c r="D464" t="s">
        <v>40</v>
      </c>
      <c r="E464">
        <v>21</v>
      </c>
      <c r="F464">
        <v>4</v>
      </c>
      <c r="G464" t="s">
        <v>41</v>
      </c>
      <c r="H464">
        <v>621</v>
      </c>
      <c r="I464">
        <v>4</v>
      </c>
      <c r="J464" t="s">
        <v>53</v>
      </c>
      <c r="K464">
        <v>4</v>
      </c>
      <c r="L464">
        <v>2</v>
      </c>
      <c r="M464" t="s">
        <v>43</v>
      </c>
      <c r="N464">
        <v>4</v>
      </c>
      <c r="O464" t="s">
        <v>44</v>
      </c>
      <c r="P464">
        <v>5337</v>
      </c>
      <c r="Q464">
        <v>1</v>
      </c>
      <c r="R464" t="s">
        <v>50</v>
      </c>
      <c r="S464">
        <v>12</v>
      </c>
      <c r="T464">
        <v>3</v>
      </c>
      <c r="U464">
        <v>4</v>
      </c>
      <c r="V464">
        <v>0</v>
      </c>
      <c r="W464">
        <v>10</v>
      </c>
      <c r="X464">
        <v>3</v>
      </c>
      <c r="Y464">
        <v>3</v>
      </c>
      <c r="Z464">
        <v>10</v>
      </c>
      <c r="AA464">
        <v>7</v>
      </c>
      <c r="AB464">
        <v>5</v>
      </c>
      <c r="AC464">
        <v>7</v>
      </c>
      <c r="AD464">
        <v>0</v>
      </c>
      <c r="AE464">
        <v>0</v>
      </c>
      <c r="AF464">
        <v>0</v>
      </c>
      <c r="AG464">
        <v>1</v>
      </c>
      <c r="AH464" t="s">
        <v>63</v>
      </c>
      <c r="AI464" t="s">
        <v>68</v>
      </c>
      <c r="AJ464" t="s">
        <v>47</v>
      </c>
      <c r="AK464" t="s">
        <v>58</v>
      </c>
      <c r="AL464" t="s">
        <v>49</v>
      </c>
      <c r="AM464">
        <v>3.75</v>
      </c>
      <c r="AN464" t="s">
        <v>95</v>
      </c>
      <c r="AO464" t="str" cm="1">
        <f t="array" ref="AO464">_xlfn.IFS(
  attrition_data[[#This Row],[YearsSinceLastPromotion]]="","",
  attrition_data[[#This Row],[YearsSinceLastPromotion]]=0,"0",
  attrition_data[[#This Row],[YearsSinceLastPromotion]]&lt;=2,"1–2",
  attrition_data[[#This Row],[YearsSinceLastPromotion]]&lt;=5,"3–5",
  TRUE,"6+"
)</f>
        <v>3–5</v>
      </c>
      <c r="AP464">
        <f>attrition_data[[#This Row],[MonthlyIncome]] * 12 * ReplacementFactor</f>
        <v>19213.2</v>
      </c>
      <c r="AQ464">
        <f>IFERROR(attrition_data[[#This Row],[AttritionFlag]] * attrition_data[[#This Row],[ReplacementCost]], 0)</f>
        <v>0</v>
      </c>
      <c r="AR46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64" t="str" cm="1">
        <f t="array" ref="AS464">_xlfn.IFS(
  attrition_data[[#This Row],[RiskScore]] &lt;= $AU$3, "Q1 (Lowest)",
  attrition_data[[#This Row],[RiskScore]] &lt;= $AV$3, "Q2",
  attrition_data[[#This Row],[RiskScore]] &lt;= $AW$3, "Q3",
  TRUE, "Q4 (Highest)"
)</f>
        <v>Q3</v>
      </c>
    </row>
    <row r="465" spans="1:45">
      <c r="A465">
        <v>26</v>
      </c>
      <c r="B465" t="s">
        <v>38</v>
      </c>
      <c r="C465" t="s">
        <v>39</v>
      </c>
      <c r="D465" t="s">
        <v>52</v>
      </c>
      <c r="E465">
        <v>24</v>
      </c>
      <c r="F465">
        <v>3</v>
      </c>
      <c r="G465" t="s">
        <v>83</v>
      </c>
      <c r="H465">
        <v>622</v>
      </c>
      <c r="I465">
        <v>3</v>
      </c>
      <c r="J465" t="s">
        <v>53</v>
      </c>
      <c r="K465">
        <v>1</v>
      </c>
      <c r="L465">
        <v>1</v>
      </c>
      <c r="M465" t="s">
        <v>60</v>
      </c>
      <c r="N465">
        <v>4</v>
      </c>
      <c r="O465" t="s">
        <v>44</v>
      </c>
      <c r="P465">
        <v>2340</v>
      </c>
      <c r="Q465">
        <v>1</v>
      </c>
      <c r="R465" t="s">
        <v>38</v>
      </c>
      <c r="S465">
        <v>18</v>
      </c>
      <c r="T465">
        <v>3</v>
      </c>
      <c r="U465">
        <v>2</v>
      </c>
      <c r="V465">
        <v>0</v>
      </c>
      <c r="W465">
        <v>1</v>
      </c>
      <c r="X465">
        <v>3</v>
      </c>
      <c r="Y465">
        <v>1</v>
      </c>
      <c r="Z465">
        <v>1</v>
      </c>
      <c r="AA465">
        <v>0</v>
      </c>
      <c r="AB465">
        <v>0</v>
      </c>
      <c r="AC465">
        <v>0</v>
      </c>
      <c r="AD465">
        <v>1</v>
      </c>
      <c r="AE465">
        <v>1</v>
      </c>
      <c r="AF465">
        <v>1</v>
      </c>
      <c r="AG465">
        <v>0</v>
      </c>
      <c r="AH465" t="s">
        <v>63</v>
      </c>
      <c r="AI465" t="s">
        <v>68</v>
      </c>
      <c r="AJ465" t="s">
        <v>61</v>
      </c>
      <c r="AK465" t="s">
        <v>65</v>
      </c>
      <c r="AL465" t="s">
        <v>62</v>
      </c>
      <c r="AM465">
        <v>2.5</v>
      </c>
      <c r="AN465" t="s">
        <v>96</v>
      </c>
      <c r="AO465" t="str" cm="1">
        <f t="array" ref="AO465">_xlfn.IFS(
  attrition_data[[#This Row],[YearsSinceLastPromotion]]="","",
  attrition_data[[#This Row],[YearsSinceLastPromotion]]=0,"0",
  attrition_data[[#This Row],[YearsSinceLastPromotion]]&lt;=2,"1–2",
  attrition_data[[#This Row],[YearsSinceLastPromotion]]&lt;=5,"3–5",
  TRUE,"6+"
)</f>
        <v>0</v>
      </c>
      <c r="AP465">
        <f>attrition_data[[#This Row],[MonthlyIncome]] * 12 * ReplacementFactor</f>
        <v>8424</v>
      </c>
      <c r="AQ465">
        <f>IFERROR(attrition_data[[#This Row],[AttritionFlag]] * attrition_data[[#This Row],[ReplacementCost]], 0)</f>
        <v>8424</v>
      </c>
      <c r="AR46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465" t="str" cm="1">
        <f t="array" ref="AS465">_xlfn.IFS(
  attrition_data[[#This Row],[RiskScore]] &lt;= $AU$3, "Q1 (Lowest)",
  attrition_data[[#This Row],[RiskScore]] &lt;= $AV$3, "Q2",
  attrition_data[[#This Row],[RiskScore]] &lt;= $AW$3, "Q3",
  TRUE, "Q4 (Highest)"
)</f>
        <v>Q4 (Highest)</v>
      </c>
    </row>
    <row r="466" spans="1:45">
      <c r="A466">
        <v>37</v>
      </c>
      <c r="B466" t="s">
        <v>50</v>
      </c>
      <c r="C466" t="s">
        <v>39</v>
      </c>
      <c r="D466" t="s">
        <v>52</v>
      </c>
      <c r="E466">
        <v>1</v>
      </c>
      <c r="F466">
        <v>3</v>
      </c>
      <c r="G466" t="s">
        <v>83</v>
      </c>
      <c r="H466">
        <v>623</v>
      </c>
      <c r="I466">
        <v>2</v>
      </c>
      <c r="J466" t="s">
        <v>42</v>
      </c>
      <c r="K466">
        <v>3</v>
      </c>
      <c r="L466">
        <v>3</v>
      </c>
      <c r="M466" t="s">
        <v>69</v>
      </c>
      <c r="N466">
        <v>4</v>
      </c>
      <c r="O466" t="s">
        <v>44</v>
      </c>
      <c r="P466">
        <v>7491</v>
      </c>
      <c r="Q466">
        <v>4</v>
      </c>
      <c r="R466" t="s">
        <v>50</v>
      </c>
      <c r="S466">
        <v>17</v>
      </c>
      <c r="T466">
        <v>3</v>
      </c>
      <c r="U466">
        <v>4</v>
      </c>
      <c r="V466">
        <v>0</v>
      </c>
      <c r="W466">
        <v>12</v>
      </c>
      <c r="X466">
        <v>3</v>
      </c>
      <c r="Y466">
        <v>4</v>
      </c>
      <c r="Z466">
        <v>6</v>
      </c>
      <c r="AA466">
        <v>5</v>
      </c>
      <c r="AB466">
        <v>1</v>
      </c>
      <c r="AC466">
        <v>2</v>
      </c>
      <c r="AD466">
        <v>0</v>
      </c>
      <c r="AE466">
        <v>0</v>
      </c>
      <c r="AF466">
        <v>1</v>
      </c>
      <c r="AG466">
        <v>1</v>
      </c>
      <c r="AH466" t="s">
        <v>45</v>
      </c>
      <c r="AI466" t="s">
        <v>46</v>
      </c>
      <c r="AJ466" t="s">
        <v>47</v>
      </c>
      <c r="AK466" t="s">
        <v>58</v>
      </c>
      <c r="AL466" t="s">
        <v>49</v>
      </c>
      <c r="AM466">
        <v>3.5</v>
      </c>
      <c r="AN466" t="s">
        <v>95</v>
      </c>
      <c r="AO466" t="str" cm="1">
        <f t="array" ref="AO466">_xlfn.IFS(
  attrition_data[[#This Row],[YearsSinceLastPromotion]]="","",
  attrition_data[[#This Row],[YearsSinceLastPromotion]]=0,"0",
  attrition_data[[#This Row],[YearsSinceLastPromotion]]&lt;=2,"1–2",
  attrition_data[[#This Row],[YearsSinceLastPromotion]]&lt;=5,"3–5",
  TRUE,"6+"
)</f>
        <v>1–2</v>
      </c>
      <c r="AP466">
        <f>attrition_data[[#This Row],[MonthlyIncome]] * 12 * ReplacementFactor</f>
        <v>26967.599999999999</v>
      </c>
      <c r="AQ466">
        <f>IFERROR(attrition_data[[#This Row],[AttritionFlag]] * attrition_data[[#This Row],[ReplacementCost]], 0)</f>
        <v>0</v>
      </c>
      <c r="AR46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466" t="str" cm="1">
        <f t="array" ref="AS466">_xlfn.IFS(
  attrition_data[[#This Row],[RiskScore]] &lt;= $AU$3, "Q1 (Lowest)",
  attrition_data[[#This Row],[RiskScore]] &lt;= $AV$3, "Q2",
  attrition_data[[#This Row],[RiskScore]] &lt;= $AW$3, "Q3",
  TRUE, "Q4 (Highest)"
)</f>
        <v>Q1 (Lowest)</v>
      </c>
    </row>
    <row r="467" spans="1:45">
      <c r="A467">
        <v>46</v>
      </c>
      <c r="B467" t="s">
        <v>50</v>
      </c>
      <c r="C467" t="s">
        <v>51</v>
      </c>
      <c r="D467" t="s">
        <v>52</v>
      </c>
      <c r="E467">
        <v>18</v>
      </c>
      <c r="F467">
        <v>1</v>
      </c>
      <c r="G467" t="s">
        <v>64</v>
      </c>
      <c r="H467">
        <v>624</v>
      </c>
      <c r="I467">
        <v>1</v>
      </c>
      <c r="J467" t="s">
        <v>42</v>
      </c>
      <c r="K467">
        <v>3</v>
      </c>
      <c r="L467">
        <v>3</v>
      </c>
      <c r="M467" t="s">
        <v>70</v>
      </c>
      <c r="N467">
        <v>3</v>
      </c>
      <c r="O467" t="s">
        <v>55</v>
      </c>
      <c r="P467">
        <v>10527</v>
      </c>
      <c r="Q467">
        <v>5</v>
      </c>
      <c r="R467" t="s">
        <v>50</v>
      </c>
      <c r="S467">
        <v>11</v>
      </c>
      <c r="T467">
        <v>3</v>
      </c>
      <c r="U467">
        <v>4</v>
      </c>
      <c r="V467">
        <v>0</v>
      </c>
      <c r="W467">
        <v>28</v>
      </c>
      <c r="X467">
        <v>3</v>
      </c>
      <c r="Y467">
        <v>2</v>
      </c>
      <c r="Z467">
        <v>2</v>
      </c>
      <c r="AA467">
        <v>2</v>
      </c>
      <c r="AB467">
        <v>1</v>
      </c>
      <c r="AC467">
        <v>2</v>
      </c>
      <c r="AD467">
        <v>0</v>
      </c>
      <c r="AE467">
        <v>0</v>
      </c>
      <c r="AF467">
        <v>1</v>
      </c>
      <c r="AG467">
        <v>1</v>
      </c>
      <c r="AH467" t="s">
        <v>56</v>
      </c>
      <c r="AI467" t="s">
        <v>72</v>
      </c>
      <c r="AJ467" t="s">
        <v>81</v>
      </c>
      <c r="AK467" t="s">
        <v>77</v>
      </c>
      <c r="AL467" t="s">
        <v>65</v>
      </c>
      <c r="AM467">
        <v>2.5</v>
      </c>
      <c r="AN467" t="s">
        <v>96</v>
      </c>
      <c r="AO467" t="str" cm="1">
        <f t="array" ref="AO467">_xlfn.IFS(
  attrition_data[[#This Row],[YearsSinceLastPromotion]]="","",
  attrition_data[[#This Row],[YearsSinceLastPromotion]]=0,"0",
  attrition_data[[#This Row],[YearsSinceLastPromotion]]&lt;=2,"1–2",
  attrition_data[[#This Row],[YearsSinceLastPromotion]]&lt;=5,"3–5",
  TRUE,"6+"
)</f>
        <v>1–2</v>
      </c>
      <c r="AP467">
        <f>attrition_data[[#This Row],[MonthlyIncome]] * 12 * ReplacementFactor</f>
        <v>37897.199999999997</v>
      </c>
      <c r="AQ467">
        <f>IFERROR(attrition_data[[#This Row],[AttritionFlag]] * attrition_data[[#This Row],[ReplacementCost]], 0)</f>
        <v>0</v>
      </c>
      <c r="AR46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67" t="str" cm="1">
        <f t="array" ref="AS467">_xlfn.IFS(
  attrition_data[[#This Row],[RiskScore]] &lt;= $AU$3, "Q1 (Lowest)",
  attrition_data[[#This Row],[RiskScore]] &lt;= $AV$3, "Q2",
  attrition_data[[#This Row],[RiskScore]] &lt;= $AW$3, "Q3",
  TRUE, "Q4 (Highest)"
)</f>
        <v>Q2</v>
      </c>
    </row>
    <row r="468" spans="1:45">
      <c r="A468">
        <v>41</v>
      </c>
      <c r="B468" t="s">
        <v>50</v>
      </c>
      <c r="C468" t="s">
        <v>39</v>
      </c>
      <c r="D468" t="s">
        <v>40</v>
      </c>
      <c r="E468">
        <v>2</v>
      </c>
      <c r="F468">
        <v>5</v>
      </c>
      <c r="G468" t="s">
        <v>41</v>
      </c>
      <c r="H468">
        <v>625</v>
      </c>
      <c r="I468">
        <v>2</v>
      </c>
      <c r="J468" t="s">
        <v>42</v>
      </c>
      <c r="K468">
        <v>3</v>
      </c>
      <c r="L468">
        <v>4</v>
      </c>
      <c r="M468" t="s">
        <v>75</v>
      </c>
      <c r="N468">
        <v>1</v>
      </c>
      <c r="O468" t="s">
        <v>55</v>
      </c>
      <c r="P468">
        <v>16595</v>
      </c>
      <c r="Q468">
        <v>7</v>
      </c>
      <c r="R468" t="s">
        <v>50</v>
      </c>
      <c r="S468">
        <v>16</v>
      </c>
      <c r="T468">
        <v>3</v>
      </c>
      <c r="U468">
        <v>2</v>
      </c>
      <c r="V468">
        <v>1</v>
      </c>
      <c r="W468">
        <v>22</v>
      </c>
      <c r="X468">
        <v>2</v>
      </c>
      <c r="Y468">
        <v>3</v>
      </c>
      <c r="Z468">
        <v>18</v>
      </c>
      <c r="AA468">
        <v>16</v>
      </c>
      <c r="AB468">
        <v>11</v>
      </c>
      <c r="AC468">
        <v>8</v>
      </c>
      <c r="AD468">
        <v>0</v>
      </c>
      <c r="AE468">
        <v>0</v>
      </c>
      <c r="AF468">
        <v>0</v>
      </c>
      <c r="AG468">
        <v>1</v>
      </c>
      <c r="AH468" t="s">
        <v>45</v>
      </c>
      <c r="AI468" t="s">
        <v>46</v>
      </c>
      <c r="AJ468" t="s">
        <v>76</v>
      </c>
      <c r="AK468" t="s">
        <v>71</v>
      </c>
      <c r="AL468" t="s">
        <v>71</v>
      </c>
      <c r="AM468">
        <v>2</v>
      </c>
      <c r="AN468" t="s">
        <v>93</v>
      </c>
      <c r="AO468" t="str" cm="1">
        <f t="array" ref="AO468">_xlfn.IFS(
  attrition_data[[#This Row],[YearsSinceLastPromotion]]="","",
  attrition_data[[#This Row],[YearsSinceLastPromotion]]=0,"0",
  attrition_data[[#This Row],[YearsSinceLastPromotion]]&lt;=2,"1–2",
  attrition_data[[#This Row],[YearsSinceLastPromotion]]&lt;=5,"3–5",
  TRUE,"6+"
)</f>
        <v>6+</v>
      </c>
      <c r="AP468">
        <f>attrition_data[[#This Row],[MonthlyIncome]] * 12 * ReplacementFactor</f>
        <v>59742</v>
      </c>
      <c r="AQ468">
        <f>IFERROR(attrition_data[[#This Row],[AttritionFlag]] * attrition_data[[#This Row],[ReplacementCost]], 0)</f>
        <v>0</v>
      </c>
      <c r="AR46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68" t="str" cm="1">
        <f t="array" ref="AS468">_xlfn.IFS(
  attrition_data[[#This Row],[RiskScore]] &lt;= $AU$3, "Q1 (Lowest)",
  attrition_data[[#This Row],[RiskScore]] &lt;= $AV$3, "Q2",
  attrition_data[[#This Row],[RiskScore]] &lt;= $AW$3, "Q3",
  TRUE, "Q4 (Highest)"
)</f>
        <v>Q3</v>
      </c>
    </row>
    <row r="469" spans="1:45">
      <c r="A469">
        <v>37</v>
      </c>
      <c r="B469" t="s">
        <v>50</v>
      </c>
      <c r="C469" t="s">
        <v>74</v>
      </c>
      <c r="D469" t="s">
        <v>40</v>
      </c>
      <c r="E469">
        <v>9</v>
      </c>
      <c r="F469">
        <v>4</v>
      </c>
      <c r="G469" t="s">
        <v>64</v>
      </c>
      <c r="H469">
        <v>626</v>
      </c>
      <c r="I469">
        <v>1</v>
      </c>
      <c r="J469" t="s">
        <v>53</v>
      </c>
      <c r="K469">
        <v>3</v>
      </c>
      <c r="L469">
        <v>3</v>
      </c>
      <c r="M469" t="s">
        <v>43</v>
      </c>
      <c r="N469">
        <v>2</v>
      </c>
      <c r="O469" t="s">
        <v>67</v>
      </c>
      <c r="P469">
        <v>8834</v>
      </c>
      <c r="Q469">
        <v>1</v>
      </c>
      <c r="R469" t="s">
        <v>50</v>
      </c>
      <c r="S469">
        <v>13</v>
      </c>
      <c r="T469">
        <v>3</v>
      </c>
      <c r="U469">
        <v>4</v>
      </c>
      <c r="V469">
        <v>1</v>
      </c>
      <c r="W469">
        <v>9</v>
      </c>
      <c r="X469">
        <v>6</v>
      </c>
      <c r="Y469">
        <v>3</v>
      </c>
      <c r="Z469">
        <v>9</v>
      </c>
      <c r="AA469">
        <v>5</v>
      </c>
      <c r="AB469">
        <v>7</v>
      </c>
      <c r="AC469">
        <v>7</v>
      </c>
      <c r="AD469">
        <v>0</v>
      </c>
      <c r="AE469">
        <v>0</v>
      </c>
      <c r="AF469">
        <v>0</v>
      </c>
      <c r="AG469">
        <v>1</v>
      </c>
      <c r="AH469" t="s">
        <v>45</v>
      </c>
      <c r="AI469" t="s">
        <v>57</v>
      </c>
      <c r="AJ469" t="s">
        <v>47</v>
      </c>
      <c r="AK469" t="s">
        <v>58</v>
      </c>
      <c r="AL469" t="s">
        <v>49</v>
      </c>
      <c r="AM469">
        <v>2.5</v>
      </c>
      <c r="AN469" t="s">
        <v>96</v>
      </c>
      <c r="AO469" t="str" cm="1">
        <f t="array" ref="AO469">_xlfn.IFS(
  attrition_data[[#This Row],[YearsSinceLastPromotion]]="","",
  attrition_data[[#This Row],[YearsSinceLastPromotion]]=0,"0",
  attrition_data[[#This Row],[YearsSinceLastPromotion]]&lt;=2,"1–2",
  attrition_data[[#This Row],[YearsSinceLastPromotion]]&lt;=5,"3–5",
  TRUE,"6+"
)</f>
        <v>6+</v>
      </c>
      <c r="AP469">
        <f>attrition_data[[#This Row],[MonthlyIncome]] * 12 * ReplacementFactor</f>
        <v>31802.399999999998</v>
      </c>
      <c r="AQ469">
        <f>IFERROR(attrition_data[[#This Row],[AttritionFlag]] * attrition_data[[#This Row],[ReplacementCost]], 0)</f>
        <v>0</v>
      </c>
      <c r="AR46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69" t="str" cm="1">
        <f t="array" ref="AS469">_xlfn.IFS(
  attrition_data[[#This Row],[RiskScore]] &lt;= $AU$3, "Q1 (Lowest)",
  attrition_data[[#This Row],[RiskScore]] &lt;= $AV$3, "Q2",
  attrition_data[[#This Row],[RiskScore]] &lt;= $AW$3, "Q3",
  TRUE, "Q4 (Highest)"
)</f>
        <v>Q2</v>
      </c>
    </row>
    <row r="470" spans="1:45">
      <c r="A470">
        <v>52</v>
      </c>
      <c r="B470" t="s">
        <v>50</v>
      </c>
      <c r="C470" t="s">
        <v>39</v>
      </c>
      <c r="D470" t="s">
        <v>52</v>
      </c>
      <c r="E470">
        <v>6</v>
      </c>
      <c r="F470">
        <v>2</v>
      </c>
      <c r="G470" t="s">
        <v>83</v>
      </c>
      <c r="H470">
        <v>630</v>
      </c>
      <c r="I470">
        <v>4</v>
      </c>
      <c r="J470" t="s">
        <v>53</v>
      </c>
      <c r="K470">
        <v>3</v>
      </c>
      <c r="L470">
        <v>2</v>
      </c>
      <c r="M470" t="s">
        <v>54</v>
      </c>
      <c r="N470">
        <v>1</v>
      </c>
      <c r="O470" t="s">
        <v>67</v>
      </c>
      <c r="P470">
        <v>5577</v>
      </c>
      <c r="Q470">
        <v>3</v>
      </c>
      <c r="R470" t="s">
        <v>38</v>
      </c>
      <c r="S470">
        <v>12</v>
      </c>
      <c r="T470">
        <v>3</v>
      </c>
      <c r="U470">
        <v>2</v>
      </c>
      <c r="V470">
        <v>2</v>
      </c>
      <c r="W470">
        <v>18</v>
      </c>
      <c r="X470">
        <v>3</v>
      </c>
      <c r="Y470">
        <v>3</v>
      </c>
      <c r="Z470">
        <v>10</v>
      </c>
      <c r="AA470">
        <v>9</v>
      </c>
      <c r="AB470">
        <v>6</v>
      </c>
      <c r="AC470">
        <v>9</v>
      </c>
      <c r="AD470">
        <v>0</v>
      </c>
      <c r="AE470">
        <v>1</v>
      </c>
      <c r="AF470">
        <v>0</v>
      </c>
      <c r="AG470">
        <v>1</v>
      </c>
      <c r="AH470" t="s">
        <v>56</v>
      </c>
      <c r="AI470" t="s">
        <v>57</v>
      </c>
      <c r="AJ470" t="s">
        <v>47</v>
      </c>
      <c r="AK470" t="s">
        <v>71</v>
      </c>
      <c r="AL470" t="s">
        <v>49</v>
      </c>
      <c r="AM470">
        <v>2.5</v>
      </c>
      <c r="AN470" t="s">
        <v>96</v>
      </c>
      <c r="AO470" t="str" cm="1">
        <f t="array" ref="AO470">_xlfn.IFS(
  attrition_data[[#This Row],[YearsSinceLastPromotion]]="","",
  attrition_data[[#This Row],[YearsSinceLastPromotion]]=0,"0",
  attrition_data[[#This Row],[YearsSinceLastPromotion]]&lt;=2,"1–2",
  attrition_data[[#This Row],[YearsSinceLastPromotion]]&lt;=5,"3–5",
  TRUE,"6+"
)</f>
        <v>6+</v>
      </c>
      <c r="AP470">
        <f>attrition_data[[#This Row],[MonthlyIncome]] * 12 * ReplacementFactor</f>
        <v>20077.2</v>
      </c>
      <c r="AQ470">
        <f>IFERROR(attrition_data[[#This Row],[AttritionFlag]] * attrition_data[[#This Row],[ReplacementCost]], 0)</f>
        <v>0</v>
      </c>
      <c r="AR47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70" t="str" cm="1">
        <f t="array" ref="AS470">_xlfn.IFS(
  attrition_data[[#This Row],[RiskScore]] &lt;= $AU$3, "Q1 (Lowest)",
  attrition_data[[#This Row],[RiskScore]] &lt;= $AV$3, "Q2",
  attrition_data[[#This Row],[RiskScore]] &lt;= $AW$3, "Q3",
  TRUE, "Q4 (Highest)"
)</f>
        <v>Q3</v>
      </c>
    </row>
    <row r="471" spans="1:45">
      <c r="A471">
        <v>32</v>
      </c>
      <c r="B471" t="s">
        <v>38</v>
      </c>
      <c r="C471" t="s">
        <v>74</v>
      </c>
      <c r="D471" t="s">
        <v>40</v>
      </c>
      <c r="E471">
        <v>11</v>
      </c>
      <c r="F471">
        <v>4</v>
      </c>
      <c r="G471" t="s">
        <v>59</v>
      </c>
      <c r="H471">
        <v>631</v>
      </c>
      <c r="I471">
        <v>4</v>
      </c>
      <c r="J471" t="s">
        <v>53</v>
      </c>
      <c r="K471">
        <v>4</v>
      </c>
      <c r="L471">
        <v>2</v>
      </c>
      <c r="M471" t="s">
        <v>43</v>
      </c>
      <c r="N471">
        <v>3</v>
      </c>
      <c r="O471" t="s">
        <v>55</v>
      </c>
      <c r="P471">
        <v>4707</v>
      </c>
      <c r="Q471">
        <v>8</v>
      </c>
      <c r="R471" t="s">
        <v>50</v>
      </c>
      <c r="S471">
        <v>12</v>
      </c>
      <c r="T471">
        <v>3</v>
      </c>
      <c r="U471">
        <v>4</v>
      </c>
      <c r="V471">
        <v>0</v>
      </c>
      <c r="W471">
        <v>6</v>
      </c>
      <c r="X471">
        <v>2</v>
      </c>
      <c r="Y471">
        <v>3</v>
      </c>
      <c r="Z471">
        <v>4</v>
      </c>
      <c r="AA471">
        <v>2</v>
      </c>
      <c r="AB471">
        <v>1</v>
      </c>
      <c r="AC471">
        <v>2</v>
      </c>
      <c r="AD471">
        <v>1</v>
      </c>
      <c r="AE471">
        <v>0</v>
      </c>
      <c r="AF471">
        <v>1</v>
      </c>
      <c r="AG471">
        <v>1</v>
      </c>
      <c r="AH471" t="s">
        <v>63</v>
      </c>
      <c r="AI471" t="s">
        <v>73</v>
      </c>
      <c r="AJ471" t="s">
        <v>61</v>
      </c>
      <c r="AK471" t="s">
        <v>48</v>
      </c>
      <c r="AL471" t="s">
        <v>65</v>
      </c>
      <c r="AM471">
        <v>3.5</v>
      </c>
      <c r="AN471" t="s">
        <v>95</v>
      </c>
      <c r="AO471" t="str" cm="1">
        <f t="array" ref="AO471">_xlfn.IFS(
  attrition_data[[#This Row],[YearsSinceLastPromotion]]="","",
  attrition_data[[#This Row],[YearsSinceLastPromotion]]=0,"0",
  attrition_data[[#This Row],[YearsSinceLastPromotion]]&lt;=2,"1–2",
  attrition_data[[#This Row],[YearsSinceLastPromotion]]&lt;=5,"3–5",
  TRUE,"6+"
)</f>
        <v>1–2</v>
      </c>
      <c r="AP471">
        <f>attrition_data[[#This Row],[MonthlyIncome]] * 12 * ReplacementFactor</f>
        <v>16945.2</v>
      </c>
      <c r="AQ471">
        <f>IFERROR(attrition_data[[#This Row],[AttritionFlag]] * attrition_data[[#This Row],[ReplacementCost]], 0)</f>
        <v>16945.2</v>
      </c>
      <c r="AR47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471" t="str" cm="1">
        <f t="array" ref="AS471">_xlfn.IFS(
  attrition_data[[#This Row],[RiskScore]] &lt;= $AU$3, "Q1 (Lowest)",
  attrition_data[[#This Row],[RiskScore]] &lt;= $AV$3, "Q2",
  attrition_data[[#This Row],[RiskScore]] &lt;= $AW$3, "Q3",
  TRUE, "Q4 (Highest)"
)</f>
        <v>Q1 (Lowest)</v>
      </c>
    </row>
    <row r="472" spans="1:45">
      <c r="A472">
        <v>24</v>
      </c>
      <c r="B472" t="s">
        <v>50</v>
      </c>
      <c r="C472" t="s">
        <v>51</v>
      </c>
      <c r="D472" t="s">
        <v>40</v>
      </c>
      <c r="E472">
        <v>24</v>
      </c>
      <c r="F472">
        <v>3</v>
      </c>
      <c r="G472" t="s">
        <v>64</v>
      </c>
      <c r="H472">
        <v>632</v>
      </c>
      <c r="I472">
        <v>4</v>
      </c>
      <c r="J472" t="s">
        <v>53</v>
      </c>
      <c r="K472">
        <v>3</v>
      </c>
      <c r="L472">
        <v>1</v>
      </c>
      <c r="M472" t="s">
        <v>79</v>
      </c>
      <c r="N472">
        <v>4</v>
      </c>
      <c r="O472" t="s">
        <v>55</v>
      </c>
      <c r="P472">
        <v>2400</v>
      </c>
      <c r="Q472">
        <v>0</v>
      </c>
      <c r="R472" t="s">
        <v>50</v>
      </c>
      <c r="S472">
        <v>13</v>
      </c>
      <c r="T472">
        <v>3</v>
      </c>
      <c r="U472">
        <v>3</v>
      </c>
      <c r="V472">
        <v>2</v>
      </c>
      <c r="W472">
        <v>3</v>
      </c>
      <c r="X472">
        <v>3</v>
      </c>
      <c r="Y472">
        <v>3</v>
      </c>
      <c r="Z472">
        <v>2</v>
      </c>
      <c r="AA472">
        <v>2</v>
      </c>
      <c r="AB472">
        <v>2</v>
      </c>
      <c r="AC472">
        <v>1</v>
      </c>
      <c r="AD472">
        <v>0</v>
      </c>
      <c r="AE472">
        <v>0</v>
      </c>
      <c r="AF472">
        <v>0</v>
      </c>
      <c r="AG472">
        <v>1</v>
      </c>
      <c r="AH472" t="s">
        <v>153</v>
      </c>
      <c r="AI472" t="s">
        <v>68</v>
      </c>
      <c r="AJ472" t="s">
        <v>61</v>
      </c>
      <c r="AK472" t="s">
        <v>65</v>
      </c>
      <c r="AL472" t="s">
        <v>65</v>
      </c>
      <c r="AM472">
        <v>3.5</v>
      </c>
      <c r="AN472" t="s">
        <v>95</v>
      </c>
      <c r="AO472" t="str" cm="1">
        <f t="array" ref="AO472">_xlfn.IFS(
  attrition_data[[#This Row],[YearsSinceLastPromotion]]="","",
  attrition_data[[#This Row],[YearsSinceLastPromotion]]=0,"0",
  attrition_data[[#This Row],[YearsSinceLastPromotion]]&lt;=2,"1–2",
  attrition_data[[#This Row],[YearsSinceLastPromotion]]&lt;=5,"3–5",
  TRUE,"6+"
)</f>
        <v>1–2</v>
      </c>
      <c r="AP472">
        <f>attrition_data[[#This Row],[MonthlyIncome]] * 12 * ReplacementFactor</f>
        <v>8640</v>
      </c>
      <c r="AQ472">
        <f>IFERROR(attrition_data[[#This Row],[AttritionFlag]] * attrition_data[[#This Row],[ReplacementCost]], 0)</f>
        <v>0</v>
      </c>
      <c r="AR47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72" t="str" cm="1">
        <f t="array" ref="AS472">_xlfn.IFS(
  attrition_data[[#This Row],[RiskScore]] &lt;= $AU$3, "Q1 (Lowest)",
  attrition_data[[#This Row],[RiskScore]] &lt;= $AV$3, "Q2",
  attrition_data[[#This Row],[RiskScore]] &lt;= $AW$3, "Q3",
  TRUE, "Q4 (Highest)"
)</f>
        <v>Q3</v>
      </c>
    </row>
    <row r="473" spans="1:45">
      <c r="A473">
        <v>38</v>
      </c>
      <c r="B473" t="s">
        <v>50</v>
      </c>
      <c r="C473" t="s">
        <v>39</v>
      </c>
      <c r="D473" t="s">
        <v>52</v>
      </c>
      <c r="E473">
        <v>10</v>
      </c>
      <c r="F473">
        <v>3</v>
      </c>
      <c r="G473" t="s">
        <v>64</v>
      </c>
      <c r="H473">
        <v>634</v>
      </c>
      <c r="I473">
        <v>3</v>
      </c>
      <c r="J473" t="s">
        <v>42</v>
      </c>
      <c r="K473">
        <v>3</v>
      </c>
      <c r="L473">
        <v>2</v>
      </c>
      <c r="M473" t="s">
        <v>70</v>
      </c>
      <c r="N473">
        <v>3</v>
      </c>
      <c r="O473" t="s">
        <v>55</v>
      </c>
      <c r="P473">
        <v>9824</v>
      </c>
      <c r="Q473">
        <v>3</v>
      </c>
      <c r="R473" t="s">
        <v>50</v>
      </c>
      <c r="S473">
        <v>19</v>
      </c>
      <c r="T473">
        <v>3</v>
      </c>
      <c r="U473">
        <v>3</v>
      </c>
      <c r="V473">
        <v>1</v>
      </c>
      <c r="W473">
        <v>18</v>
      </c>
      <c r="X473">
        <v>4</v>
      </c>
      <c r="Y473">
        <v>3</v>
      </c>
      <c r="Z473">
        <v>1</v>
      </c>
      <c r="AA473">
        <v>0</v>
      </c>
      <c r="AB473">
        <v>0</v>
      </c>
      <c r="AC473">
        <v>0</v>
      </c>
      <c r="AD473">
        <v>0</v>
      </c>
      <c r="AE473">
        <v>0</v>
      </c>
      <c r="AF473">
        <v>1</v>
      </c>
      <c r="AG473">
        <v>0</v>
      </c>
      <c r="AH473" t="s">
        <v>45</v>
      </c>
      <c r="AI473" t="s">
        <v>57</v>
      </c>
      <c r="AJ473" t="s">
        <v>47</v>
      </c>
      <c r="AK473" t="s">
        <v>71</v>
      </c>
      <c r="AL473" t="s">
        <v>62</v>
      </c>
      <c r="AM473">
        <v>3</v>
      </c>
      <c r="AN473" t="s">
        <v>94</v>
      </c>
      <c r="AO473" t="str" cm="1">
        <f t="array" ref="AO473">_xlfn.IFS(
  attrition_data[[#This Row],[YearsSinceLastPromotion]]="","",
  attrition_data[[#This Row],[YearsSinceLastPromotion]]=0,"0",
  attrition_data[[#This Row],[YearsSinceLastPromotion]]&lt;=2,"1–2",
  attrition_data[[#This Row],[YearsSinceLastPromotion]]&lt;=5,"3–5",
  TRUE,"6+"
)</f>
        <v>0</v>
      </c>
      <c r="AP473">
        <f>attrition_data[[#This Row],[MonthlyIncome]] * 12 * ReplacementFactor</f>
        <v>35366.400000000001</v>
      </c>
      <c r="AQ473">
        <f>IFERROR(attrition_data[[#This Row],[AttritionFlag]] * attrition_data[[#This Row],[ReplacementCost]], 0)</f>
        <v>0</v>
      </c>
      <c r="AR47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73" t="str" cm="1">
        <f t="array" ref="AS473">_xlfn.IFS(
  attrition_data[[#This Row],[RiskScore]] &lt;= $AU$3, "Q1 (Lowest)",
  attrition_data[[#This Row],[RiskScore]] &lt;= $AV$3, "Q2",
  attrition_data[[#This Row],[RiskScore]] &lt;= $AW$3, "Q3",
  TRUE, "Q4 (Highest)"
)</f>
        <v>Q2</v>
      </c>
    </row>
    <row r="474" spans="1:45">
      <c r="A474">
        <v>37</v>
      </c>
      <c r="B474" t="s">
        <v>50</v>
      </c>
      <c r="C474" t="s">
        <v>39</v>
      </c>
      <c r="D474" t="s">
        <v>52</v>
      </c>
      <c r="E474">
        <v>1</v>
      </c>
      <c r="F474">
        <v>4</v>
      </c>
      <c r="G474" t="s">
        <v>41</v>
      </c>
      <c r="H474">
        <v>635</v>
      </c>
      <c r="I474">
        <v>2</v>
      </c>
      <c r="J474" t="s">
        <v>42</v>
      </c>
      <c r="K474">
        <v>3</v>
      </c>
      <c r="L474">
        <v>2</v>
      </c>
      <c r="M474" t="s">
        <v>69</v>
      </c>
      <c r="N474">
        <v>2</v>
      </c>
      <c r="O474" t="s">
        <v>55</v>
      </c>
      <c r="P474">
        <v>6447</v>
      </c>
      <c r="Q474">
        <v>6</v>
      </c>
      <c r="R474" t="s">
        <v>50</v>
      </c>
      <c r="S474">
        <v>12</v>
      </c>
      <c r="T474">
        <v>3</v>
      </c>
      <c r="U474">
        <v>2</v>
      </c>
      <c r="V474">
        <v>1</v>
      </c>
      <c r="W474">
        <v>8</v>
      </c>
      <c r="X474">
        <v>2</v>
      </c>
      <c r="Y474">
        <v>2</v>
      </c>
      <c r="Z474">
        <v>6</v>
      </c>
      <c r="AA474">
        <v>5</v>
      </c>
      <c r="AB474">
        <v>4</v>
      </c>
      <c r="AC474">
        <v>3</v>
      </c>
      <c r="AD474">
        <v>0</v>
      </c>
      <c r="AE474">
        <v>0</v>
      </c>
      <c r="AF474">
        <v>0</v>
      </c>
      <c r="AG474">
        <v>1</v>
      </c>
      <c r="AH474" t="s">
        <v>45</v>
      </c>
      <c r="AI474" t="s">
        <v>46</v>
      </c>
      <c r="AJ474" t="s">
        <v>47</v>
      </c>
      <c r="AK474" t="s">
        <v>48</v>
      </c>
      <c r="AL474" t="s">
        <v>49</v>
      </c>
      <c r="AM474">
        <v>2</v>
      </c>
      <c r="AN474" t="s">
        <v>93</v>
      </c>
      <c r="AO474" t="str" cm="1">
        <f t="array" ref="AO474">_xlfn.IFS(
  attrition_data[[#This Row],[YearsSinceLastPromotion]]="","",
  attrition_data[[#This Row],[YearsSinceLastPromotion]]=0,"0",
  attrition_data[[#This Row],[YearsSinceLastPromotion]]&lt;=2,"1–2",
  attrition_data[[#This Row],[YearsSinceLastPromotion]]&lt;=5,"3–5",
  TRUE,"6+"
)</f>
        <v>3–5</v>
      </c>
      <c r="AP474">
        <f>attrition_data[[#This Row],[MonthlyIncome]] * 12 * ReplacementFactor</f>
        <v>23209.200000000001</v>
      </c>
      <c r="AQ474">
        <f>IFERROR(attrition_data[[#This Row],[AttritionFlag]] * attrition_data[[#This Row],[ReplacementCost]], 0)</f>
        <v>0</v>
      </c>
      <c r="AR47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74" t="str" cm="1">
        <f t="array" ref="AS474">_xlfn.IFS(
  attrition_data[[#This Row],[RiskScore]] &lt;= $AU$3, "Q1 (Lowest)",
  attrition_data[[#This Row],[RiskScore]] &lt;= $AV$3, "Q2",
  attrition_data[[#This Row],[RiskScore]] &lt;= $AW$3, "Q3",
  TRUE, "Q4 (Highest)"
)</f>
        <v>Q3</v>
      </c>
    </row>
    <row r="475" spans="1:45">
      <c r="A475">
        <v>49</v>
      </c>
      <c r="B475" t="s">
        <v>50</v>
      </c>
      <c r="C475" t="s">
        <v>39</v>
      </c>
      <c r="D475" t="s">
        <v>52</v>
      </c>
      <c r="E475">
        <v>18</v>
      </c>
      <c r="F475">
        <v>4</v>
      </c>
      <c r="G475" t="s">
        <v>41</v>
      </c>
      <c r="H475">
        <v>638</v>
      </c>
      <c r="I475">
        <v>4</v>
      </c>
      <c r="J475" t="s">
        <v>53</v>
      </c>
      <c r="K475">
        <v>2</v>
      </c>
      <c r="L475">
        <v>5</v>
      </c>
      <c r="M475" t="s">
        <v>80</v>
      </c>
      <c r="N475">
        <v>3</v>
      </c>
      <c r="O475" t="s">
        <v>67</v>
      </c>
      <c r="P475">
        <v>19502</v>
      </c>
      <c r="Q475">
        <v>1</v>
      </c>
      <c r="R475" t="s">
        <v>38</v>
      </c>
      <c r="S475">
        <v>17</v>
      </c>
      <c r="T475">
        <v>3</v>
      </c>
      <c r="U475">
        <v>3</v>
      </c>
      <c r="V475">
        <v>1</v>
      </c>
      <c r="W475">
        <v>31</v>
      </c>
      <c r="X475">
        <v>5</v>
      </c>
      <c r="Y475">
        <v>3</v>
      </c>
      <c r="Z475">
        <v>31</v>
      </c>
      <c r="AA475">
        <v>9</v>
      </c>
      <c r="AB475">
        <v>0</v>
      </c>
      <c r="AC475">
        <v>9</v>
      </c>
      <c r="AD475">
        <v>0</v>
      </c>
      <c r="AE475">
        <v>1</v>
      </c>
      <c r="AF475">
        <v>1</v>
      </c>
      <c r="AG475">
        <v>1</v>
      </c>
      <c r="AH475" t="s">
        <v>56</v>
      </c>
      <c r="AI475" t="s">
        <v>72</v>
      </c>
      <c r="AJ475" t="s">
        <v>76</v>
      </c>
      <c r="AK475" t="s">
        <v>77</v>
      </c>
      <c r="AL475" t="s">
        <v>78</v>
      </c>
      <c r="AM475">
        <v>3.25</v>
      </c>
      <c r="AN475" t="s">
        <v>95</v>
      </c>
      <c r="AO475" t="str" cm="1">
        <f t="array" ref="AO475">_xlfn.IFS(
  attrition_data[[#This Row],[YearsSinceLastPromotion]]="","",
  attrition_data[[#This Row],[YearsSinceLastPromotion]]=0,"0",
  attrition_data[[#This Row],[YearsSinceLastPromotion]]&lt;=2,"1–2",
  attrition_data[[#This Row],[YearsSinceLastPromotion]]&lt;=5,"3–5",
  TRUE,"6+"
)</f>
        <v>0</v>
      </c>
      <c r="AP475">
        <f>attrition_data[[#This Row],[MonthlyIncome]] * 12 * ReplacementFactor</f>
        <v>70207.199999999997</v>
      </c>
      <c r="AQ475">
        <f>IFERROR(attrition_data[[#This Row],[AttritionFlag]] * attrition_data[[#This Row],[ReplacementCost]], 0)</f>
        <v>0</v>
      </c>
      <c r="AR47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75" t="str" cm="1">
        <f t="array" ref="AS475">_xlfn.IFS(
  attrition_data[[#This Row],[RiskScore]] &lt;= $AU$3, "Q1 (Lowest)",
  attrition_data[[#This Row],[RiskScore]] &lt;= $AV$3, "Q2",
  attrition_data[[#This Row],[RiskScore]] &lt;= $AW$3, "Q3",
  TRUE, "Q4 (Highest)"
)</f>
        <v>Q2</v>
      </c>
    </row>
    <row r="476" spans="1:45">
      <c r="A476">
        <v>24</v>
      </c>
      <c r="B476" t="s">
        <v>50</v>
      </c>
      <c r="C476" t="s">
        <v>39</v>
      </c>
      <c r="D476" t="s">
        <v>52</v>
      </c>
      <c r="E476">
        <v>23</v>
      </c>
      <c r="F476">
        <v>3</v>
      </c>
      <c r="G476" t="s">
        <v>64</v>
      </c>
      <c r="H476">
        <v>639</v>
      </c>
      <c r="I476">
        <v>2</v>
      </c>
      <c r="J476" t="s">
        <v>53</v>
      </c>
      <c r="K476">
        <v>4</v>
      </c>
      <c r="L476">
        <v>1</v>
      </c>
      <c r="M476" t="s">
        <v>54</v>
      </c>
      <c r="N476">
        <v>4</v>
      </c>
      <c r="O476" t="s">
        <v>55</v>
      </c>
      <c r="P476">
        <v>2725</v>
      </c>
      <c r="Q476">
        <v>1</v>
      </c>
      <c r="R476" t="s">
        <v>38</v>
      </c>
      <c r="S476">
        <v>11</v>
      </c>
      <c r="T476">
        <v>3</v>
      </c>
      <c r="U476">
        <v>2</v>
      </c>
      <c r="V476">
        <v>2</v>
      </c>
      <c r="W476">
        <v>6</v>
      </c>
      <c r="X476">
        <v>3</v>
      </c>
      <c r="Y476">
        <v>3</v>
      </c>
      <c r="Z476">
        <v>6</v>
      </c>
      <c r="AA476">
        <v>5</v>
      </c>
      <c r="AB476">
        <v>1</v>
      </c>
      <c r="AC476">
        <v>4</v>
      </c>
      <c r="AD476">
        <v>0</v>
      </c>
      <c r="AE476">
        <v>1</v>
      </c>
      <c r="AF476">
        <v>1</v>
      </c>
      <c r="AG476">
        <v>1</v>
      </c>
      <c r="AH476" t="s">
        <v>153</v>
      </c>
      <c r="AI476" t="s">
        <v>68</v>
      </c>
      <c r="AJ476" t="s">
        <v>61</v>
      </c>
      <c r="AK476" t="s">
        <v>48</v>
      </c>
      <c r="AL476" t="s">
        <v>49</v>
      </c>
      <c r="AM476">
        <v>2.75</v>
      </c>
      <c r="AN476" t="s">
        <v>94</v>
      </c>
      <c r="AO476" t="str" cm="1">
        <f t="array" ref="AO476">_xlfn.IFS(
  attrition_data[[#This Row],[YearsSinceLastPromotion]]="","",
  attrition_data[[#This Row],[YearsSinceLastPromotion]]=0,"0",
  attrition_data[[#This Row],[YearsSinceLastPromotion]]&lt;=2,"1–2",
  attrition_data[[#This Row],[YearsSinceLastPromotion]]&lt;=5,"3–5",
  TRUE,"6+"
)</f>
        <v>1–2</v>
      </c>
      <c r="AP476">
        <f>attrition_data[[#This Row],[MonthlyIncome]] * 12 * ReplacementFactor</f>
        <v>9810</v>
      </c>
      <c r="AQ476">
        <f>IFERROR(attrition_data[[#This Row],[AttritionFlag]] * attrition_data[[#This Row],[ReplacementCost]], 0)</f>
        <v>0</v>
      </c>
      <c r="AR47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76" t="str" cm="1">
        <f t="array" ref="AS476">_xlfn.IFS(
  attrition_data[[#This Row],[RiskScore]] &lt;= $AU$3, "Q1 (Lowest)",
  attrition_data[[#This Row],[RiskScore]] &lt;= $AV$3, "Q2",
  attrition_data[[#This Row],[RiskScore]] &lt;= $AW$3, "Q3",
  TRUE, "Q4 (Highest)"
)</f>
        <v>Q3</v>
      </c>
    </row>
    <row r="477" spans="1:45">
      <c r="A477">
        <v>26</v>
      </c>
      <c r="B477" t="s">
        <v>50</v>
      </c>
      <c r="C477" t="s">
        <v>39</v>
      </c>
      <c r="D477" t="s">
        <v>40</v>
      </c>
      <c r="E477">
        <v>28</v>
      </c>
      <c r="F477">
        <v>2</v>
      </c>
      <c r="G477" t="s">
        <v>82</v>
      </c>
      <c r="H477">
        <v>641</v>
      </c>
      <c r="I477">
        <v>1</v>
      </c>
      <c r="J477" t="s">
        <v>53</v>
      </c>
      <c r="K477">
        <v>3</v>
      </c>
      <c r="L477">
        <v>2</v>
      </c>
      <c r="M477" t="s">
        <v>43</v>
      </c>
      <c r="N477">
        <v>2</v>
      </c>
      <c r="O477" t="s">
        <v>55</v>
      </c>
      <c r="P477">
        <v>6272</v>
      </c>
      <c r="Q477">
        <v>1</v>
      </c>
      <c r="R477" t="s">
        <v>50</v>
      </c>
      <c r="S477">
        <v>20</v>
      </c>
      <c r="T477">
        <v>4</v>
      </c>
      <c r="U477">
        <v>4</v>
      </c>
      <c r="V477">
        <v>2</v>
      </c>
      <c r="W477">
        <v>6</v>
      </c>
      <c r="X477">
        <v>5</v>
      </c>
      <c r="Y477">
        <v>4</v>
      </c>
      <c r="Z477">
        <v>5</v>
      </c>
      <c r="AA477">
        <v>3</v>
      </c>
      <c r="AB477">
        <v>1</v>
      </c>
      <c r="AC477">
        <v>4</v>
      </c>
      <c r="AD477">
        <v>0</v>
      </c>
      <c r="AE477">
        <v>0</v>
      </c>
      <c r="AF477">
        <v>1</v>
      </c>
      <c r="AG477">
        <v>1</v>
      </c>
      <c r="AH477" t="s">
        <v>63</v>
      </c>
      <c r="AI477" t="s">
        <v>68</v>
      </c>
      <c r="AJ477" t="s">
        <v>47</v>
      </c>
      <c r="AK477" t="s">
        <v>48</v>
      </c>
      <c r="AL477" t="s">
        <v>65</v>
      </c>
      <c r="AM477">
        <v>2.75</v>
      </c>
      <c r="AN477" t="s">
        <v>94</v>
      </c>
      <c r="AO477" t="str" cm="1">
        <f t="array" ref="AO477">_xlfn.IFS(
  attrition_data[[#This Row],[YearsSinceLastPromotion]]="","",
  attrition_data[[#This Row],[YearsSinceLastPromotion]]=0,"0",
  attrition_data[[#This Row],[YearsSinceLastPromotion]]&lt;=2,"1–2",
  attrition_data[[#This Row],[YearsSinceLastPromotion]]&lt;=5,"3–5",
  TRUE,"6+"
)</f>
        <v>1–2</v>
      </c>
      <c r="AP477">
        <f>attrition_data[[#This Row],[MonthlyIncome]] * 12 * ReplacementFactor</f>
        <v>22579.200000000001</v>
      </c>
      <c r="AQ477">
        <f>IFERROR(attrition_data[[#This Row],[AttritionFlag]] * attrition_data[[#This Row],[ReplacementCost]], 0)</f>
        <v>0</v>
      </c>
      <c r="AR47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77" t="str" cm="1">
        <f t="array" ref="AS477">_xlfn.IFS(
  attrition_data[[#This Row],[RiskScore]] &lt;= $AU$3, "Q1 (Lowest)",
  attrition_data[[#This Row],[RiskScore]] &lt;= $AV$3, "Q2",
  attrition_data[[#This Row],[RiskScore]] &lt;= $AW$3, "Q3",
  TRUE, "Q4 (Highest)"
)</f>
        <v>Q2</v>
      </c>
    </row>
    <row r="478" spans="1:45">
      <c r="A478">
        <v>24</v>
      </c>
      <c r="B478" t="s">
        <v>50</v>
      </c>
      <c r="C478" t="s">
        <v>39</v>
      </c>
      <c r="D478" t="s">
        <v>52</v>
      </c>
      <c r="E478">
        <v>17</v>
      </c>
      <c r="F478">
        <v>2</v>
      </c>
      <c r="G478" t="s">
        <v>59</v>
      </c>
      <c r="H478">
        <v>643</v>
      </c>
      <c r="I478">
        <v>4</v>
      </c>
      <c r="J478" t="s">
        <v>53</v>
      </c>
      <c r="K478">
        <v>2</v>
      </c>
      <c r="L478">
        <v>1</v>
      </c>
      <c r="M478" t="s">
        <v>60</v>
      </c>
      <c r="N478">
        <v>2</v>
      </c>
      <c r="O478" t="s">
        <v>55</v>
      </c>
      <c r="P478">
        <v>2127</v>
      </c>
      <c r="Q478">
        <v>1</v>
      </c>
      <c r="R478" t="s">
        <v>50</v>
      </c>
      <c r="S478">
        <v>21</v>
      </c>
      <c r="T478">
        <v>4</v>
      </c>
      <c r="U478">
        <v>4</v>
      </c>
      <c r="V478">
        <v>1</v>
      </c>
      <c r="W478">
        <v>1</v>
      </c>
      <c r="X478">
        <v>2</v>
      </c>
      <c r="Y478">
        <v>3</v>
      </c>
      <c r="Z478">
        <v>1</v>
      </c>
      <c r="AA478">
        <v>0</v>
      </c>
      <c r="AB478">
        <v>0</v>
      </c>
      <c r="AC478">
        <v>0</v>
      </c>
      <c r="AD478">
        <v>0</v>
      </c>
      <c r="AE478">
        <v>0</v>
      </c>
      <c r="AF478">
        <v>1</v>
      </c>
      <c r="AG478">
        <v>0</v>
      </c>
      <c r="AH478" t="s">
        <v>153</v>
      </c>
      <c r="AI478" t="s">
        <v>72</v>
      </c>
      <c r="AJ478" t="s">
        <v>61</v>
      </c>
      <c r="AK478" t="s">
        <v>65</v>
      </c>
      <c r="AL478" t="s">
        <v>62</v>
      </c>
      <c r="AM478">
        <v>3.25</v>
      </c>
      <c r="AN478" t="s">
        <v>95</v>
      </c>
      <c r="AO478" t="str" cm="1">
        <f t="array" ref="AO478">_xlfn.IFS(
  attrition_data[[#This Row],[YearsSinceLastPromotion]]="","",
  attrition_data[[#This Row],[YearsSinceLastPromotion]]=0,"0",
  attrition_data[[#This Row],[YearsSinceLastPromotion]]&lt;=2,"1–2",
  attrition_data[[#This Row],[YearsSinceLastPromotion]]&lt;=5,"3–5",
  TRUE,"6+"
)</f>
        <v>0</v>
      </c>
      <c r="AP478">
        <f>attrition_data[[#This Row],[MonthlyIncome]] * 12 * ReplacementFactor</f>
        <v>7657.2</v>
      </c>
      <c r="AQ478">
        <f>IFERROR(attrition_data[[#This Row],[AttritionFlag]] * attrition_data[[#This Row],[ReplacementCost]], 0)</f>
        <v>0</v>
      </c>
      <c r="AR47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78" t="str" cm="1">
        <f t="array" ref="AS478">_xlfn.IFS(
  attrition_data[[#This Row],[RiskScore]] &lt;= $AU$3, "Q1 (Lowest)",
  attrition_data[[#This Row],[RiskScore]] &lt;= $AV$3, "Q2",
  attrition_data[[#This Row],[RiskScore]] &lt;= $AW$3, "Q3",
  TRUE, "Q4 (Highest)"
)</f>
        <v>Q2</v>
      </c>
    </row>
    <row r="479" spans="1:45">
      <c r="A479">
        <v>50</v>
      </c>
      <c r="B479" t="s">
        <v>50</v>
      </c>
      <c r="C479" t="s">
        <v>51</v>
      </c>
      <c r="D479" t="s">
        <v>84</v>
      </c>
      <c r="E479">
        <v>3</v>
      </c>
      <c r="F479">
        <v>3</v>
      </c>
      <c r="G479" t="s">
        <v>64</v>
      </c>
      <c r="H479">
        <v>644</v>
      </c>
      <c r="I479">
        <v>1</v>
      </c>
      <c r="J479" t="s">
        <v>53</v>
      </c>
      <c r="K479">
        <v>3</v>
      </c>
      <c r="L479">
        <v>5</v>
      </c>
      <c r="M479" t="s">
        <v>75</v>
      </c>
      <c r="N479">
        <v>2</v>
      </c>
      <c r="O479" t="s">
        <v>55</v>
      </c>
      <c r="P479">
        <v>18200</v>
      </c>
      <c r="Q479">
        <v>1</v>
      </c>
      <c r="R479" t="s">
        <v>50</v>
      </c>
      <c r="S479">
        <v>11</v>
      </c>
      <c r="T479">
        <v>3</v>
      </c>
      <c r="U479">
        <v>3</v>
      </c>
      <c r="V479">
        <v>1</v>
      </c>
      <c r="W479">
        <v>32</v>
      </c>
      <c r="X479">
        <v>2</v>
      </c>
      <c r="Y479">
        <v>3</v>
      </c>
      <c r="Z479">
        <v>32</v>
      </c>
      <c r="AA479">
        <v>5</v>
      </c>
      <c r="AB479">
        <v>10</v>
      </c>
      <c r="AC479">
        <v>7</v>
      </c>
      <c r="AD479">
        <v>0</v>
      </c>
      <c r="AE479">
        <v>0</v>
      </c>
      <c r="AF479">
        <v>0</v>
      </c>
      <c r="AG479">
        <v>1</v>
      </c>
      <c r="AH479" t="s">
        <v>56</v>
      </c>
      <c r="AI479" t="s">
        <v>46</v>
      </c>
      <c r="AJ479" t="s">
        <v>76</v>
      </c>
      <c r="AK479" t="s">
        <v>77</v>
      </c>
      <c r="AL479" t="s">
        <v>78</v>
      </c>
      <c r="AM479">
        <v>2.25</v>
      </c>
      <c r="AN479" t="s">
        <v>96</v>
      </c>
      <c r="AO479" t="str" cm="1">
        <f t="array" ref="AO479">_xlfn.IFS(
  attrition_data[[#This Row],[YearsSinceLastPromotion]]="","",
  attrition_data[[#This Row],[YearsSinceLastPromotion]]=0,"0",
  attrition_data[[#This Row],[YearsSinceLastPromotion]]&lt;=2,"1–2",
  attrition_data[[#This Row],[YearsSinceLastPromotion]]&lt;=5,"3–5",
  TRUE,"6+"
)</f>
        <v>6+</v>
      </c>
      <c r="AP479">
        <f>attrition_data[[#This Row],[MonthlyIncome]] * 12 * ReplacementFactor</f>
        <v>65520</v>
      </c>
      <c r="AQ479">
        <f>IFERROR(attrition_data[[#This Row],[AttritionFlag]] * attrition_data[[#This Row],[ReplacementCost]], 0)</f>
        <v>0</v>
      </c>
      <c r="AR47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79" t="str" cm="1">
        <f t="array" ref="AS479">_xlfn.IFS(
  attrition_data[[#This Row],[RiskScore]] &lt;= $AU$3, "Q1 (Lowest)",
  attrition_data[[#This Row],[RiskScore]] &lt;= $AV$3, "Q2",
  attrition_data[[#This Row],[RiskScore]] &lt;= $AW$3, "Q3",
  TRUE, "Q4 (Highest)"
)</f>
        <v>Q2</v>
      </c>
    </row>
    <row r="480" spans="1:45">
      <c r="A480">
        <v>25</v>
      </c>
      <c r="B480" t="s">
        <v>50</v>
      </c>
      <c r="C480" t="s">
        <v>39</v>
      </c>
      <c r="D480" t="s">
        <v>40</v>
      </c>
      <c r="E480">
        <v>13</v>
      </c>
      <c r="F480">
        <v>1</v>
      </c>
      <c r="G480" t="s">
        <v>64</v>
      </c>
      <c r="H480">
        <v>645</v>
      </c>
      <c r="I480">
        <v>2</v>
      </c>
      <c r="J480" t="s">
        <v>53</v>
      </c>
      <c r="K480">
        <v>3</v>
      </c>
      <c r="L480">
        <v>1</v>
      </c>
      <c r="M480" t="s">
        <v>79</v>
      </c>
      <c r="N480">
        <v>3</v>
      </c>
      <c r="O480" t="s">
        <v>55</v>
      </c>
      <c r="P480">
        <v>2096</v>
      </c>
      <c r="Q480">
        <v>1</v>
      </c>
      <c r="R480" t="s">
        <v>50</v>
      </c>
      <c r="S480">
        <v>11</v>
      </c>
      <c r="T480">
        <v>3</v>
      </c>
      <c r="U480">
        <v>3</v>
      </c>
      <c r="V480">
        <v>0</v>
      </c>
      <c r="W480">
        <v>7</v>
      </c>
      <c r="X480">
        <v>1</v>
      </c>
      <c r="Y480">
        <v>3</v>
      </c>
      <c r="Z480">
        <v>7</v>
      </c>
      <c r="AA480">
        <v>4</v>
      </c>
      <c r="AB480">
        <v>0</v>
      </c>
      <c r="AC480">
        <v>6</v>
      </c>
      <c r="AD480">
        <v>0</v>
      </c>
      <c r="AE480">
        <v>0</v>
      </c>
      <c r="AF480">
        <v>1</v>
      </c>
      <c r="AG480">
        <v>1</v>
      </c>
      <c r="AH480" t="s">
        <v>63</v>
      </c>
      <c r="AI480" t="s">
        <v>73</v>
      </c>
      <c r="AJ480" t="s">
        <v>61</v>
      </c>
      <c r="AK480" t="s">
        <v>48</v>
      </c>
      <c r="AL480" t="s">
        <v>49</v>
      </c>
      <c r="AM480">
        <v>2.75</v>
      </c>
      <c r="AN480" t="s">
        <v>94</v>
      </c>
      <c r="AO480" t="str" cm="1">
        <f t="array" ref="AO480">_xlfn.IFS(
  attrition_data[[#This Row],[YearsSinceLastPromotion]]="","",
  attrition_data[[#This Row],[YearsSinceLastPromotion]]=0,"0",
  attrition_data[[#This Row],[YearsSinceLastPromotion]]&lt;=2,"1–2",
  attrition_data[[#This Row],[YearsSinceLastPromotion]]&lt;=5,"3–5",
  TRUE,"6+"
)</f>
        <v>0</v>
      </c>
      <c r="AP480">
        <f>attrition_data[[#This Row],[MonthlyIncome]] * 12 * ReplacementFactor</f>
        <v>7545.5999999999995</v>
      </c>
      <c r="AQ480">
        <f>IFERROR(attrition_data[[#This Row],[AttritionFlag]] * attrition_data[[#This Row],[ReplacementCost]], 0)</f>
        <v>0</v>
      </c>
      <c r="AR48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480" t="str" cm="1">
        <f t="array" ref="AS480">_xlfn.IFS(
  attrition_data[[#This Row],[RiskScore]] &lt;= $AU$3, "Q1 (Lowest)",
  attrition_data[[#This Row],[RiskScore]] &lt;= $AV$3, "Q2",
  attrition_data[[#This Row],[RiskScore]] &lt;= $AW$3, "Q3",
  TRUE, "Q4 (Highest)"
)</f>
        <v>Q1 (Lowest)</v>
      </c>
    </row>
    <row r="481" spans="1:45">
      <c r="A481">
        <v>24</v>
      </c>
      <c r="B481" t="s">
        <v>38</v>
      </c>
      <c r="C481" t="s">
        <v>51</v>
      </c>
      <c r="D481" t="s">
        <v>52</v>
      </c>
      <c r="E481">
        <v>7</v>
      </c>
      <c r="F481">
        <v>3</v>
      </c>
      <c r="G481" t="s">
        <v>41</v>
      </c>
      <c r="H481">
        <v>647</v>
      </c>
      <c r="I481">
        <v>1</v>
      </c>
      <c r="J481" t="s">
        <v>42</v>
      </c>
      <c r="K481">
        <v>3</v>
      </c>
      <c r="L481">
        <v>1</v>
      </c>
      <c r="M481" t="s">
        <v>60</v>
      </c>
      <c r="N481">
        <v>3</v>
      </c>
      <c r="O481" t="s">
        <v>55</v>
      </c>
      <c r="P481">
        <v>2886</v>
      </c>
      <c r="Q481">
        <v>1</v>
      </c>
      <c r="R481" t="s">
        <v>38</v>
      </c>
      <c r="S481">
        <v>16</v>
      </c>
      <c r="T481">
        <v>3</v>
      </c>
      <c r="U481">
        <v>4</v>
      </c>
      <c r="V481">
        <v>1</v>
      </c>
      <c r="W481">
        <v>6</v>
      </c>
      <c r="X481">
        <v>4</v>
      </c>
      <c r="Y481">
        <v>3</v>
      </c>
      <c r="Z481">
        <v>6</v>
      </c>
      <c r="AA481">
        <v>3</v>
      </c>
      <c r="AB481">
        <v>1</v>
      </c>
      <c r="AC481">
        <v>2</v>
      </c>
      <c r="AD481">
        <v>1</v>
      </c>
      <c r="AE481">
        <v>1</v>
      </c>
      <c r="AF481">
        <v>1</v>
      </c>
      <c r="AG481">
        <v>1</v>
      </c>
      <c r="AH481" t="s">
        <v>153</v>
      </c>
      <c r="AI481" t="s">
        <v>57</v>
      </c>
      <c r="AJ481" t="s">
        <v>61</v>
      </c>
      <c r="AK481" t="s">
        <v>48</v>
      </c>
      <c r="AL481" t="s">
        <v>49</v>
      </c>
      <c r="AM481">
        <v>2.75</v>
      </c>
      <c r="AN481" t="s">
        <v>94</v>
      </c>
      <c r="AO481" t="str" cm="1">
        <f t="array" ref="AO481">_xlfn.IFS(
  attrition_data[[#This Row],[YearsSinceLastPromotion]]="","",
  attrition_data[[#This Row],[YearsSinceLastPromotion]]=0,"0",
  attrition_data[[#This Row],[YearsSinceLastPromotion]]&lt;=2,"1–2",
  attrition_data[[#This Row],[YearsSinceLastPromotion]]&lt;=5,"3–5",
  TRUE,"6+"
)</f>
        <v>1–2</v>
      </c>
      <c r="AP481">
        <f>attrition_data[[#This Row],[MonthlyIncome]] * 12 * ReplacementFactor</f>
        <v>10389.6</v>
      </c>
      <c r="AQ481">
        <f>IFERROR(attrition_data[[#This Row],[AttritionFlag]] * attrition_data[[#This Row],[ReplacementCost]], 0)</f>
        <v>10389.6</v>
      </c>
      <c r="AR48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81" t="str" cm="1">
        <f t="array" ref="AS481">_xlfn.IFS(
  attrition_data[[#This Row],[RiskScore]] &lt;= $AU$3, "Q1 (Lowest)",
  attrition_data[[#This Row],[RiskScore]] &lt;= $AV$3, "Q2",
  attrition_data[[#This Row],[RiskScore]] &lt;= $AW$3, "Q3",
  TRUE, "Q4 (Highest)"
)</f>
        <v>Q2</v>
      </c>
    </row>
    <row r="482" spans="1:45">
      <c r="A482">
        <v>30</v>
      </c>
      <c r="B482" t="s">
        <v>38</v>
      </c>
      <c r="C482" t="s">
        <v>51</v>
      </c>
      <c r="D482" t="s">
        <v>40</v>
      </c>
      <c r="E482">
        <v>12</v>
      </c>
      <c r="F482">
        <v>4</v>
      </c>
      <c r="G482" t="s">
        <v>41</v>
      </c>
      <c r="H482">
        <v>648</v>
      </c>
      <c r="I482">
        <v>2</v>
      </c>
      <c r="J482" t="s">
        <v>53</v>
      </c>
      <c r="K482">
        <v>2</v>
      </c>
      <c r="L482">
        <v>1</v>
      </c>
      <c r="M482" t="s">
        <v>79</v>
      </c>
      <c r="N482">
        <v>1</v>
      </c>
      <c r="O482" t="s">
        <v>55</v>
      </c>
      <c r="P482">
        <v>2033</v>
      </c>
      <c r="Q482">
        <v>1</v>
      </c>
      <c r="R482" t="s">
        <v>50</v>
      </c>
      <c r="S482">
        <v>18</v>
      </c>
      <c r="T482">
        <v>3</v>
      </c>
      <c r="U482">
        <v>3</v>
      </c>
      <c r="V482">
        <v>1</v>
      </c>
      <c r="W482">
        <v>1</v>
      </c>
      <c r="X482">
        <v>2</v>
      </c>
      <c r="Y482">
        <v>4</v>
      </c>
      <c r="Z482">
        <v>1</v>
      </c>
      <c r="AA482">
        <v>0</v>
      </c>
      <c r="AB482">
        <v>0</v>
      </c>
      <c r="AC482">
        <v>0</v>
      </c>
      <c r="AD482">
        <v>1</v>
      </c>
      <c r="AE482">
        <v>0</v>
      </c>
      <c r="AF482">
        <v>1</v>
      </c>
      <c r="AG482">
        <v>0</v>
      </c>
      <c r="AH482" t="s">
        <v>63</v>
      </c>
      <c r="AI482" t="s">
        <v>73</v>
      </c>
      <c r="AJ482" t="s">
        <v>61</v>
      </c>
      <c r="AK482" t="s">
        <v>65</v>
      </c>
      <c r="AL482" t="s">
        <v>62</v>
      </c>
      <c r="AM482">
        <v>2.5</v>
      </c>
      <c r="AN482" t="s">
        <v>96</v>
      </c>
      <c r="AO482" t="str" cm="1">
        <f t="array" ref="AO482">_xlfn.IFS(
  attrition_data[[#This Row],[YearsSinceLastPromotion]]="","",
  attrition_data[[#This Row],[YearsSinceLastPromotion]]=0,"0",
  attrition_data[[#This Row],[YearsSinceLastPromotion]]&lt;=2,"1–2",
  attrition_data[[#This Row],[YearsSinceLastPromotion]]&lt;=5,"3–5",
  TRUE,"6+"
)</f>
        <v>0</v>
      </c>
      <c r="AP482">
        <f>attrition_data[[#This Row],[MonthlyIncome]] * 12 * ReplacementFactor</f>
        <v>7318.8</v>
      </c>
      <c r="AQ482">
        <f>IFERROR(attrition_data[[#This Row],[AttritionFlag]] * attrition_data[[#This Row],[ReplacementCost]], 0)</f>
        <v>7318.8</v>
      </c>
      <c r="AR48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82" t="str" cm="1">
        <f t="array" ref="AS482">_xlfn.IFS(
  attrition_data[[#This Row],[RiskScore]] &lt;= $AU$3, "Q1 (Lowest)",
  attrition_data[[#This Row],[RiskScore]] &lt;= $AV$3, "Q2",
  attrition_data[[#This Row],[RiskScore]] &lt;= $AW$3, "Q3",
  TRUE, "Q4 (Highest)"
)</f>
        <v>Q2</v>
      </c>
    </row>
    <row r="483" spans="1:45">
      <c r="A483">
        <v>34</v>
      </c>
      <c r="B483" t="s">
        <v>50</v>
      </c>
      <c r="C483" t="s">
        <v>39</v>
      </c>
      <c r="D483" t="s">
        <v>52</v>
      </c>
      <c r="E483">
        <v>1</v>
      </c>
      <c r="F483">
        <v>2</v>
      </c>
      <c r="G483" t="s">
        <v>41</v>
      </c>
      <c r="H483">
        <v>649</v>
      </c>
      <c r="I483">
        <v>2</v>
      </c>
      <c r="J483" t="s">
        <v>53</v>
      </c>
      <c r="K483">
        <v>2</v>
      </c>
      <c r="L483">
        <v>1</v>
      </c>
      <c r="M483" t="s">
        <v>54</v>
      </c>
      <c r="N483">
        <v>4</v>
      </c>
      <c r="O483" t="s">
        <v>55</v>
      </c>
      <c r="P483">
        <v>3622</v>
      </c>
      <c r="Q483">
        <v>1</v>
      </c>
      <c r="R483" t="s">
        <v>38</v>
      </c>
      <c r="S483">
        <v>13</v>
      </c>
      <c r="T483">
        <v>3</v>
      </c>
      <c r="U483">
        <v>4</v>
      </c>
      <c r="V483">
        <v>1</v>
      </c>
      <c r="W483">
        <v>6</v>
      </c>
      <c r="X483">
        <v>3</v>
      </c>
      <c r="Y483">
        <v>3</v>
      </c>
      <c r="Z483">
        <v>6</v>
      </c>
      <c r="AA483">
        <v>5</v>
      </c>
      <c r="AB483">
        <v>1</v>
      </c>
      <c r="AC483">
        <v>3</v>
      </c>
      <c r="AD483">
        <v>0</v>
      </c>
      <c r="AE483">
        <v>1</v>
      </c>
      <c r="AF483">
        <v>1</v>
      </c>
      <c r="AG483">
        <v>1</v>
      </c>
      <c r="AH483" t="s">
        <v>63</v>
      </c>
      <c r="AI483" t="s">
        <v>46</v>
      </c>
      <c r="AJ483" t="s">
        <v>61</v>
      </c>
      <c r="AK483" t="s">
        <v>48</v>
      </c>
      <c r="AL483" t="s">
        <v>49</v>
      </c>
      <c r="AM483">
        <v>3.25</v>
      </c>
      <c r="AN483" t="s">
        <v>95</v>
      </c>
      <c r="AO483" t="str" cm="1">
        <f t="array" ref="AO483">_xlfn.IFS(
  attrition_data[[#This Row],[YearsSinceLastPromotion]]="","",
  attrition_data[[#This Row],[YearsSinceLastPromotion]]=0,"0",
  attrition_data[[#This Row],[YearsSinceLastPromotion]]&lt;=2,"1–2",
  attrition_data[[#This Row],[YearsSinceLastPromotion]]&lt;=5,"3–5",
  TRUE,"6+"
)</f>
        <v>1–2</v>
      </c>
      <c r="AP483">
        <f>attrition_data[[#This Row],[MonthlyIncome]] * 12 * ReplacementFactor</f>
        <v>13039.199999999999</v>
      </c>
      <c r="AQ483">
        <f>IFERROR(attrition_data[[#This Row],[AttritionFlag]] * attrition_data[[#This Row],[ReplacementCost]], 0)</f>
        <v>0</v>
      </c>
      <c r="AR48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83" t="str" cm="1">
        <f t="array" ref="AS483">_xlfn.IFS(
  attrition_data[[#This Row],[RiskScore]] &lt;= $AU$3, "Q1 (Lowest)",
  attrition_data[[#This Row],[RiskScore]] &lt;= $AV$3, "Q2",
  attrition_data[[#This Row],[RiskScore]] &lt;= $AW$3, "Q3",
  TRUE, "Q4 (Highest)"
)</f>
        <v>Q2</v>
      </c>
    </row>
    <row r="484" spans="1:45">
      <c r="A484">
        <v>31</v>
      </c>
      <c r="B484" t="s">
        <v>38</v>
      </c>
      <c r="C484" t="s">
        <v>39</v>
      </c>
      <c r="D484" t="s">
        <v>40</v>
      </c>
      <c r="E484">
        <v>13</v>
      </c>
      <c r="F484">
        <v>4</v>
      </c>
      <c r="G484" t="s">
        <v>64</v>
      </c>
      <c r="H484">
        <v>650</v>
      </c>
      <c r="I484">
        <v>2</v>
      </c>
      <c r="J484" t="s">
        <v>53</v>
      </c>
      <c r="K484">
        <v>3</v>
      </c>
      <c r="L484">
        <v>2</v>
      </c>
      <c r="M484" t="s">
        <v>43</v>
      </c>
      <c r="N484">
        <v>1</v>
      </c>
      <c r="O484" t="s">
        <v>67</v>
      </c>
      <c r="P484">
        <v>4233</v>
      </c>
      <c r="Q484">
        <v>2</v>
      </c>
      <c r="R484" t="s">
        <v>50</v>
      </c>
      <c r="S484">
        <v>17</v>
      </c>
      <c r="T484">
        <v>3</v>
      </c>
      <c r="U484">
        <v>3</v>
      </c>
      <c r="V484">
        <v>0</v>
      </c>
      <c r="W484">
        <v>9</v>
      </c>
      <c r="X484">
        <v>2</v>
      </c>
      <c r="Y484">
        <v>1</v>
      </c>
      <c r="Z484">
        <v>3</v>
      </c>
      <c r="AA484">
        <v>1</v>
      </c>
      <c r="AB484">
        <v>1</v>
      </c>
      <c r="AC484">
        <v>2</v>
      </c>
      <c r="AD484">
        <v>1</v>
      </c>
      <c r="AE484">
        <v>0</v>
      </c>
      <c r="AF484">
        <v>1</v>
      </c>
      <c r="AG484">
        <v>1</v>
      </c>
      <c r="AH484" t="s">
        <v>63</v>
      </c>
      <c r="AI484" t="s">
        <v>73</v>
      </c>
      <c r="AJ484" t="s">
        <v>61</v>
      </c>
      <c r="AK484" t="s">
        <v>58</v>
      </c>
      <c r="AL484" t="s">
        <v>65</v>
      </c>
      <c r="AM484">
        <v>1.75</v>
      </c>
      <c r="AN484" t="s">
        <v>93</v>
      </c>
      <c r="AO484" t="str" cm="1">
        <f t="array" ref="AO484">_xlfn.IFS(
  attrition_data[[#This Row],[YearsSinceLastPromotion]]="","",
  attrition_data[[#This Row],[YearsSinceLastPromotion]]=0,"0",
  attrition_data[[#This Row],[YearsSinceLastPromotion]]&lt;=2,"1–2",
  attrition_data[[#This Row],[YearsSinceLastPromotion]]&lt;=5,"3–5",
  TRUE,"6+"
)</f>
        <v>1–2</v>
      </c>
      <c r="AP484">
        <f>attrition_data[[#This Row],[MonthlyIncome]] * 12 * ReplacementFactor</f>
        <v>15238.8</v>
      </c>
      <c r="AQ484">
        <f>IFERROR(attrition_data[[#This Row],[AttritionFlag]] * attrition_data[[#This Row],[ReplacementCost]], 0)</f>
        <v>15238.8</v>
      </c>
      <c r="AR48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84" t="str" cm="1">
        <f t="array" ref="AS484">_xlfn.IFS(
  attrition_data[[#This Row],[RiskScore]] &lt;= $AU$3, "Q1 (Lowest)",
  attrition_data[[#This Row],[RiskScore]] &lt;= $AV$3, "Q2",
  attrition_data[[#This Row],[RiskScore]] &lt;= $AW$3, "Q3",
  TRUE, "Q4 (Highest)"
)</f>
        <v>Q2</v>
      </c>
    </row>
    <row r="485" spans="1:45">
      <c r="A485">
        <v>35</v>
      </c>
      <c r="B485" t="s">
        <v>50</v>
      </c>
      <c r="C485" t="s">
        <v>39</v>
      </c>
      <c r="D485" t="s">
        <v>52</v>
      </c>
      <c r="E485">
        <v>25</v>
      </c>
      <c r="F485">
        <v>2</v>
      </c>
      <c r="G485" t="s">
        <v>59</v>
      </c>
      <c r="H485">
        <v>652</v>
      </c>
      <c r="I485">
        <v>1</v>
      </c>
      <c r="J485" t="s">
        <v>53</v>
      </c>
      <c r="K485">
        <v>2</v>
      </c>
      <c r="L485">
        <v>2</v>
      </c>
      <c r="M485" t="s">
        <v>60</v>
      </c>
      <c r="N485">
        <v>4</v>
      </c>
      <c r="O485" t="s">
        <v>44</v>
      </c>
      <c r="P485">
        <v>3681</v>
      </c>
      <c r="Q485">
        <v>4</v>
      </c>
      <c r="R485" t="s">
        <v>50</v>
      </c>
      <c r="S485">
        <v>14</v>
      </c>
      <c r="T485">
        <v>3</v>
      </c>
      <c r="U485">
        <v>4</v>
      </c>
      <c r="V485">
        <v>0</v>
      </c>
      <c r="W485">
        <v>9</v>
      </c>
      <c r="X485">
        <v>3</v>
      </c>
      <c r="Y485">
        <v>3</v>
      </c>
      <c r="Z485">
        <v>3</v>
      </c>
      <c r="AA485">
        <v>2</v>
      </c>
      <c r="AB485">
        <v>0</v>
      </c>
      <c r="AC485">
        <v>2</v>
      </c>
      <c r="AD485">
        <v>0</v>
      </c>
      <c r="AE485">
        <v>0</v>
      </c>
      <c r="AF485">
        <v>1</v>
      </c>
      <c r="AG485">
        <v>1</v>
      </c>
      <c r="AH485" t="s">
        <v>45</v>
      </c>
      <c r="AI485" t="s">
        <v>68</v>
      </c>
      <c r="AJ485" t="s">
        <v>61</v>
      </c>
      <c r="AK485" t="s">
        <v>58</v>
      </c>
      <c r="AL485" t="s">
        <v>65</v>
      </c>
      <c r="AM485">
        <v>3</v>
      </c>
      <c r="AN485" t="s">
        <v>94</v>
      </c>
      <c r="AO485" t="str" cm="1">
        <f t="array" ref="AO485">_xlfn.IFS(
  attrition_data[[#This Row],[YearsSinceLastPromotion]]="","",
  attrition_data[[#This Row],[YearsSinceLastPromotion]]=0,"0",
  attrition_data[[#This Row],[YearsSinceLastPromotion]]&lt;=2,"1–2",
  attrition_data[[#This Row],[YearsSinceLastPromotion]]&lt;=5,"3–5",
  TRUE,"6+"
)</f>
        <v>0</v>
      </c>
      <c r="AP485">
        <f>attrition_data[[#This Row],[MonthlyIncome]] * 12 * ReplacementFactor</f>
        <v>13251.6</v>
      </c>
      <c r="AQ485">
        <f>IFERROR(attrition_data[[#This Row],[AttritionFlag]] * attrition_data[[#This Row],[ReplacementCost]], 0)</f>
        <v>0</v>
      </c>
      <c r="AR48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85" t="str" cm="1">
        <f t="array" ref="AS485">_xlfn.IFS(
  attrition_data[[#This Row],[RiskScore]] &lt;= $AU$3, "Q1 (Lowest)",
  attrition_data[[#This Row],[RiskScore]] &lt;= $AV$3, "Q2",
  attrition_data[[#This Row],[RiskScore]] &lt;= $AW$3, "Q3",
  TRUE, "Q4 (Highest)"
)</f>
        <v>Q2</v>
      </c>
    </row>
    <row r="486" spans="1:45">
      <c r="A486">
        <v>31</v>
      </c>
      <c r="B486" t="s">
        <v>50</v>
      </c>
      <c r="C486" t="s">
        <v>39</v>
      </c>
      <c r="D486" t="s">
        <v>40</v>
      </c>
      <c r="E486">
        <v>6</v>
      </c>
      <c r="F486">
        <v>4</v>
      </c>
      <c r="G486" t="s">
        <v>64</v>
      </c>
      <c r="H486">
        <v>653</v>
      </c>
      <c r="I486">
        <v>1</v>
      </c>
      <c r="J486" t="s">
        <v>53</v>
      </c>
      <c r="K486">
        <v>4</v>
      </c>
      <c r="L486">
        <v>2</v>
      </c>
      <c r="M486" t="s">
        <v>43</v>
      </c>
      <c r="N486">
        <v>4</v>
      </c>
      <c r="O486" t="s">
        <v>67</v>
      </c>
      <c r="P486">
        <v>5460</v>
      </c>
      <c r="Q486">
        <v>4</v>
      </c>
      <c r="R486" t="s">
        <v>50</v>
      </c>
      <c r="S486">
        <v>22</v>
      </c>
      <c r="T486">
        <v>4</v>
      </c>
      <c r="U486">
        <v>4</v>
      </c>
      <c r="V486">
        <v>2</v>
      </c>
      <c r="W486">
        <v>13</v>
      </c>
      <c r="X486">
        <v>4</v>
      </c>
      <c r="Y486">
        <v>4</v>
      </c>
      <c r="Z486">
        <v>7</v>
      </c>
      <c r="AA486">
        <v>7</v>
      </c>
      <c r="AB486">
        <v>5</v>
      </c>
      <c r="AC486">
        <v>7</v>
      </c>
      <c r="AD486">
        <v>0</v>
      </c>
      <c r="AE486">
        <v>0</v>
      </c>
      <c r="AF486">
        <v>0</v>
      </c>
      <c r="AG486">
        <v>1</v>
      </c>
      <c r="AH486" t="s">
        <v>63</v>
      </c>
      <c r="AI486" t="s">
        <v>57</v>
      </c>
      <c r="AJ486" t="s">
        <v>47</v>
      </c>
      <c r="AK486" t="s">
        <v>58</v>
      </c>
      <c r="AL486" t="s">
        <v>49</v>
      </c>
      <c r="AM486">
        <v>3.25</v>
      </c>
      <c r="AN486" t="s">
        <v>95</v>
      </c>
      <c r="AO486" t="str" cm="1">
        <f t="array" ref="AO486">_xlfn.IFS(
  attrition_data[[#This Row],[YearsSinceLastPromotion]]="","",
  attrition_data[[#This Row],[YearsSinceLastPromotion]]=0,"0",
  attrition_data[[#This Row],[YearsSinceLastPromotion]]&lt;=2,"1–2",
  attrition_data[[#This Row],[YearsSinceLastPromotion]]&lt;=5,"3–5",
  TRUE,"6+"
)</f>
        <v>3–5</v>
      </c>
      <c r="AP486">
        <f>attrition_data[[#This Row],[MonthlyIncome]] * 12 * ReplacementFactor</f>
        <v>19656</v>
      </c>
      <c r="AQ486">
        <f>IFERROR(attrition_data[[#This Row],[AttritionFlag]] * attrition_data[[#This Row],[ReplacementCost]], 0)</f>
        <v>0</v>
      </c>
      <c r="AR48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86" t="str" cm="1">
        <f t="array" ref="AS486">_xlfn.IFS(
  attrition_data[[#This Row],[RiskScore]] &lt;= $AU$3, "Q1 (Lowest)",
  attrition_data[[#This Row],[RiskScore]] &lt;= $AV$3, "Q2",
  attrition_data[[#This Row],[RiskScore]] &lt;= $AW$3, "Q3",
  TRUE, "Q4 (Highest)"
)</f>
        <v>Q2</v>
      </c>
    </row>
    <row r="487" spans="1:45">
      <c r="A487">
        <v>27</v>
      </c>
      <c r="B487" t="s">
        <v>50</v>
      </c>
      <c r="C487" t="s">
        <v>39</v>
      </c>
      <c r="D487" t="s">
        <v>52</v>
      </c>
      <c r="E487">
        <v>6</v>
      </c>
      <c r="F487">
        <v>4</v>
      </c>
      <c r="G487" t="s">
        <v>64</v>
      </c>
      <c r="H487">
        <v>655</v>
      </c>
      <c r="I487">
        <v>1</v>
      </c>
      <c r="J487" t="s">
        <v>42</v>
      </c>
      <c r="K487">
        <v>2</v>
      </c>
      <c r="L487">
        <v>1</v>
      </c>
      <c r="M487" t="s">
        <v>54</v>
      </c>
      <c r="N487">
        <v>3</v>
      </c>
      <c r="O487" t="s">
        <v>67</v>
      </c>
      <c r="P487">
        <v>2187</v>
      </c>
      <c r="Q487">
        <v>0</v>
      </c>
      <c r="R487" t="s">
        <v>50</v>
      </c>
      <c r="S487">
        <v>12</v>
      </c>
      <c r="T487">
        <v>3</v>
      </c>
      <c r="U487">
        <v>3</v>
      </c>
      <c r="V487">
        <v>2</v>
      </c>
      <c r="W487">
        <v>6</v>
      </c>
      <c r="X487">
        <v>5</v>
      </c>
      <c r="Y487">
        <v>2</v>
      </c>
      <c r="Z487">
        <v>5</v>
      </c>
      <c r="AA487">
        <v>3</v>
      </c>
      <c r="AB487">
        <v>0</v>
      </c>
      <c r="AC487">
        <v>3</v>
      </c>
      <c r="AD487">
        <v>0</v>
      </c>
      <c r="AE487">
        <v>0</v>
      </c>
      <c r="AF487">
        <v>1</v>
      </c>
      <c r="AG487">
        <v>1</v>
      </c>
      <c r="AH487" t="s">
        <v>63</v>
      </c>
      <c r="AI487" t="s">
        <v>57</v>
      </c>
      <c r="AJ487" t="s">
        <v>61</v>
      </c>
      <c r="AK487" t="s">
        <v>48</v>
      </c>
      <c r="AL487" t="s">
        <v>65</v>
      </c>
      <c r="AM487">
        <v>2.25</v>
      </c>
      <c r="AN487" t="s">
        <v>96</v>
      </c>
      <c r="AO487" t="str" cm="1">
        <f t="array" ref="AO487">_xlfn.IFS(
  attrition_data[[#This Row],[YearsSinceLastPromotion]]="","",
  attrition_data[[#This Row],[YearsSinceLastPromotion]]=0,"0",
  attrition_data[[#This Row],[YearsSinceLastPromotion]]&lt;=2,"1–2",
  attrition_data[[#This Row],[YearsSinceLastPromotion]]&lt;=5,"3–5",
  TRUE,"6+"
)</f>
        <v>0</v>
      </c>
      <c r="AP487">
        <f>attrition_data[[#This Row],[MonthlyIncome]] * 12 * ReplacementFactor</f>
        <v>7873.2</v>
      </c>
      <c r="AQ487">
        <f>IFERROR(attrition_data[[#This Row],[AttritionFlag]] * attrition_data[[#This Row],[ReplacementCost]], 0)</f>
        <v>0</v>
      </c>
      <c r="AR48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487" t="str" cm="1">
        <f t="array" ref="AS487">_xlfn.IFS(
  attrition_data[[#This Row],[RiskScore]] &lt;= $AU$3, "Q1 (Lowest)",
  attrition_data[[#This Row],[RiskScore]] &lt;= $AV$3, "Q2",
  attrition_data[[#This Row],[RiskScore]] &lt;= $AW$3, "Q3",
  TRUE, "Q4 (Highest)"
)</f>
        <v>Q1 (Lowest)</v>
      </c>
    </row>
    <row r="488" spans="1:45">
      <c r="A488">
        <v>37</v>
      </c>
      <c r="B488" t="s">
        <v>50</v>
      </c>
      <c r="C488" t="s">
        <v>39</v>
      </c>
      <c r="D488" t="s">
        <v>40</v>
      </c>
      <c r="E488">
        <v>2</v>
      </c>
      <c r="F488">
        <v>3</v>
      </c>
      <c r="G488" t="s">
        <v>82</v>
      </c>
      <c r="H488">
        <v>656</v>
      </c>
      <c r="I488">
        <v>4</v>
      </c>
      <c r="J488" t="s">
        <v>53</v>
      </c>
      <c r="K488">
        <v>3</v>
      </c>
      <c r="L488">
        <v>2</v>
      </c>
      <c r="M488" t="s">
        <v>43</v>
      </c>
      <c r="N488">
        <v>3</v>
      </c>
      <c r="O488" t="s">
        <v>55</v>
      </c>
      <c r="P488">
        <v>9602</v>
      </c>
      <c r="Q488">
        <v>4</v>
      </c>
      <c r="R488" t="s">
        <v>38</v>
      </c>
      <c r="S488">
        <v>11</v>
      </c>
      <c r="T488">
        <v>3</v>
      </c>
      <c r="U488">
        <v>3</v>
      </c>
      <c r="V488">
        <v>1</v>
      </c>
      <c r="W488">
        <v>17</v>
      </c>
      <c r="X488">
        <v>3</v>
      </c>
      <c r="Y488">
        <v>2</v>
      </c>
      <c r="Z488">
        <v>3</v>
      </c>
      <c r="AA488">
        <v>0</v>
      </c>
      <c r="AB488">
        <v>1</v>
      </c>
      <c r="AC488">
        <v>0</v>
      </c>
      <c r="AD488">
        <v>0</v>
      </c>
      <c r="AE488">
        <v>1</v>
      </c>
      <c r="AF488">
        <v>1</v>
      </c>
      <c r="AG488">
        <v>0</v>
      </c>
      <c r="AH488" t="s">
        <v>45</v>
      </c>
      <c r="AI488" t="s">
        <v>46</v>
      </c>
      <c r="AJ488" t="s">
        <v>47</v>
      </c>
      <c r="AK488" t="s">
        <v>71</v>
      </c>
      <c r="AL488" t="s">
        <v>65</v>
      </c>
      <c r="AM488">
        <v>3</v>
      </c>
      <c r="AN488" t="s">
        <v>94</v>
      </c>
      <c r="AO488" t="str" cm="1">
        <f t="array" ref="AO488">_xlfn.IFS(
  attrition_data[[#This Row],[YearsSinceLastPromotion]]="","",
  attrition_data[[#This Row],[YearsSinceLastPromotion]]=0,"0",
  attrition_data[[#This Row],[YearsSinceLastPromotion]]&lt;=2,"1–2",
  attrition_data[[#This Row],[YearsSinceLastPromotion]]&lt;=5,"3–5",
  TRUE,"6+"
)</f>
        <v>1–2</v>
      </c>
      <c r="AP488">
        <f>attrition_data[[#This Row],[MonthlyIncome]] * 12 * ReplacementFactor</f>
        <v>34567.199999999997</v>
      </c>
      <c r="AQ488">
        <f>IFERROR(attrition_data[[#This Row],[AttritionFlag]] * attrition_data[[#This Row],[ReplacementCost]], 0)</f>
        <v>0</v>
      </c>
      <c r="AR48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88" t="str" cm="1">
        <f t="array" ref="AS488">_xlfn.IFS(
  attrition_data[[#This Row],[RiskScore]] &lt;= $AU$3, "Q1 (Lowest)",
  attrition_data[[#This Row],[RiskScore]] &lt;= $AV$3, "Q2",
  attrition_data[[#This Row],[RiskScore]] &lt;= $AW$3, "Q3",
  TRUE, "Q4 (Highest)"
)</f>
        <v>Q2</v>
      </c>
    </row>
    <row r="489" spans="1:45">
      <c r="A489">
        <v>20</v>
      </c>
      <c r="B489" t="s">
        <v>50</v>
      </c>
      <c r="C489" t="s">
        <v>39</v>
      </c>
      <c r="D489" t="s">
        <v>52</v>
      </c>
      <c r="E489">
        <v>1</v>
      </c>
      <c r="F489">
        <v>3</v>
      </c>
      <c r="G489" t="s">
        <v>41</v>
      </c>
      <c r="H489">
        <v>657</v>
      </c>
      <c r="I489">
        <v>4</v>
      </c>
      <c r="J489" t="s">
        <v>42</v>
      </c>
      <c r="K489">
        <v>2</v>
      </c>
      <c r="L489">
        <v>1</v>
      </c>
      <c r="M489" t="s">
        <v>54</v>
      </c>
      <c r="N489">
        <v>2</v>
      </c>
      <c r="O489" t="s">
        <v>44</v>
      </c>
      <c r="P489">
        <v>2836</v>
      </c>
      <c r="Q489">
        <v>1</v>
      </c>
      <c r="R489" t="s">
        <v>50</v>
      </c>
      <c r="S489">
        <v>13</v>
      </c>
      <c r="T489">
        <v>3</v>
      </c>
      <c r="U489">
        <v>4</v>
      </c>
      <c r="V489">
        <v>0</v>
      </c>
      <c r="W489">
        <v>1</v>
      </c>
      <c r="X489">
        <v>0</v>
      </c>
      <c r="Y489">
        <v>4</v>
      </c>
      <c r="Z489">
        <v>1</v>
      </c>
      <c r="AA489">
        <v>0</v>
      </c>
      <c r="AB489">
        <v>0</v>
      </c>
      <c r="AC489">
        <v>0</v>
      </c>
      <c r="AD489">
        <v>0</v>
      </c>
      <c r="AE489">
        <v>0</v>
      </c>
      <c r="AF489">
        <v>1</v>
      </c>
      <c r="AG489">
        <v>0</v>
      </c>
      <c r="AH489" t="s">
        <v>153</v>
      </c>
      <c r="AI489" t="s">
        <v>46</v>
      </c>
      <c r="AJ489" t="s">
        <v>61</v>
      </c>
      <c r="AK489" t="s">
        <v>65</v>
      </c>
      <c r="AL489" t="s">
        <v>62</v>
      </c>
      <c r="AM489">
        <v>3.5</v>
      </c>
      <c r="AN489" t="s">
        <v>95</v>
      </c>
      <c r="AO489" t="str" cm="1">
        <f t="array" ref="AO489">_xlfn.IFS(
  attrition_data[[#This Row],[YearsSinceLastPromotion]]="","",
  attrition_data[[#This Row],[YearsSinceLastPromotion]]=0,"0",
  attrition_data[[#This Row],[YearsSinceLastPromotion]]&lt;=2,"1–2",
  attrition_data[[#This Row],[YearsSinceLastPromotion]]&lt;=5,"3–5",
  TRUE,"6+"
)</f>
        <v>0</v>
      </c>
      <c r="AP489">
        <f>attrition_data[[#This Row],[MonthlyIncome]] * 12 * ReplacementFactor</f>
        <v>10209.6</v>
      </c>
      <c r="AQ489">
        <f>IFERROR(attrition_data[[#This Row],[AttritionFlag]] * attrition_data[[#This Row],[ReplacementCost]], 0)</f>
        <v>0</v>
      </c>
      <c r="AR48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89" t="str" cm="1">
        <f t="array" ref="AS489">_xlfn.IFS(
  attrition_data[[#This Row],[RiskScore]] &lt;= $AU$3, "Q1 (Lowest)",
  attrition_data[[#This Row],[RiskScore]] &lt;= $AV$3, "Q2",
  attrition_data[[#This Row],[RiskScore]] &lt;= $AW$3, "Q3",
  TRUE, "Q4 (Highest)"
)</f>
        <v>Q2</v>
      </c>
    </row>
    <row r="490" spans="1:45">
      <c r="A490">
        <v>42</v>
      </c>
      <c r="B490" t="s">
        <v>50</v>
      </c>
      <c r="C490" t="s">
        <v>39</v>
      </c>
      <c r="D490" t="s">
        <v>52</v>
      </c>
      <c r="E490">
        <v>2</v>
      </c>
      <c r="F490">
        <v>4</v>
      </c>
      <c r="G490" t="s">
        <v>41</v>
      </c>
      <c r="H490">
        <v>659</v>
      </c>
      <c r="I490">
        <v>3</v>
      </c>
      <c r="J490" t="s">
        <v>42</v>
      </c>
      <c r="K490">
        <v>3</v>
      </c>
      <c r="L490">
        <v>2</v>
      </c>
      <c r="M490" t="s">
        <v>70</v>
      </c>
      <c r="N490">
        <v>4</v>
      </c>
      <c r="O490" t="s">
        <v>55</v>
      </c>
      <c r="P490">
        <v>4089</v>
      </c>
      <c r="Q490">
        <v>1</v>
      </c>
      <c r="R490" t="s">
        <v>50</v>
      </c>
      <c r="S490">
        <v>13</v>
      </c>
      <c r="T490">
        <v>3</v>
      </c>
      <c r="U490">
        <v>2</v>
      </c>
      <c r="V490">
        <v>2</v>
      </c>
      <c r="W490">
        <v>10</v>
      </c>
      <c r="X490">
        <v>4</v>
      </c>
      <c r="Y490">
        <v>3</v>
      </c>
      <c r="Z490">
        <v>10</v>
      </c>
      <c r="AA490">
        <v>2</v>
      </c>
      <c r="AB490">
        <v>2</v>
      </c>
      <c r="AC490">
        <v>2</v>
      </c>
      <c r="AD490">
        <v>0</v>
      </c>
      <c r="AE490">
        <v>0</v>
      </c>
      <c r="AF490">
        <v>0</v>
      </c>
      <c r="AG490">
        <v>1</v>
      </c>
      <c r="AH490" t="s">
        <v>45</v>
      </c>
      <c r="AI490" t="s">
        <v>46</v>
      </c>
      <c r="AJ490" t="s">
        <v>61</v>
      </c>
      <c r="AK490" t="s">
        <v>58</v>
      </c>
      <c r="AL490" t="s">
        <v>49</v>
      </c>
      <c r="AM490">
        <v>3</v>
      </c>
      <c r="AN490" t="s">
        <v>94</v>
      </c>
      <c r="AO490" t="str" cm="1">
        <f t="array" ref="AO490">_xlfn.IFS(
  attrition_data[[#This Row],[YearsSinceLastPromotion]]="","",
  attrition_data[[#This Row],[YearsSinceLastPromotion]]=0,"0",
  attrition_data[[#This Row],[YearsSinceLastPromotion]]&lt;=2,"1–2",
  attrition_data[[#This Row],[YearsSinceLastPromotion]]&lt;=5,"3–5",
  TRUE,"6+"
)</f>
        <v>1–2</v>
      </c>
      <c r="AP490">
        <f>attrition_data[[#This Row],[MonthlyIncome]] * 12 * ReplacementFactor</f>
        <v>14720.4</v>
      </c>
      <c r="AQ490">
        <f>IFERROR(attrition_data[[#This Row],[AttritionFlag]] * attrition_data[[#This Row],[ReplacementCost]], 0)</f>
        <v>0</v>
      </c>
      <c r="AR49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490" t="str" cm="1">
        <f t="array" ref="AS490">_xlfn.IFS(
  attrition_data[[#This Row],[RiskScore]] &lt;= $AU$3, "Q1 (Lowest)",
  attrition_data[[#This Row],[RiskScore]] &lt;= $AV$3, "Q2",
  attrition_data[[#This Row],[RiskScore]] &lt;= $AW$3, "Q3",
  TRUE, "Q4 (Highest)"
)</f>
        <v>Q1 (Lowest)</v>
      </c>
    </row>
    <row r="491" spans="1:45">
      <c r="A491">
        <v>43</v>
      </c>
      <c r="B491" t="s">
        <v>50</v>
      </c>
      <c r="C491" t="s">
        <v>39</v>
      </c>
      <c r="D491" t="s">
        <v>52</v>
      </c>
      <c r="E491">
        <v>6</v>
      </c>
      <c r="F491">
        <v>4</v>
      </c>
      <c r="G491" t="s">
        <v>59</v>
      </c>
      <c r="H491">
        <v>661</v>
      </c>
      <c r="I491">
        <v>2</v>
      </c>
      <c r="J491" t="s">
        <v>53</v>
      </c>
      <c r="K491">
        <v>2</v>
      </c>
      <c r="L491">
        <v>4</v>
      </c>
      <c r="M491" t="s">
        <v>80</v>
      </c>
      <c r="N491">
        <v>4</v>
      </c>
      <c r="O491" t="s">
        <v>67</v>
      </c>
      <c r="P491">
        <v>16627</v>
      </c>
      <c r="Q491">
        <v>4</v>
      </c>
      <c r="R491" t="s">
        <v>38</v>
      </c>
      <c r="S491">
        <v>14</v>
      </c>
      <c r="T491">
        <v>3</v>
      </c>
      <c r="U491">
        <v>3</v>
      </c>
      <c r="V491">
        <v>1</v>
      </c>
      <c r="W491">
        <v>21</v>
      </c>
      <c r="X491">
        <v>3</v>
      </c>
      <c r="Y491">
        <v>2</v>
      </c>
      <c r="Z491">
        <v>1</v>
      </c>
      <c r="AA491">
        <v>0</v>
      </c>
      <c r="AB491">
        <v>0</v>
      </c>
      <c r="AC491">
        <v>0</v>
      </c>
      <c r="AD491">
        <v>0</v>
      </c>
      <c r="AE491">
        <v>1</v>
      </c>
      <c r="AF491">
        <v>1</v>
      </c>
      <c r="AG491">
        <v>0</v>
      </c>
      <c r="AH491" t="s">
        <v>45</v>
      </c>
      <c r="AI491" t="s">
        <v>57</v>
      </c>
      <c r="AJ491" t="s">
        <v>76</v>
      </c>
      <c r="AK491" t="s">
        <v>71</v>
      </c>
      <c r="AL491" t="s">
        <v>62</v>
      </c>
      <c r="AM491">
        <v>2.75</v>
      </c>
      <c r="AN491" t="s">
        <v>94</v>
      </c>
      <c r="AO491" t="str" cm="1">
        <f t="array" ref="AO491">_xlfn.IFS(
  attrition_data[[#This Row],[YearsSinceLastPromotion]]="","",
  attrition_data[[#This Row],[YearsSinceLastPromotion]]=0,"0",
  attrition_data[[#This Row],[YearsSinceLastPromotion]]&lt;=2,"1–2",
  attrition_data[[#This Row],[YearsSinceLastPromotion]]&lt;=5,"3–5",
  TRUE,"6+"
)</f>
        <v>0</v>
      </c>
      <c r="AP491">
        <f>attrition_data[[#This Row],[MonthlyIncome]] * 12 * ReplacementFactor</f>
        <v>59857.2</v>
      </c>
      <c r="AQ491">
        <f>IFERROR(attrition_data[[#This Row],[AttritionFlag]] * attrition_data[[#This Row],[ReplacementCost]], 0)</f>
        <v>0</v>
      </c>
      <c r="AR49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91" t="str" cm="1">
        <f t="array" ref="AS491">_xlfn.IFS(
  attrition_data[[#This Row],[RiskScore]] &lt;= $AU$3, "Q1 (Lowest)",
  attrition_data[[#This Row],[RiskScore]] &lt;= $AV$3, "Q2",
  attrition_data[[#This Row],[RiskScore]] &lt;= $AW$3, "Q3",
  TRUE, "Q4 (Highest)"
)</f>
        <v>Q3</v>
      </c>
    </row>
    <row r="492" spans="1:45">
      <c r="A492">
        <v>38</v>
      </c>
      <c r="B492" t="s">
        <v>50</v>
      </c>
      <c r="C492" t="s">
        <v>39</v>
      </c>
      <c r="D492" t="s">
        <v>52</v>
      </c>
      <c r="E492">
        <v>1</v>
      </c>
      <c r="F492">
        <v>1</v>
      </c>
      <c r="G492" t="s">
        <v>41</v>
      </c>
      <c r="H492">
        <v>662</v>
      </c>
      <c r="I492">
        <v>3</v>
      </c>
      <c r="J492" t="s">
        <v>42</v>
      </c>
      <c r="K492">
        <v>3</v>
      </c>
      <c r="L492">
        <v>1</v>
      </c>
      <c r="M492" t="s">
        <v>54</v>
      </c>
      <c r="N492">
        <v>1</v>
      </c>
      <c r="O492" t="s">
        <v>44</v>
      </c>
      <c r="P492">
        <v>2619</v>
      </c>
      <c r="Q492">
        <v>3</v>
      </c>
      <c r="R492" t="s">
        <v>50</v>
      </c>
      <c r="S492">
        <v>17</v>
      </c>
      <c r="T492">
        <v>3</v>
      </c>
      <c r="U492">
        <v>4</v>
      </c>
      <c r="V492">
        <v>0</v>
      </c>
      <c r="W492">
        <v>8</v>
      </c>
      <c r="X492">
        <v>3</v>
      </c>
      <c r="Y492">
        <v>2</v>
      </c>
      <c r="Z492">
        <v>0</v>
      </c>
      <c r="AA492">
        <v>0</v>
      </c>
      <c r="AB492">
        <v>0</v>
      </c>
      <c r="AC492">
        <v>0</v>
      </c>
      <c r="AD492">
        <v>0</v>
      </c>
      <c r="AE492">
        <v>0</v>
      </c>
      <c r="AF492">
        <v>1</v>
      </c>
      <c r="AG492">
        <v>0</v>
      </c>
      <c r="AH492" t="s">
        <v>45</v>
      </c>
      <c r="AI492" t="s">
        <v>46</v>
      </c>
      <c r="AJ492" t="s">
        <v>61</v>
      </c>
      <c r="AK492" t="s">
        <v>48</v>
      </c>
      <c r="AL492" t="s">
        <v>62</v>
      </c>
      <c r="AM492">
        <v>2.5</v>
      </c>
      <c r="AN492" t="s">
        <v>96</v>
      </c>
      <c r="AO492" t="str" cm="1">
        <f t="array" ref="AO492">_xlfn.IFS(
  attrition_data[[#This Row],[YearsSinceLastPromotion]]="","",
  attrition_data[[#This Row],[YearsSinceLastPromotion]]=0,"0",
  attrition_data[[#This Row],[YearsSinceLastPromotion]]&lt;=2,"1–2",
  attrition_data[[#This Row],[YearsSinceLastPromotion]]&lt;=5,"3–5",
  TRUE,"6+"
)</f>
        <v>0</v>
      </c>
      <c r="AP492">
        <f>attrition_data[[#This Row],[MonthlyIncome]] * 12 * ReplacementFactor</f>
        <v>9428.4</v>
      </c>
      <c r="AQ492">
        <f>IFERROR(attrition_data[[#This Row],[AttritionFlag]] * attrition_data[[#This Row],[ReplacementCost]], 0)</f>
        <v>0</v>
      </c>
      <c r="AR49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92" t="str" cm="1">
        <f t="array" ref="AS492">_xlfn.IFS(
  attrition_data[[#This Row],[RiskScore]] &lt;= $AU$3, "Q1 (Lowest)",
  attrition_data[[#This Row],[RiskScore]] &lt;= $AV$3, "Q2",
  attrition_data[[#This Row],[RiskScore]] &lt;= $AW$3, "Q3",
  TRUE, "Q4 (Highest)"
)</f>
        <v>Q2</v>
      </c>
    </row>
    <row r="493" spans="1:45">
      <c r="A493">
        <v>43</v>
      </c>
      <c r="B493" t="s">
        <v>50</v>
      </c>
      <c r="C493" t="s">
        <v>51</v>
      </c>
      <c r="D493" t="s">
        <v>52</v>
      </c>
      <c r="E493">
        <v>9</v>
      </c>
      <c r="F493">
        <v>5</v>
      </c>
      <c r="G493" t="s">
        <v>64</v>
      </c>
      <c r="H493">
        <v>663</v>
      </c>
      <c r="I493">
        <v>4</v>
      </c>
      <c r="J493" t="s">
        <v>53</v>
      </c>
      <c r="K493">
        <v>3</v>
      </c>
      <c r="L493">
        <v>2</v>
      </c>
      <c r="M493" t="s">
        <v>60</v>
      </c>
      <c r="N493">
        <v>3</v>
      </c>
      <c r="O493" t="s">
        <v>67</v>
      </c>
      <c r="P493">
        <v>5679</v>
      </c>
      <c r="Q493">
        <v>3</v>
      </c>
      <c r="R493" t="s">
        <v>38</v>
      </c>
      <c r="S493">
        <v>13</v>
      </c>
      <c r="T493">
        <v>3</v>
      </c>
      <c r="U493">
        <v>2</v>
      </c>
      <c r="V493">
        <v>1</v>
      </c>
      <c r="W493">
        <v>10</v>
      </c>
      <c r="X493">
        <v>3</v>
      </c>
      <c r="Y493">
        <v>3</v>
      </c>
      <c r="Z493">
        <v>8</v>
      </c>
      <c r="AA493">
        <v>7</v>
      </c>
      <c r="AB493">
        <v>4</v>
      </c>
      <c r="AC493">
        <v>7</v>
      </c>
      <c r="AD493">
        <v>0</v>
      </c>
      <c r="AE493">
        <v>1</v>
      </c>
      <c r="AF493">
        <v>0</v>
      </c>
      <c r="AG493">
        <v>1</v>
      </c>
      <c r="AH493" t="s">
        <v>45</v>
      </c>
      <c r="AI493" t="s">
        <v>57</v>
      </c>
      <c r="AJ493" t="s">
        <v>47</v>
      </c>
      <c r="AK493" t="s">
        <v>58</v>
      </c>
      <c r="AL493" t="s">
        <v>49</v>
      </c>
      <c r="AM493">
        <v>3</v>
      </c>
      <c r="AN493" t="s">
        <v>94</v>
      </c>
      <c r="AO493" t="str" cm="1">
        <f t="array" ref="AO493">_xlfn.IFS(
  attrition_data[[#This Row],[YearsSinceLastPromotion]]="","",
  attrition_data[[#This Row],[YearsSinceLastPromotion]]=0,"0",
  attrition_data[[#This Row],[YearsSinceLastPromotion]]&lt;=2,"1–2",
  attrition_data[[#This Row],[YearsSinceLastPromotion]]&lt;=5,"3–5",
  TRUE,"6+"
)</f>
        <v>3–5</v>
      </c>
      <c r="AP493">
        <f>attrition_data[[#This Row],[MonthlyIncome]] * 12 * ReplacementFactor</f>
        <v>20444.399999999998</v>
      </c>
      <c r="AQ493">
        <f>IFERROR(attrition_data[[#This Row],[AttritionFlag]] * attrition_data[[#This Row],[ReplacementCost]], 0)</f>
        <v>0</v>
      </c>
      <c r="AR49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93" t="str" cm="1">
        <f t="array" ref="AS493">_xlfn.IFS(
  attrition_data[[#This Row],[RiskScore]] &lt;= $AU$3, "Q1 (Lowest)",
  attrition_data[[#This Row],[RiskScore]] &lt;= $AV$3, "Q2",
  attrition_data[[#This Row],[RiskScore]] &lt;= $AW$3, "Q3",
  TRUE, "Q4 (Highest)"
)</f>
        <v>Q3</v>
      </c>
    </row>
    <row r="494" spans="1:45">
      <c r="A494">
        <v>48</v>
      </c>
      <c r="B494" t="s">
        <v>50</v>
      </c>
      <c r="C494" t="s">
        <v>39</v>
      </c>
      <c r="D494" t="s">
        <v>52</v>
      </c>
      <c r="E494">
        <v>1</v>
      </c>
      <c r="F494">
        <v>4</v>
      </c>
      <c r="G494" t="s">
        <v>41</v>
      </c>
      <c r="H494">
        <v>664</v>
      </c>
      <c r="I494">
        <v>4</v>
      </c>
      <c r="J494" t="s">
        <v>42</v>
      </c>
      <c r="K494">
        <v>2</v>
      </c>
      <c r="L494">
        <v>4</v>
      </c>
      <c r="M494" t="s">
        <v>75</v>
      </c>
      <c r="N494">
        <v>1</v>
      </c>
      <c r="O494" t="s">
        <v>55</v>
      </c>
      <c r="P494">
        <v>15402</v>
      </c>
      <c r="Q494">
        <v>7</v>
      </c>
      <c r="R494" t="s">
        <v>50</v>
      </c>
      <c r="S494">
        <v>11</v>
      </c>
      <c r="T494">
        <v>3</v>
      </c>
      <c r="U494">
        <v>1</v>
      </c>
      <c r="V494">
        <v>1</v>
      </c>
      <c r="W494">
        <v>21</v>
      </c>
      <c r="X494">
        <v>3</v>
      </c>
      <c r="Y494">
        <v>1</v>
      </c>
      <c r="Z494">
        <v>3</v>
      </c>
      <c r="AA494">
        <v>2</v>
      </c>
      <c r="AB494">
        <v>0</v>
      </c>
      <c r="AC494">
        <v>2</v>
      </c>
      <c r="AD494">
        <v>0</v>
      </c>
      <c r="AE494">
        <v>0</v>
      </c>
      <c r="AF494">
        <v>1</v>
      </c>
      <c r="AG494">
        <v>1</v>
      </c>
      <c r="AH494" t="s">
        <v>56</v>
      </c>
      <c r="AI494" t="s">
        <v>46</v>
      </c>
      <c r="AJ494" t="s">
        <v>76</v>
      </c>
      <c r="AK494" t="s">
        <v>71</v>
      </c>
      <c r="AL494" t="s">
        <v>65</v>
      </c>
      <c r="AM494">
        <v>1.75</v>
      </c>
      <c r="AN494" t="s">
        <v>93</v>
      </c>
      <c r="AO494" t="str" cm="1">
        <f t="array" ref="AO494">_xlfn.IFS(
  attrition_data[[#This Row],[YearsSinceLastPromotion]]="","",
  attrition_data[[#This Row],[YearsSinceLastPromotion]]=0,"0",
  attrition_data[[#This Row],[YearsSinceLastPromotion]]&lt;=2,"1–2",
  attrition_data[[#This Row],[YearsSinceLastPromotion]]&lt;=5,"3–5",
  TRUE,"6+"
)</f>
        <v>0</v>
      </c>
      <c r="AP494">
        <f>attrition_data[[#This Row],[MonthlyIncome]] * 12 * ReplacementFactor</f>
        <v>55447.199999999997</v>
      </c>
      <c r="AQ494">
        <f>IFERROR(attrition_data[[#This Row],[AttritionFlag]] * attrition_data[[#This Row],[ReplacementCost]], 0)</f>
        <v>0</v>
      </c>
      <c r="AR49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94" t="str" cm="1">
        <f t="array" ref="AS494">_xlfn.IFS(
  attrition_data[[#This Row],[RiskScore]] &lt;= $AU$3, "Q1 (Lowest)",
  attrition_data[[#This Row],[RiskScore]] &lt;= $AV$3, "Q2",
  attrition_data[[#This Row],[RiskScore]] &lt;= $AW$3, "Q3",
  TRUE, "Q4 (Highest)"
)</f>
        <v>Q2</v>
      </c>
    </row>
    <row r="495" spans="1:45">
      <c r="A495">
        <v>44</v>
      </c>
      <c r="B495" t="s">
        <v>50</v>
      </c>
      <c r="C495" t="s">
        <v>39</v>
      </c>
      <c r="D495" t="s">
        <v>84</v>
      </c>
      <c r="E495">
        <v>1</v>
      </c>
      <c r="F495">
        <v>4</v>
      </c>
      <c r="G495" t="s">
        <v>41</v>
      </c>
      <c r="H495">
        <v>665</v>
      </c>
      <c r="I495">
        <v>1</v>
      </c>
      <c r="J495" t="s">
        <v>42</v>
      </c>
      <c r="K495">
        <v>2</v>
      </c>
      <c r="L495">
        <v>2</v>
      </c>
      <c r="M495" t="s">
        <v>84</v>
      </c>
      <c r="N495">
        <v>3</v>
      </c>
      <c r="O495" t="s">
        <v>44</v>
      </c>
      <c r="P495">
        <v>5985</v>
      </c>
      <c r="Q495">
        <v>4</v>
      </c>
      <c r="R495" t="s">
        <v>50</v>
      </c>
      <c r="S495">
        <v>11</v>
      </c>
      <c r="T495">
        <v>3</v>
      </c>
      <c r="U495">
        <v>2</v>
      </c>
      <c r="V495">
        <v>0</v>
      </c>
      <c r="W495">
        <v>10</v>
      </c>
      <c r="X495">
        <v>1</v>
      </c>
      <c r="Y495">
        <v>4</v>
      </c>
      <c r="Z495">
        <v>2</v>
      </c>
      <c r="AA495">
        <v>2</v>
      </c>
      <c r="AB495">
        <v>0</v>
      </c>
      <c r="AC495">
        <v>2</v>
      </c>
      <c r="AD495">
        <v>0</v>
      </c>
      <c r="AE495">
        <v>0</v>
      </c>
      <c r="AF495">
        <v>1</v>
      </c>
      <c r="AG495">
        <v>1</v>
      </c>
      <c r="AH495" t="s">
        <v>45</v>
      </c>
      <c r="AI495" t="s">
        <v>46</v>
      </c>
      <c r="AJ495" t="s">
        <v>47</v>
      </c>
      <c r="AK495" t="s">
        <v>58</v>
      </c>
      <c r="AL495" t="s">
        <v>65</v>
      </c>
      <c r="AM495">
        <v>2.5</v>
      </c>
      <c r="AN495" t="s">
        <v>96</v>
      </c>
      <c r="AO495" t="str" cm="1">
        <f t="array" ref="AO495">_xlfn.IFS(
  attrition_data[[#This Row],[YearsSinceLastPromotion]]="","",
  attrition_data[[#This Row],[YearsSinceLastPromotion]]=0,"0",
  attrition_data[[#This Row],[YearsSinceLastPromotion]]&lt;=2,"1–2",
  attrition_data[[#This Row],[YearsSinceLastPromotion]]&lt;=5,"3–5",
  TRUE,"6+"
)</f>
        <v>0</v>
      </c>
      <c r="AP495">
        <f>attrition_data[[#This Row],[MonthlyIncome]] * 12 * ReplacementFactor</f>
        <v>21546</v>
      </c>
      <c r="AQ495">
        <f>IFERROR(attrition_data[[#This Row],[AttritionFlag]] * attrition_data[[#This Row],[ReplacementCost]], 0)</f>
        <v>0</v>
      </c>
      <c r="AR49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95" t="str" cm="1">
        <f t="array" ref="AS495">_xlfn.IFS(
  attrition_data[[#This Row],[RiskScore]] &lt;= $AU$3, "Q1 (Lowest)",
  attrition_data[[#This Row],[RiskScore]] &lt;= $AV$3, "Q2",
  attrition_data[[#This Row],[RiskScore]] &lt;= $AW$3, "Q3",
  TRUE, "Q4 (Highest)"
)</f>
        <v>Q2</v>
      </c>
    </row>
    <row r="496" spans="1:45">
      <c r="A496">
        <v>34</v>
      </c>
      <c r="B496" t="s">
        <v>50</v>
      </c>
      <c r="C496" t="s">
        <v>39</v>
      </c>
      <c r="D496" t="s">
        <v>40</v>
      </c>
      <c r="E496">
        <v>14</v>
      </c>
      <c r="F496">
        <v>3</v>
      </c>
      <c r="G496" t="s">
        <v>83</v>
      </c>
      <c r="H496">
        <v>666</v>
      </c>
      <c r="I496">
        <v>3</v>
      </c>
      <c r="J496" t="s">
        <v>42</v>
      </c>
      <c r="K496">
        <v>3</v>
      </c>
      <c r="L496">
        <v>1</v>
      </c>
      <c r="M496" t="s">
        <v>79</v>
      </c>
      <c r="N496">
        <v>3</v>
      </c>
      <c r="O496" t="s">
        <v>67</v>
      </c>
      <c r="P496">
        <v>2579</v>
      </c>
      <c r="Q496">
        <v>1</v>
      </c>
      <c r="R496" t="s">
        <v>38</v>
      </c>
      <c r="S496">
        <v>18</v>
      </c>
      <c r="T496">
        <v>3</v>
      </c>
      <c r="U496">
        <v>4</v>
      </c>
      <c r="V496">
        <v>2</v>
      </c>
      <c r="W496">
        <v>8</v>
      </c>
      <c r="X496">
        <v>3</v>
      </c>
      <c r="Y496">
        <v>3</v>
      </c>
      <c r="Z496">
        <v>8</v>
      </c>
      <c r="AA496">
        <v>2</v>
      </c>
      <c r="AB496">
        <v>0</v>
      </c>
      <c r="AC496">
        <v>6</v>
      </c>
      <c r="AD496">
        <v>0</v>
      </c>
      <c r="AE496">
        <v>1</v>
      </c>
      <c r="AF496">
        <v>1</v>
      </c>
      <c r="AG496">
        <v>1</v>
      </c>
      <c r="AH496" t="s">
        <v>63</v>
      </c>
      <c r="AI496" t="s">
        <v>73</v>
      </c>
      <c r="AJ496" t="s">
        <v>61</v>
      </c>
      <c r="AK496" t="s">
        <v>48</v>
      </c>
      <c r="AL496" t="s">
        <v>49</v>
      </c>
      <c r="AM496">
        <v>3.25</v>
      </c>
      <c r="AN496" t="s">
        <v>95</v>
      </c>
      <c r="AO496" t="str" cm="1">
        <f t="array" ref="AO496">_xlfn.IFS(
  attrition_data[[#This Row],[YearsSinceLastPromotion]]="","",
  attrition_data[[#This Row],[YearsSinceLastPromotion]]=0,"0",
  attrition_data[[#This Row],[YearsSinceLastPromotion]]&lt;=2,"1–2",
  attrition_data[[#This Row],[YearsSinceLastPromotion]]&lt;=5,"3–5",
  TRUE,"6+"
)</f>
        <v>0</v>
      </c>
      <c r="AP496">
        <f>attrition_data[[#This Row],[MonthlyIncome]] * 12 * ReplacementFactor</f>
        <v>9284.4</v>
      </c>
      <c r="AQ496">
        <f>IFERROR(attrition_data[[#This Row],[AttritionFlag]] * attrition_data[[#This Row],[ReplacementCost]], 0)</f>
        <v>0</v>
      </c>
      <c r="AR49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96" t="str" cm="1">
        <f t="array" ref="AS496">_xlfn.IFS(
  attrition_data[[#This Row],[RiskScore]] &lt;= $AU$3, "Q1 (Lowest)",
  attrition_data[[#This Row],[RiskScore]] &lt;= $AV$3, "Q2",
  attrition_data[[#This Row],[RiskScore]] &lt;= $AW$3, "Q3",
  TRUE, "Q4 (Highest)"
)</f>
        <v>Q2</v>
      </c>
    </row>
    <row r="497" spans="1:45">
      <c r="A497">
        <v>27</v>
      </c>
      <c r="B497" t="s">
        <v>38</v>
      </c>
      <c r="C497" t="s">
        <v>39</v>
      </c>
      <c r="D497" t="s">
        <v>40</v>
      </c>
      <c r="E497">
        <v>2</v>
      </c>
      <c r="F497">
        <v>1</v>
      </c>
      <c r="G497" t="s">
        <v>82</v>
      </c>
      <c r="H497">
        <v>667</v>
      </c>
      <c r="I497">
        <v>3</v>
      </c>
      <c r="J497" t="s">
        <v>53</v>
      </c>
      <c r="K497">
        <v>3</v>
      </c>
      <c r="L497">
        <v>1</v>
      </c>
      <c r="M497" t="s">
        <v>79</v>
      </c>
      <c r="N497">
        <v>1</v>
      </c>
      <c r="O497" t="s">
        <v>67</v>
      </c>
      <c r="P497">
        <v>3041</v>
      </c>
      <c r="Q497">
        <v>0</v>
      </c>
      <c r="R497" t="s">
        <v>50</v>
      </c>
      <c r="S497">
        <v>11</v>
      </c>
      <c r="T497">
        <v>3</v>
      </c>
      <c r="U497">
        <v>2</v>
      </c>
      <c r="V497">
        <v>1</v>
      </c>
      <c r="W497">
        <v>5</v>
      </c>
      <c r="X497">
        <v>3</v>
      </c>
      <c r="Y497">
        <v>3</v>
      </c>
      <c r="Z497">
        <v>4</v>
      </c>
      <c r="AA497">
        <v>3</v>
      </c>
      <c r="AB497">
        <v>0</v>
      </c>
      <c r="AC497">
        <v>2</v>
      </c>
      <c r="AD497">
        <v>1</v>
      </c>
      <c r="AE497">
        <v>0</v>
      </c>
      <c r="AF497">
        <v>1</v>
      </c>
      <c r="AG497">
        <v>1</v>
      </c>
      <c r="AH497" t="s">
        <v>63</v>
      </c>
      <c r="AI497" t="s">
        <v>46</v>
      </c>
      <c r="AJ497" t="s">
        <v>61</v>
      </c>
      <c r="AK497" t="s">
        <v>48</v>
      </c>
      <c r="AL497" t="s">
        <v>65</v>
      </c>
      <c r="AM497">
        <v>2.25</v>
      </c>
      <c r="AN497" t="s">
        <v>96</v>
      </c>
      <c r="AO497" t="str" cm="1">
        <f t="array" ref="AO497">_xlfn.IFS(
  attrition_data[[#This Row],[YearsSinceLastPromotion]]="","",
  attrition_data[[#This Row],[YearsSinceLastPromotion]]=0,"0",
  attrition_data[[#This Row],[YearsSinceLastPromotion]]&lt;=2,"1–2",
  attrition_data[[#This Row],[YearsSinceLastPromotion]]&lt;=5,"3–5",
  TRUE,"6+"
)</f>
        <v>0</v>
      </c>
      <c r="AP497">
        <f>attrition_data[[#This Row],[MonthlyIncome]] * 12 * ReplacementFactor</f>
        <v>10947.6</v>
      </c>
      <c r="AQ497">
        <f>IFERROR(attrition_data[[#This Row],[AttritionFlag]] * attrition_data[[#This Row],[ReplacementCost]], 0)</f>
        <v>10947.6</v>
      </c>
      <c r="AR49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497" t="str" cm="1">
        <f t="array" ref="AS497">_xlfn.IFS(
  attrition_data[[#This Row],[RiskScore]] &lt;= $AU$3, "Q1 (Lowest)",
  attrition_data[[#This Row],[RiskScore]] &lt;= $AV$3, "Q2",
  attrition_data[[#This Row],[RiskScore]] &lt;= $AW$3, "Q3",
  TRUE, "Q4 (Highest)"
)</f>
        <v>Q1 (Lowest)</v>
      </c>
    </row>
    <row r="498" spans="1:45">
      <c r="A498">
        <v>21</v>
      </c>
      <c r="B498" t="s">
        <v>50</v>
      </c>
      <c r="C498" t="s">
        <v>39</v>
      </c>
      <c r="D498" t="s">
        <v>40</v>
      </c>
      <c r="E498">
        <v>22</v>
      </c>
      <c r="F498">
        <v>1</v>
      </c>
      <c r="G498" t="s">
        <v>83</v>
      </c>
      <c r="H498">
        <v>669</v>
      </c>
      <c r="I498">
        <v>3</v>
      </c>
      <c r="J498" t="s">
        <v>53</v>
      </c>
      <c r="K498">
        <v>3</v>
      </c>
      <c r="L498">
        <v>1</v>
      </c>
      <c r="M498" t="s">
        <v>79</v>
      </c>
      <c r="N498">
        <v>3</v>
      </c>
      <c r="O498" t="s">
        <v>44</v>
      </c>
      <c r="P498">
        <v>3447</v>
      </c>
      <c r="Q498">
        <v>1</v>
      </c>
      <c r="R498" t="s">
        <v>50</v>
      </c>
      <c r="S498">
        <v>11</v>
      </c>
      <c r="T498">
        <v>3</v>
      </c>
      <c r="U498">
        <v>3</v>
      </c>
      <c r="V498">
        <v>0</v>
      </c>
      <c r="W498">
        <v>3</v>
      </c>
      <c r="X498">
        <v>2</v>
      </c>
      <c r="Y498">
        <v>3</v>
      </c>
      <c r="Z498">
        <v>3</v>
      </c>
      <c r="AA498">
        <v>2</v>
      </c>
      <c r="AB498">
        <v>1</v>
      </c>
      <c r="AC498">
        <v>2</v>
      </c>
      <c r="AD498">
        <v>0</v>
      </c>
      <c r="AE498">
        <v>0</v>
      </c>
      <c r="AF498">
        <v>1</v>
      </c>
      <c r="AG498">
        <v>1</v>
      </c>
      <c r="AH498" t="s">
        <v>153</v>
      </c>
      <c r="AI498" t="s">
        <v>68</v>
      </c>
      <c r="AJ498" t="s">
        <v>61</v>
      </c>
      <c r="AK498" t="s">
        <v>65</v>
      </c>
      <c r="AL498" t="s">
        <v>65</v>
      </c>
      <c r="AM498">
        <v>3</v>
      </c>
      <c r="AN498" t="s">
        <v>94</v>
      </c>
      <c r="AO498" t="str" cm="1">
        <f t="array" ref="AO498">_xlfn.IFS(
  attrition_data[[#This Row],[YearsSinceLastPromotion]]="","",
  attrition_data[[#This Row],[YearsSinceLastPromotion]]=0,"0",
  attrition_data[[#This Row],[YearsSinceLastPromotion]]&lt;=2,"1–2",
  attrition_data[[#This Row],[YearsSinceLastPromotion]]&lt;=5,"3–5",
  TRUE,"6+"
)</f>
        <v>1–2</v>
      </c>
      <c r="AP498">
        <f>attrition_data[[#This Row],[MonthlyIncome]] * 12 * ReplacementFactor</f>
        <v>12409.199999999999</v>
      </c>
      <c r="AQ498">
        <f>IFERROR(attrition_data[[#This Row],[AttritionFlag]] * attrition_data[[#This Row],[ReplacementCost]], 0)</f>
        <v>0</v>
      </c>
      <c r="AR49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498" t="str" cm="1">
        <f t="array" ref="AS498">_xlfn.IFS(
  attrition_data[[#This Row],[RiskScore]] &lt;= $AU$3, "Q1 (Lowest)",
  attrition_data[[#This Row],[RiskScore]] &lt;= $AV$3, "Q2",
  attrition_data[[#This Row],[RiskScore]] &lt;= $AW$3, "Q3",
  TRUE, "Q4 (Highest)"
)</f>
        <v>Q2</v>
      </c>
    </row>
    <row r="499" spans="1:45">
      <c r="A499">
        <v>44</v>
      </c>
      <c r="B499" t="s">
        <v>50</v>
      </c>
      <c r="C499" t="s">
        <v>39</v>
      </c>
      <c r="D499" t="s">
        <v>52</v>
      </c>
      <c r="E499">
        <v>3</v>
      </c>
      <c r="F499">
        <v>4</v>
      </c>
      <c r="G499" t="s">
        <v>59</v>
      </c>
      <c r="H499">
        <v>671</v>
      </c>
      <c r="I499">
        <v>4</v>
      </c>
      <c r="J499" t="s">
        <v>53</v>
      </c>
      <c r="K499">
        <v>3</v>
      </c>
      <c r="L499">
        <v>5</v>
      </c>
      <c r="M499" t="s">
        <v>75</v>
      </c>
      <c r="N499">
        <v>4</v>
      </c>
      <c r="O499" t="s">
        <v>55</v>
      </c>
      <c r="P499">
        <v>19513</v>
      </c>
      <c r="Q499">
        <v>4</v>
      </c>
      <c r="R499" t="s">
        <v>38</v>
      </c>
      <c r="S499">
        <v>12</v>
      </c>
      <c r="T499">
        <v>3</v>
      </c>
      <c r="U499">
        <v>1</v>
      </c>
      <c r="V499">
        <v>1</v>
      </c>
      <c r="W499">
        <v>26</v>
      </c>
      <c r="X499">
        <v>2</v>
      </c>
      <c r="Y499">
        <v>4</v>
      </c>
      <c r="Z499">
        <v>2</v>
      </c>
      <c r="AA499">
        <v>2</v>
      </c>
      <c r="AB499">
        <v>0</v>
      </c>
      <c r="AC499">
        <v>1</v>
      </c>
      <c r="AD499">
        <v>0</v>
      </c>
      <c r="AE499">
        <v>1</v>
      </c>
      <c r="AF499">
        <v>1</v>
      </c>
      <c r="AG499">
        <v>1</v>
      </c>
      <c r="AH499" t="s">
        <v>45</v>
      </c>
      <c r="AI499" t="s">
        <v>46</v>
      </c>
      <c r="AJ499" t="s">
        <v>76</v>
      </c>
      <c r="AK499" t="s">
        <v>77</v>
      </c>
      <c r="AL499" t="s">
        <v>65</v>
      </c>
      <c r="AM499">
        <v>3.25</v>
      </c>
      <c r="AN499" t="s">
        <v>95</v>
      </c>
      <c r="AO499" t="str" cm="1">
        <f t="array" ref="AO499">_xlfn.IFS(
  attrition_data[[#This Row],[YearsSinceLastPromotion]]="","",
  attrition_data[[#This Row],[YearsSinceLastPromotion]]=0,"0",
  attrition_data[[#This Row],[YearsSinceLastPromotion]]&lt;=2,"1–2",
  attrition_data[[#This Row],[YearsSinceLastPromotion]]&lt;=5,"3–5",
  TRUE,"6+"
)</f>
        <v>0</v>
      </c>
      <c r="AP499">
        <f>attrition_data[[#This Row],[MonthlyIncome]] * 12 * ReplacementFactor</f>
        <v>70246.8</v>
      </c>
      <c r="AQ499">
        <f>IFERROR(attrition_data[[#This Row],[AttritionFlag]] * attrition_data[[#This Row],[ReplacementCost]], 0)</f>
        <v>0</v>
      </c>
      <c r="AR49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499" t="str" cm="1">
        <f t="array" ref="AS499">_xlfn.IFS(
  attrition_data[[#This Row],[RiskScore]] &lt;= $AU$3, "Q1 (Lowest)",
  attrition_data[[#This Row],[RiskScore]] &lt;= $AV$3, "Q2",
  attrition_data[[#This Row],[RiskScore]] &lt;= $AW$3, "Q3",
  TRUE, "Q4 (Highest)"
)</f>
        <v>Q3</v>
      </c>
    </row>
    <row r="500" spans="1:45">
      <c r="A500">
        <v>22</v>
      </c>
      <c r="B500" t="s">
        <v>50</v>
      </c>
      <c r="C500" t="s">
        <v>39</v>
      </c>
      <c r="D500" t="s">
        <v>52</v>
      </c>
      <c r="E500">
        <v>6</v>
      </c>
      <c r="F500">
        <v>1</v>
      </c>
      <c r="G500" t="s">
        <v>64</v>
      </c>
      <c r="H500">
        <v>675</v>
      </c>
      <c r="I500">
        <v>1</v>
      </c>
      <c r="J500" t="s">
        <v>53</v>
      </c>
      <c r="K500">
        <v>3</v>
      </c>
      <c r="L500">
        <v>1</v>
      </c>
      <c r="M500" t="s">
        <v>54</v>
      </c>
      <c r="N500">
        <v>3</v>
      </c>
      <c r="O500" t="s">
        <v>55</v>
      </c>
      <c r="P500">
        <v>2773</v>
      </c>
      <c r="Q500">
        <v>0</v>
      </c>
      <c r="R500" t="s">
        <v>50</v>
      </c>
      <c r="S500">
        <v>20</v>
      </c>
      <c r="T500">
        <v>4</v>
      </c>
      <c r="U500">
        <v>4</v>
      </c>
      <c r="V500">
        <v>0</v>
      </c>
      <c r="W500">
        <v>3</v>
      </c>
      <c r="X500">
        <v>3</v>
      </c>
      <c r="Y500">
        <v>3</v>
      </c>
      <c r="Z500">
        <v>2</v>
      </c>
      <c r="AA500">
        <v>2</v>
      </c>
      <c r="AB500">
        <v>2</v>
      </c>
      <c r="AC500">
        <v>2</v>
      </c>
      <c r="AD500">
        <v>0</v>
      </c>
      <c r="AE500">
        <v>0</v>
      </c>
      <c r="AF500">
        <v>0</v>
      </c>
      <c r="AG500">
        <v>1</v>
      </c>
      <c r="AH500" t="s">
        <v>153</v>
      </c>
      <c r="AI500" t="s">
        <v>57</v>
      </c>
      <c r="AJ500" t="s">
        <v>61</v>
      </c>
      <c r="AK500" t="s">
        <v>65</v>
      </c>
      <c r="AL500" t="s">
        <v>65</v>
      </c>
      <c r="AM500">
        <v>2.75</v>
      </c>
      <c r="AN500" t="s">
        <v>94</v>
      </c>
      <c r="AO500" t="str" cm="1">
        <f t="array" ref="AO500">_xlfn.IFS(
  attrition_data[[#This Row],[YearsSinceLastPromotion]]="","",
  attrition_data[[#This Row],[YearsSinceLastPromotion]]=0,"0",
  attrition_data[[#This Row],[YearsSinceLastPromotion]]&lt;=2,"1–2",
  attrition_data[[#This Row],[YearsSinceLastPromotion]]&lt;=5,"3–5",
  TRUE,"6+"
)</f>
        <v>1–2</v>
      </c>
      <c r="AP500">
        <f>attrition_data[[#This Row],[MonthlyIncome]] * 12 * ReplacementFactor</f>
        <v>9982.7999999999993</v>
      </c>
      <c r="AQ500">
        <f>IFERROR(attrition_data[[#This Row],[AttritionFlag]] * attrition_data[[#This Row],[ReplacementCost]], 0)</f>
        <v>0</v>
      </c>
      <c r="AR50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00" t="str" cm="1">
        <f t="array" ref="AS500">_xlfn.IFS(
  attrition_data[[#This Row],[RiskScore]] &lt;= $AU$3, "Q1 (Lowest)",
  attrition_data[[#This Row],[RiskScore]] &lt;= $AV$3, "Q2",
  attrition_data[[#This Row],[RiskScore]] &lt;= $AW$3, "Q3",
  TRUE, "Q4 (Highest)"
)</f>
        <v>Q2</v>
      </c>
    </row>
    <row r="501" spans="1:45">
      <c r="A501">
        <v>33</v>
      </c>
      <c r="B501" t="s">
        <v>50</v>
      </c>
      <c r="C501" t="s">
        <v>39</v>
      </c>
      <c r="D501" t="s">
        <v>40</v>
      </c>
      <c r="E501">
        <v>8</v>
      </c>
      <c r="F501">
        <v>4</v>
      </c>
      <c r="G501" t="s">
        <v>82</v>
      </c>
      <c r="H501">
        <v>677</v>
      </c>
      <c r="I501">
        <v>3</v>
      </c>
      <c r="J501" t="s">
        <v>53</v>
      </c>
      <c r="K501">
        <v>3</v>
      </c>
      <c r="L501">
        <v>2</v>
      </c>
      <c r="M501" t="s">
        <v>43</v>
      </c>
      <c r="N501">
        <v>3</v>
      </c>
      <c r="O501" t="s">
        <v>67</v>
      </c>
      <c r="P501">
        <v>7104</v>
      </c>
      <c r="Q501">
        <v>0</v>
      </c>
      <c r="R501" t="s">
        <v>50</v>
      </c>
      <c r="S501">
        <v>12</v>
      </c>
      <c r="T501">
        <v>3</v>
      </c>
      <c r="U501">
        <v>4</v>
      </c>
      <c r="V501">
        <v>0</v>
      </c>
      <c r="W501">
        <v>6</v>
      </c>
      <c r="X501">
        <v>3</v>
      </c>
      <c r="Y501">
        <v>3</v>
      </c>
      <c r="Z501">
        <v>5</v>
      </c>
      <c r="AA501">
        <v>0</v>
      </c>
      <c r="AB501">
        <v>1</v>
      </c>
      <c r="AC501">
        <v>2</v>
      </c>
      <c r="AD501">
        <v>0</v>
      </c>
      <c r="AE501">
        <v>0</v>
      </c>
      <c r="AF501">
        <v>1</v>
      </c>
      <c r="AG501">
        <v>1</v>
      </c>
      <c r="AH501" t="s">
        <v>63</v>
      </c>
      <c r="AI501" t="s">
        <v>57</v>
      </c>
      <c r="AJ501" t="s">
        <v>47</v>
      </c>
      <c r="AK501" t="s">
        <v>48</v>
      </c>
      <c r="AL501" t="s">
        <v>65</v>
      </c>
      <c r="AM501">
        <v>3.25</v>
      </c>
      <c r="AN501" t="s">
        <v>95</v>
      </c>
      <c r="AO501" t="str" cm="1">
        <f t="array" ref="AO501">_xlfn.IFS(
  attrition_data[[#This Row],[YearsSinceLastPromotion]]="","",
  attrition_data[[#This Row],[YearsSinceLastPromotion]]=0,"0",
  attrition_data[[#This Row],[YearsSinceLastPromotion]]&lt;=2,"1–2",
  attrition_data[[#This Row],[YearsSinceLastPromotion]]&lt;=5,"3–5",
  TRUE,"6+"
)</f>
        <v>1–2</v>
      </c>
      <c r="AP501">
        <f>attrition_data[[#This Row],[MonthlyIncome]] * 12 * ReplacementFactor</f>
        <v>25574.399999999998</v>
      </c>
      <c r="AQ501">
        <f>IFERROR(attrition_data[[#This Row],[AttritionFlag]] * attrition_data[[#This Row],[ReplacementCost]], 0)</f>
        <v>0</v>
      </c>
      <c r="AR50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01" t="str" cm="1">
        <f t="array" ref="AS501">_xlfn.IFS(
  attrition_data[[#This Row],[RiskScore]] &lt;= $AU$3, "Q1 (Lowest)",
  attrition_data[[#This Row],[RiskScore]] &lt;= $AV$3, "Q2",
  attrition_data[[#This Row],[RiskScore]] &lt;= $AW$3, "Q3",
  TRUE, "Q4 (Highest)"
)</f>
        <v>Q1 (Lowest)</v>
      </c>
    </row>
    <row r="502" spans="1:45">
      <c r="A502">
        <v>32</v>
      </c>
      <c r="B502" t="s">
        <v>50</v>
      </c>
      <c r="C502" t="s">
        <v>39</v>
      </c>
      <c r="D502" t="s">
        <v>52</v>
      </c>
      <c r="E502">
        <v>9</v>
      </c>
      <c r="F502">
        <v>4</v>
      </c>
      <c r="G502" t="s">
        <v>41</v>
      </c>
      <c r="H502">
        <v>679</v>
      </c>
      <c r="I502">
        <v>1</v>
      </c>
      <c r="J502" t="s">
        <v>42</v>
      </c>
      <c r="K502">
        <v>3</v>
      </c>
      <c r="L502">
        <v>2</v>
      </c>
      <c r="M502" t="s">
        <v>54</v>
      </c>
      <c r="N502">
        <v>4</v>
      </c>
      <c r="O502" t="s">
        <v>55</v>
      </c>
      <c r="P502">
        <v>6322</v>
      </c>
      <c r="Q502">
        <v>1</v>
      </c>
      <c r="R502" t="s">
        <v>38</v>
      </c>
      <c r="S502">
        <v>12</v>
      </c>
      <c r="T502">
        <v>3</v>
      </c>
      <c r="U502">
        <v>4</v>
      </c>
      <c r="V502">
        <v>1</v>
      </c>
      <c r="W502">
        <v>6</v>
      </c>
      <c r="X502">
        <v>2</v>
      </c>
      <c r="Y502">
        <v>2</v>
      </c>
      <c r="Z502">
        <v>6</v>
      </c>
      <c r="AA502">
        <v>4</v>
      </c>
      <c r="AB502">
        <v>0</v>
      </c>
      <c r="AC502">
        <v>5</v>
      </c>
      <c r="AD502">
        <v>0</v>
      </c>
      <c r="AE502">
        <v>1</v>
      </c>
      <c r="AF502">
        <v>1</v>
      </c>
      <c r="AG502">
        <v>1</v>
      </c>
      <c r="AH502" t="s">
        <v>63</v>
      </c>
      <c r="AI502" t="s">
        <v>57</v>
      </c>
      <c r="AJ502" t="s">
        <v>47</v>
      </c>
      <c r="AK502" t="s">
        <v>48</v>
      </c>
      <c r="AL502" t="s">
        <v>49</v>
      </c>
      <c r="AM502">
        <v>2.75</v>
      </c>
      <c r="AN502" t="s">
        <v>94</v>
      </c>
      <c r="AO502" t="str" cm="1">
        <f t="array" ref="AO502">_xlfn.IFS(
  attrition_data[[#This Row],[YearsSinceLastPromotion]]="","",
  attrition_data[[#This Row],[YearsSinceLastPromotion]]=0,"0",
  attrition_data[[#This Row],[YearsSinceLastPromotion]]&lt;=2,"1–2",
  attrition_data[[#This Row],[YearsSinceLastPromotion]]&lt;=5,"3–5",
  TRUE,"6+"
)</f>
        <v>0</v>
      </c>
      <c r="AP502">
        <f>attrition_data[[#This Row],[MonthlyIncome]] * 12 * ReplacementFactor</f>
        <v>22759.200000000001</v>
      </c>
      <c r="AQ502">
        <f>IFERROR(attrition_data[[#This Row],[AttritionFlag]] * attrition_data[[#This Row],[ReplacementCost]], 0)</f>
        <v>0</v>
      </c>
      <c r="AR50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02" t="str" cm="1">
        <f t="array" ref="AS502">_xlfn.IFS(
  attrition_data[[#This Row],[RiskScore]] &lt;= $AU$3, "Q1 (Lowest)",
  attrition_data[[#This Row],[RiskScore]] &lt;= $AV$3, "Q2",
  attrition_data[[#This Row],[RiskScore]] &lt;= $AW$3, "Q3",
  TRUE, "Q4 (Highest)"
)</f>
        <v>Q2</v>
      </c>
    </row>
    <row r="503" spans="1:45">
      <c r="A503">
        <v>30</v>
      </c>
      <c r="B503" t="s">
        <v>50</v>
      </c>
      <c r="C503" t="s">
        <v>51</v>
      </c>
      <c r="D503" t="s">
        <v>52</v>
      </c>
      <c r="E503">
        <v>3</v>
      </c>
      <c r="F503">
        <v>3</v>
      </c>
      <c r="G503" t="s">
        <v>64</v>
      </c>
      <c r="H503">
        <v>680</v>
      </c>
      <c r="I503">
        <v>3</v>
      </c>
      <c r="J503" t="s">
        <v>42</v>
      </c>
      <c r="K503">
        <v>3</v>
      </c>
      <c r="L503">
        <v>1</v>
      </c>
      <c r="M503" t="s">
        <v>54</v>
      </c>
      <c r="N503">
        <v>3</v>
      </c>
      <c r="O503" t="s">
        <v>67</v>
      </c>
      <c r="P503">
        <v>2083</v>
      </c>
      <c r="Q503">
        <v>1</v>
      </c>
      <c r="R503" t="s">
        <v>50</v>
      </c>
      <c r="S503">
        <v>20</v>
      </c>
      <c r="T503">
        <v>4</v>
      </c>
      <c r="U503">
        <v>3</v>
      </c>
      <c r="V503">
        <v>1</v>
      </c>
      <c r="W503">
        <v>1</v>
      </c>
      <c r="X503">
        <v>2</v>
      </c>
      <c r="Y503">
        <v>3</v>
      </c>
      <c r="Z503">
        <v>1</v>
      </c>
      <c r="AA503">
        <v>0</v>
      </c>
      <c r="AB503">
        <v>0</v>
      </c>
      <c r="AC503">
        <v>0</v>
      </c>
      <c r="AD503">
        <v>0</v>
      </c>
      <c r="AE503">
        <v>0</v>
      </c>
      <c r="AF503">
        <v>1</v>
      </c>
      <c r="AG503">
        <v>0</v>
      </c>
      <c r="AH503" t="s">
        <v>63</v>
      </c>
      <c r="AI503" t="s">
        <v>46</v>
      </c>
      <c r="AJ503" t="s">
        <v>61</v>
      </c>
      <c r="AK503" t="s">
        <v>65</v>
      </c>
      <c r="AL503" t="s">
        <v>62</v>
      </c>
      <c r="AM503">
        <v>3</v>
      </c>
      <c r="AN503" t="s">
        <v>94</v>
      </c>
      <c r="AO503" t="str" cm="1">
        <f t="array" ref="AO503">_xlfn.IFS(
  attrition_data[[#This Row],[YearsSinceLastPromotion]]="","",
  attrition_data[[#This Row],[YearsSinceLastPromotion]]=0,"0",
  attrition_data[[#This Row],[YearsSinceLastPromotion]]&lt;=2,"1–2",
  attrition_data[[#This Row],[YearsSinceLastPromotion]]&lt;=5,"3–5",
  TRUE,"6+"
)</f>
        <v>0</v>
      </c>
      <c r="AP503">
        <f>attrition_data[[#This Row],[MonthlyIncome]] * 12 * ReplacementFactor</f>
        <v>7498.7999999999993</v>
      </c>
      <c r="AQ503">
        <f>IFERROR(attrition_data[[#This Row],[AttritionFlag]] * attrition_data[[#This Row],[ReplacementCost]], 0)</f>
        <v>0</v>
      </c>
      <c r="AR50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03" t="str" cm="1">
        <f t="array" ref="AS503">_xlfn.IFS(
  attrition_data[[#This Row],[RiskScore]] &lt;= $AU$3, "Q1 (Lowest)",
  attrition_data[[#This Row],[RiskScore]] &lt;= $AV$3, "Q2",
  attrition_data[[#This Row],[RiskScore]] &lt;= $AW$3, "Q3",
  TRUE, "Q4 (Highest)"
)</f>
        <v>Q2</v>
      </c>
    </row>
    <row r="504" spans="1:45">
      <c r="A504">
        <v>53</v>
      </c>
      <c r="B504" t="s">
        <v>50</v>
      </c>
      <c r="C504" t="s">
        <v>39</v>
      </c>
      <c r="D504" t="s">
        <v>40</v>
      </c>
      <c r="E504">
        <v>1</v>
      </c>
      <c r="F504">
        <v>1</v>
      </c>
      <c r="G504" t="s">
        <v>64</v>
      </c>
      <c r="H504">
        <v>682</v>
      </c>
      <c r="I504">
        <v>4</v>
      </c>
      <c r="J504" t="s">
        <v>42</v>
      </c>
      <c r="K504">
        <v>3</v>
      </c>
      <c r="L504">
        <v>2</v>
      </c>
      <c r="M504" t="s">
        <v>43</v>
      </c>
      <c r="N504">
        <v>1</v>
      </c>
      <c r="O504" t="s">
        <v>44</v>
      </c>
      <c r="P504">
        <v>8381</v>
      </c>
      <c r="Q504">
        <v>7</v>
      </c>
      <c r="R504" t="s">
        <v>50</v>
      </c>
      <c r="S504">
        <v>20</v>
      </c>
      <c r="T504">
        <v>4</v>
      </c>
      <c r="U504">
        <v>4</v>
      </c>
      <c r="V504">
        <v>0</v>
      </c>
      <c r="W504">
        <v>18</v>
      </c>
      <c r="X504">
        <v>2</v>
      </c>
      <c r="Y504">
        <v>4</v>
      </c>
      <c r="Z504">
        <v>14</v>
      </c>
      <c r="AA504">
        <v>7</v>
      </c>
      <c r="AB504">
        <v>8</v>
      </c>
      <c r="AC504">
        <v>10</v>
      </c>
      <c r="AD504">
        <v>0</v>
      </c>
      <c r="AE504">
        <v>0</v>
      </c>
      <c r="AF504">
        <v>0</v>
      </c>
      <c r="AG504">
        <v>1</v>
      </c>
      <c r="AH504" t="s">
        <v>56</v>
      </c>
      <c r="AI504" t="s">
        <v>46</v>
      </c>
      <c r="AJ504" t="s">
        <v>47</v>
      </c>
      <c r="AK504" t="s">
        <v>71</v>
      </c>
      <c r="AL504" t="s">
        <v>71</v>
      </c>
      <c r="AM504">
        <v>3.25</v>
      </c>
      <c r="AN504" t="s">
        <v>95</v>
      </c>
      <c r="AO504" t="str" cm="1">
        <f t="array" ref="AO504">_xlfn.IFS(
  attrition_data[[#This Row],[YearsSinceLastPromotion]]="","",
  attrition_data[[#This Row],[YearsSinceLastPromotion]]=0,"0",
  attrition_data[[#This Row],[YearsSinceLastPromotion]]&lt;=2,"1–2",
  attrition_data[[#This Row],[YearsSinceLastPromotion]]&lt;=5,"3–5",
  TRUE,"6+"
)</f>
        <v>6+</v>
      </c>
      <c r="AP504">
        <f>attrition_data[[#This Row],[MonthlyIncome]] * 12 * ReplacementFactor</f>
        <v>30171.599999999999</v>
      </c>
      <c r="AQ504">
        <f>IFERROR(attrition_data[[#This Row],[AttritionFlag]] * attrition_data[[#This Row],[ReplacementCost]], 0)</f>
        <v>0</v>
      </c>
      <c r="AR50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04" t="str" cm="1">
        <f t="array" ref="AS504">_xlfn.IFS(
  attrition_data[[#This Row],[RiskScore]] &lt;= $AU$3, "Q1 (Lowest)",
  attrition_data[[#This Row],[RiskScore]] &lt;= $AV$3, "Q2",
  attrition_data[[#This Row],[RiskScore]] &lt;= $AW$3, "Q3",
  TRUE, "Q4 (Highest)"
)</f>
        <v>Q2</v>
      </c>
    </row>
    <row r="505" spans="1:45">
      <c r="A505">
        <v>34</v>
      </c>
      <c r="B505" t="s">
        <v>50</v>
      </c>
      <c r="C505" t="s">
        <v>39</v>
      </c>
      <c r="D505" t="s">
        <v>52</v>
      </c>
      <c r="E505">
        <v>1</v>
      </c>
      <c r="F505">
        <v>5</v>
      </c>
      <c r="G505" t="s">
        <v>41</v>
      </c>
      <c r="H505">
        <v>683</v>
      </c>
      <c r="I505">
        <v>2</v>
      </c>
      <c r="J505" t="s">
        <v>53</v>
      </c>
      <c r="K505">
        <v>3</v>
      </c>
      <c r="L505">
        <v>1</v>
      </c>
      <c r="M505" t="s">
        <v>54</v>
      </c>
      <c r="N505">
        <v>4</v>
      </c>
      <c r="O505" t="s">
        <v>55</v>
      </c>
      <c r="P505">
        <v>2691</v>
      </c>
      <c r="Q505">
        <v>1</v>
      </c>
      <c r="R505" t="s">
        <v>50</v>
      </c>
      <c r="S505">
        <v>12</v>
      </c>
      <c r="T505">
        <v>3</v>
      </c>
      <c r="U505">
        <v>4</v>
      </c>
      <c r="V505">
        <v>1</v>
      </c>
      <c r="W505">
        <v>10</v>
      </c>
      <c r="X505">
        <v>4</v>
      </c>
      <c r="Y505">
        <v>2</v>
      </c>
      <c r="Z505">
        <v>10</v>
      </c>
      <c r="AA505">
        <v>9</v>
      </c>
      <c r="AB505">
        <v>8</v>
      </c>
      <c r="AC505">
        <v>8</v>
      </c>
      <c r="AD505">
        <v>0</v>
      </c>
      <c r="AE505">
        <v>0</v>
      </c>
      <c r="AF505">
        <v>0</v>
      </c>
      <c r="AG505">
        <v>1</v>
      </c>
      <c r="AH505" t="s">
        <v>63</v>
      </c>
      <c r="AI505" t="s">
        <v>46</v>
      </c>
      <c r="AJ505" t="s">
        <v>61</v>
      </c>
      <c r="AK505" t="s">
        <v>58</v>
      </c>
      <c r="AL505" t="s">
        <v>49</v>
      </c>
      <c r="AM505">
        <v>3</v>
      </c>
      <c r="AN505" t="s">
        <v>94</v>
      </c>
      <c r="AO505" t="str" cm="1">
        <f t="array" ref="AO505">_xlfn.IFS(
  attrition_data[[#This Row],[YearsSinceLastPromotion]]="","",
  attrition_data[[#This Row],[YearsSinceLastPromotion]]=0,"0",
  attrition_data[[#This Row],[YearsSinceLastPromotion]]&lt;=2,"1–2",
  attrition_data[[#This Row],[YearsSinceLastPromotion]]&lt;=5,"3–5",
  TRUE,"6+"
)</f>
        <v>6+</v>
      </c>
      <c r="AP505">
        <f>attrition_data[[#This Row],[MonthlyIncome]] * 12 * ReplacementFactor</f>
        <v>9687.6</v>
      </c>
      <c r="AQ505">
        <f>IFERROR(attrition_data[[#This Row],[AttritionFlag]] * attrition_data[[#This Row],[ReplacementCost]], 0)</f>
        <v>0</v>
      </c>
      <c r="AR50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05" t="str" cm="1">
        <f t="array" ref="AS505">_xlfn.IFS(
  attrition_data[[#This Row],[RiskScore]] &lt;= $AU$3, "Q1 (Lowest)",
  attrition_data[[#This Row],[RiskScore]] &lt;= $AV$3, "Q2",
  attrition_data[[#This Row],[RiskScore]] &lt;= $AW$3, "Q3",
  TRUE, "Q4 (Highest)"
)</f>
        <v>Q2</v>
      </c>
    </row>
    <row r="506" spans="1:45">
      <c r="A506">
        <v>45</v>
      </c>
      <c r="B506" t="s">
        <v>38</v>
      </c>
      <c r="C506" t="s">
        <v>51</v>
      </c>
      <c r="D506" t="s">
        <v>40</v>
      </c>
      <c r="E506">
        <v>26</v>
      </c>
      <c r="F506">
        <v>4</v>
      </c>
      <c r="G506" t="s">
        <v>41</v>
      </c>
      <c r="H506">
        <v>684</v>
      </c>
      <c r="I506">
        <v>1</v>
      </c>
      <c r="J506" t="s">
        <v>42</v>
      </c>
      <c r="K506">
        <v>3</v>
      </c>
      <c r="L506">
        <v>2</v>
      </c>
      <c r="M506" t="s">
        <v>43</v>
      </c>
      <c r="N506">
        <v>1</v>
      </c>
      <c r="O506" t="s">
        <v>55</v>
      </c>
      <c r="P506">
        <v>4286</v>
      </c>
      <c r="Q506">
        <v>2</v>
      </c>
      <c r="R506" t="s">
        <v>50</v>
      </c>
      <c r="S506">
        <v>14</v>
      </c>
      <c r="T506">
        <v>3</v>
      </c>
      <c r="U506">
        <v>4</v>
      </c>
      <c r="V506">
        <v>2</v>
      </c>
      <c r="W506">
        <v>5</v>
      </c>
      <c r="X506">
        <v>4</v>
      </c>
      <c r="Y506">
        <v>3</v>
      </c>
      <c r="Z506">
        <v>1</v>
      </c>
      <c r="AA506">
        <v>1</v>
      </c>
      <c r="AB506">
        <v>0</v>
      </c>
      <c r="AC506">
        <v>0</v>
      </c>
      <c r="AD506">
        <v>1</v>
      </c>
      <c r="AE506">
        <v>0</v>
      </c>
      <c r="AF506">
        <v>1</v>
      </c>
      <c r="AG506">
        <v>0</v>
      </c>
      <c r="AH506" t="s">
        <v>56</v>
      </c>
      <c r="AI506" t="s">
        <v>68</v>
      </c>
      <c r="AJ506" t="s">
        <v>61</v>
      </c>
      <c r="AK506" t="s">
        <v>48</v>
      </c>
      <c r="AL506" t="s">
        <v>62</v>
      </c>
      <c r="AM506">
        <v>2.25</v>
      </c>
      <c r="AN506" t="s">
        <v>96</v>
      </c>
      <c r="AO506" t="str" cm="1">
        <f t="array" ref="AO506">_xlfn.IFS(
  attrition_data[[#This Row],[YearsSinceLastPromotion]]="","",
  attrition_data[[#This Row],[YearsSinceLastPromotion]]=0,"0",
  attrition_data[[#This Row],[YearsSinceLastPromotion]]&lt;=2,"1–2",
  attrition_data[[#This Row],[YearsSinceLastPromotion]]&lt;=5,"3–5",
  TRUE,"6+"
)</f>
        <v>0</v>
      </c>
      <c r="AP506">
        <f>attrition_data[[#This Row],[MonthlyIncome]] * 12 * ReplacementFactor</f>
        <v>15429.599999999999</v>
      </c>
      <c r="AQ506">
        <f>IFERROR(attrition_data[[#This Row],[AttritionFlag]] * attrition_data[[#This Row],[ReplacementCost]], 0)</f>
        <v>15429.599999999999</v>
      </c>
      <c r="AR50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506" t="str" cm="1">
        <f t="array" ref="AS506">_xlfn.IFS(
  attrition_data[[#This Row],[RiskScore]] &lt;= $AU$3, "Q1 (Lowest)",
  attrition_data[[#This Row],[RiskScore]] &lt;= $AV$3, "Q2",
  attrition_data[[#This Row],[RiskScore]] &lt;= $AW$3, "Q3",
  TRUE, "Q4 (Highest)"
)</f>
        <v>Q3</v>
      </c>
    </row>
    <row r="507" spans="1:45">
      <c r="A507">
        <v>26</v>
      </c>
      <c r="B507" t="s">
        <v>50</v>
      </c>
      <c r="C507" t="s">
        <v>39</v>
      </c>
      <c r="D507" t="s">
        <v>52</v>
      </c>
      <c r="E507">
        <v>6</v>
      </c>
      <c r="F507">
        <v>3</v>
      </c>
      <c r="G507" t="s">
        <v>41</v>
      </c>
      <c r="H507">
        <v>686</v>
      </c>
      <c r="I507">
        <v>3</v>
      </c>
      <c r="J507" t="s">
        <v>42</v>
      </c>
      <c r="K507">
        <v>3</v>
      </c>
      <c r="L507">
        <v>1</v>
      </c>
      <c r="M507" t="s">
        <v>60</v>
      </c>
      <c r="N507">
        <v>4</v>
      </c>
      <c r="O507" t="s">
        <v>55</v>
      </c>
      <c r="P507">
        <v>2659</v>
      </c>
      <c r="Q507">
        <v>1</v>
      </c>
      <c r="R507" t="s">
        <v>38</v>
      </c>
      <c r="S507">
        <v>13</v>
      </c>
      <c r="T507">
        <v>3</v>
      </c>
      <c r="U507">
        <v>3</v>
      </c>
      <c r="V507">
        <v>1</v>
      </c>
      <c r="W507">
        <v>3</v>
      </c>
      <c r="X507">
        <v>2</v>
      </c>
      <c r="Y507">
        <v>3</v>
      </c>
      <c r="Z507">
        <v>3</v>
      </c>
      <c r="AA507">
        <v>2</v>
      </c>
      <c r="AB507">
        <v>0</v>
      </c>
      <c r="AC507">
        <v>2</v>
      </c>
      <c r="AD507">
        <v>0</v>
      </c>
      <c r="AE507">
        <v>1</v>
      </c>
      <c r="AF507">
        <v>1</v>
      </c>
      <c r="AG507">
        <v>1</v>
      </c>
      <c r="AH507" t="s">
        <v>63</v>
      </c>
      <c r="AI507" t="s">
        <v>57</v>
      </c>
      <c r="AJ507" t="s">
        <v>61</v>
      </c>
      <c r="AK507" t="s">
        <v>65</v>
      </c>
      <c r="AL507" t="s">
        <v>65</v>
      </c>
      <c r="AM507">
        <v>3.25</v>
      </c>
      <c r="AN507" t="s">
        <v>95</v>
      </c>
      <c r="AO507" t="str" cm="1">
        <f t="array" ref="AO507">_xlfn.IFS(
  attrition_data[[#This Row],[YearsSinceLastPromotion]]="","",
  attrition_data[[#This Row],[YearsSinceLastPromotion]]=0,"0",
  attrition_data[[#This Row],[YearsSinceLastPromotion]]&lt;=2,"1–2",
  attrition_data[[#This Row],[YearsSinceLastPromotion]]&lt;=5,"3–5",
  TRUE,"6+"
)</f>
        <v>0</v>
      </c>
      <c r="AP507">
        <f>attrition_data[[#This Row],[MonthlyIncome]] * 12 * ReplacementFactor</f>
        <v>9572.4</v>
      </c>
      <c r="AQ507">
        <f>IFERROR(attrition_data[[#This Row],[AttritionFlag]] * attrition_data[[#This Row],[ReplacementCost]], 0)</f>
        <v>0</v>
      </c>
      <c r="AR50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07" t="str" cm="1">
        <f t="array" ref="AS507">_xlfn.IFS(
  attrition_data[[#This Row],[RiskScore]] &lt;= $AU$3, "Q1 (Lowest)",
  attrition_data[[#This Row],[RiskScore]] &lt;= $AV$3, "Q2",
  attrition_data[[#This Row],[RiskScore]] &lt;= $AW$3, "Q3",
  TRUE, "Q4 (Highest)"
)</f>
        <v>Q2</v>
      </c>
    </row>
    <row r="508" spans="1:45">
      <c r="A508">
        <v>37</v>
      </c>
      <c r="B508" t="s">
        <v>50</v>
      </c>
      <c r="C508" t="s">
        <v>39</v>
      </c>
      <c r="D508" t="s">
        <v>52</v>
      </c>
      <c r="E508">
        <v>3</v>
      </c>
      <c r="F508">
        <v>3</v>
      </c>
      <c r="G508" t="s">
        <v>59</v>
      </c>
      <c r="H508">
        <v>689</v>
      </c>
      <c r="I508">
        <v>3</v>
      </c>
      <c r="J508" t="s">
        <v>53</v>
      </c>
      <c r="K508">
        <v>3</v>
      </c>
      <c r="L508">
        <v>3</v>
      </c>
      <c r="M508" t="s">
        <v>69</v>
      </c>
      <c r="N508">
        <v>3</v>
      </c>
      <c r="O508" t="s">
        <v>55</v>
      </c>
      <c r="P508">
        <v>9434</v>
      </c>
      <c r="Q508">
        <v>1</v>
      </c>
      <c r="R508" t="s">
        <v>50</v>
      </c>
      <c r="S508">
        <v>15</v>
      </c>
      <c r="T508">
        <v>3</v>
      </c>
      <c r="U508">
        <v>3</v>
      </c>
      <c r="V508">
        <v>1</v>
      </c>
      <c r="W508">
        <v>10</v>
      </c>
      <c r="X508">
        <v>2</v>
      </c>
      <c r="Y508">
        <v>3</v>
      </c>
      <c r="Z508">
        <v>10</v>
      </c>
      <c r="AA508">
        <v>7</v>
      </c>
      <c r="AB508">
        <v>7</v>
      </c>
      <c r="AC508">
        <v>8</v>
      </c>
      <c r="AD508">
        <v>0</v>
      </c>
      <c r="AE508">
        <v>0</v>
      </c>
      <c r="AF508">
        <v>0</v>
      </c>
      <c r="AG508">
        <v>1</v>
      </c>
      <c r="AH508" t="s">
        <v>45</v>
      </c>
      <c r="AI508" t="s">
        <v>46</v>
      </c>
      <c r="AJ508" t="s">
        <v>47</v>
      </c>
      <c r="AK508" t="s">
        <v>58</v>
      </c>
      <c r="AL508" t="s">
        <v>49</v>
      </c>
      <c r="AM508">
        <v>3</v>
      </c>
      <c r="AN508" t="s">
        <v>94</v>
      </c>
      <c r="AO508" t="str" cm="1">
        <f t="array" ref="AO508">_xlfn.IFS(
  attrition_data[[#This Row],[YearsSinceLastPromotion]]="","",
  attrition_data[[#This Row],[YearsSinceLastPromotion]]=0,"0",
  attrition_data[[#This Row],[YearsSinceLastPromotion]]&lt;=2,"1–2",
  attrition_data[[#This Row],[YearsSinceLastPromotion]]&lt;=5,"3–5",
  TRUE,"6+"
)</f>
        <v>6+</v>
      </c>
      <c r="AP508">
        <f>attrition_data[[#This Row],[MonthlyIncome]] * 12 * ReplacementFactor</f>
        <v>33962.400000000001</v>
      </c>
      <c r="AQ508">
        <f>IFERROR(attrition_data[[#This Row],[AttritionFlag]] * attrition_data[[#This Row],[ReplacementCost]], 0)</f>
        <v>0</v>
      </c>
      <c r="AR50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08" t="str" cm="1">
        <f t="array" ref="AS508">_xlfn.IFS(
  attrition_data[[#This Row],[RiskScore]] &lt;= $AU$3, "Q1 (Lowest)",
  attrition_data[[#This Row],[RiskScore]] &lt;= $AV$3, "Q2",
  attrition_data[[#This Row],[RiskScore]] &lt;= $AW$3, "Q3",
  TRUE, "Q4 (Highest)"
)</f>
        <v>Q2</v>
      </c>
    </row>
    <row r="509" spans="1:45">
      <c r="A509">
        <v>29</v>
      </c>
      <c r="B509" t="s">
        <v>50</v>
      </c>
      <c r="C509" t="s">
        <v>39</v>
      </c>
      <c r="D509" t="s">
        <v>40</v>
      </c>
      <c r="E509">
        <v>3</v>
      </c>
      <c r="F509">
        <v>2</v>
      </c>
      <c r="G509" t="s">
        <v>64</v>
      </c>
      <c r="H509">
        <v>690</v>
      </c>
      <c r="I509">
        <v>2</v>
      </c>
      <c r="J509" t="s">
        <v>42</v>
      </c>
      <c r="K509">
        <v>3</v>
      </c>
      <c r="L509">
        <v>2</v>
      </c>
      <c r="M509" t="s">
        <v>43</v>
      </c>
      <c r="N509">
        <v>3</v>
      </c>
      <c r="O509" t="s">
        <v>55</v>
      </c>
      <c r="P509">
        <v>5561</v>
      </c>
      <c r="Q509">
        <v>1</v>
      </c>
      <c r="R509" t="s">
        <v>50</v>
      </c>
      <c r="S509">
        <v>14</v>
      </c>
      <c r="T509">
        <v>3</v>
      </c>
      <c r="U509">
        <v>1</v>
      </c>
      <c r="V509">
        <v>1</v>
      </c>
      <c r="W509">
        <v>6</v>
      </c>
      <c r="X509">
        <v>5</v>
      </c>
      <c r="Y509">
        <v>2</v>
      </c>
      <c r="Z509">
        <v>6</v>
      </c>
      <c r="AA509">
        <v>0</v>
      </c>
      <c r="AB509">
        <v>1</v>
      </c>
      <c r="AC509">
        <v>2</v>
      </c>
      <c r="AD509">
        <v>0</v>
      </c>
      <c r="AE509">
        <v>0</v>
      </c>
      <c r="AF509">
        <v>1</v>
      </c>
      <c r="AG509">
        <v>1</v>
      </c>
      <c r="AH509" t="s">
        <v>63</v>
      </c>
      <c r="AI509" t="s">
        <v>46</v>
      </c>
      <c r="AJ509" t="s">
        <v>47</v>
      </c>
      <c r="AK509" t="s">
        <v>48</v>
      </c>
      <c r="AL509" t="s">
        <v>49</v>
      </c>
      <c r="AM509">
        <v>2</v>
      </c>
      <c r="AN509" t="s">
        <v>93</v>
      </c>
      <c r="AO509" t="str" cm="1">
        <f t="array" ref="AO509">_xlfn.IFS(
  attrition_data[[#This Row],[YearsSinceLastPromotion]]="","",
  attrition_data[[#This Row],[YearsSinceLastPromotion]]=0,"0",
  attrition_data[[#This Row],[YearsSinceLastPromotion]]&lt;=2,"1–2",
  attrition_data[[#This Row],[YearsSinceLastPromotion]]&lt;=5,"3–5",
  TRUE,"6+"
)</f>
        <v>1–2</v>
      </c>
      <c r="AP509">
        <f>attrition_data[[#This Row],[MonthlyIncome]] * 12 * ReplacementFactor</f>
        <v>20019.599999999999</v>
      </c>
      <c r="AQ509">
        <f>IFERROR(attrition_data[[#This Row],[AttritionFlag]] * attrition_data[[#This Row],[ReplacementCost]], 0)</f>
        <v>0</v>
      </c>
      <c r="AR50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09" t="str" cm="1">
        <f t="array" ref="AS509">_xlfn.IFS(
  attrition_data[[#This Row],[RiskScore]] &lt;= $AU$3, "Q1 (Lowest)",
  attrition_data[[#This Row],[RiskScore]] &lt;= $AV$3, "Q2",
  attrition_data[[#This Row],[RiskScore]] &lt;= $AW$3, "Q3",
  TRUE, "Q4 (Highest)"
)</f>
        <v>Q2</v>
      </c>
    </row>
    <row r="510" spans="1:45">
      <c r="A510">
        <v>35</v>
      </c>
      <c r="B510" t="s">
        <v>50</v>
      </c>
      <c r="C510" t="s">
        <v>39</v>
      </c>
      <c r="D510" t="s">
        <v>52</v>
      </c>
      <c r="E510">
        <v>6</v>
      </c>
      <c r="F510">
        <v>4</v>
      </c>
      <c r="G510" t="s">
        <v>41</v>
      </c>
      <c r="H510">
        <v>691</v>
      </c>
      <c r="I510">
        <v>2</v>
      </c>
      <c r="J510" t="s">
        <v>53</v>
      </c>
      <c r="K510">
        <v>1</v>
      </c>
      <c r="L510">
        <v>2</v>
      </c>
      <c r="M510" t="s">
        <v>54</v>
      </c>
      <c r="N510">
        <v>4</v>
      </c>
      <c r="O510" t="s">
        <v>44</v>
      </c>
      <c r="P510">
        <v>6646</v>
      </c>
      <c r="Q510">
        <v>1</v>
      </c>
      <c r="R510" t="s">
        <v>50</v>
      </c>
      <c r="S510">
        <v>13</v>
      </c>
      <c r="T510">
        <v>3</v>
      </c>
      <c r="U510">
        <v>2</v>
      </c>
      <c r="V510">
        <v>0</v>
      </c>
      <c r="W510">
        <v>17</v>
      </c>
      <c r="X510">
        <v>3</v>
      </c>
      <c r="Y510">
        <v>3</v>
      </c>
      <c r="Z510">
        <v>17</v>
      </c>
      <c r="AA510">
        <v>11</v>
      </c>
      <c r="AB510">
        <v>11</v>
      </c>
      <c r="AC510">
        <v>8</v>
      </c>
      <c r="AD510">
        <v>0</v>
      </c>
      <c r="AE510">
        <v>0</v>
      </c>
      <c r="AF510">
        <v>0</v>
      </c>
      <c r="AG510">
        <v>1</v>
      </c>
      <c r="AH510" t="s">
        <v>45</v>
      </c>
      <c r="AI510" t="s">
        <v>57</v>
      </c>
      <c r="AJ510" t="s">
        <v>47</v>
      </c>
      <c r="AK510" t="s">
        <v>71</v>
      </c>
      <c r="AL510" t="s">
        <v>71</v>
      </c>
      <c r="AM510">
        <v>2.75</v>
      </c>
      <c r="AN510" t="s">
        <v>94</v>
      </c>
      <c r="AO510" t="str" cm="1">
        <f t="array" ref="AO510">_xlfn.IFS(
  attrition_data[[#This Row],[YearsSinceLastPromotion]]="","",
  attrition_data[[#This Row],[YearsSinceLastPromotion]]=0,"0",
  attrition_data[[#This Row],[YearsSinceLastPromotion]]&lt;=2,"1–2",
  attrition_data[[#This Row],[YearsSinceLastPromotion]]&lt;=5,"3–5",
  TRUE,"6+"
)</f>
        <v>6+</v>
      </c>
      <c r="AP510">
        <f>attrition_data[[#This Row],[MonthlyIncome]] * 12 * ReplacementFactor</f>
        <v>23925.599999999999</v>
      </c>
      <c r="AQ510">
        <f>IFERROR(attrition_data[[#This Row],[AttritionFlag]] * attrition_data[[#This Row],[ReplacementCost]], 0)</f>
        <v>0</v>
      </c>
      <c r="AR51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10" t="str" cm="1">
        <f t="array" ref="AS510">_xlfn.IFS(
  attrition_data[[#This Row],[RiskScore]] &lt;= $AU$3, "Q1 (Lowest)",
  attrition_data[[#This Row],[RiskScore]] &lt;= $AV$3, "Q2",
  attrition_data[[#This Row],[RiskScore]] &lt;= $AW$3, "Q3",
  TRUE, "Q4 (Highest)"
)</f>
        <v>Q2</v>
      </c>
    </row>
    <row r="511" spans="1:45">
      <c r="A511">
        <v>33</v>
      </c>
      <c r="B511" t="s">
        <v>50</v>
      </c>
      <c r="C511" t="s">
        <v>51</v>
      </c>
      <c r="D511" t="s">
        <v>52</v>
      </c>
      <c r="E511">
        <v>6</v>
      </c>
      <c r="F511">
        <v>3</v>
      </c>
      <c r="G511" t="s">
        <v>41</v>
      </c>
      <c r="H511">
        <v>692</v>
      </c>
      <c r="I511">
        <v>3</v>
      </c>
      <c r="J511" t="s">
        <v>53</v>
      </c>
      <c r="K511">
        <v>3</v>
      </c>
      <c r="L511">
        <v>2</v>
      </c>
      <c r="M511" t="s">
        <v>70</v>
      </c>
      <c r="N511">
        <v>4</v>
      </c>
      <c r="O511" t="s">
        <v>67</v>
      </c>
      <c r="P511">
        <v>7725</v>
      </c>
      <c r="Q511">
        <v>3</v>
      </c>
      <c r="R511" t="s">
        <v>50</v>
      </c>
      <c r="S511">
        <v>23</v>
      </c>
      <c r="T511">
        <v>4</v>
      </c>
      <c r="U511">
        <v>3</v>
      </c>
      <c r="V511">
        <v>1</v>
      </c>
      <c r="W511">
        <v>15</v>
      </c>
      <c r="X511">
        <v>2</v>
      </c>
      <c r="Y511">
        <v>1</v>
      </c>
      <c r="Z511">
        <v>13</v>
      </c>
      <c r="AA511">
        <v>11</v>
      </c>
      <c r="AB511">
        <v>4</v>
      </c>
      <c r="AC511">
        <v>7</v>
      </c>
      <c r="AD511">
        <v>0</v>
      </c>
      <c r="AE511">
        <v>0</v>
      </c>
      <c r="AF511">
        <v>0</v>
      </c>
      <c r="AG511">
        <v>1</v>
      </c>
      <c r="AH511" t="s">
        <v>63</v>
      </c>
      <c r="AI511" t="s">
        <v>57</v>
      </c>
      <c r="AJ511" t="s">
        <v>47</v>
      </c>
      <c r="AK511" t="s">
        <v>58</v>
      </c>
      <c r="AL511" t="s">
        <v>71</v>
      </c>
      <c r="AM511">
        <v>2.75</v>
      </c>
      <c r="AN511" t="s">
        <v>94</v>
      </c>
      <c r="AO511" t="str" cm="1">
        <f t="array" ref="AO511">_xlfn.IFS(
  attrition_data[[#This Row],[YearsSinceLastPromotion]]="","",
  attrition_data[[#This Row],[YearsSinceLastPromotion]]=0,"0",
  attrition_data[[#This Row],[YearsSinceLastPromotion]]&lt;=2,"1–2",
  attrition_data[[#This Row],[YearsSinceLastPromotion]]&lt;=5,"3–5",
  TRUE,"6+"
)</f>
        <v>3–5</v>
      </c>
      <c r="AP511">
        <f>attrition_data[[#This Row],[MonthlyIncome]] * 12 * ReplacementFactor</f>
        <v>27810</v>
      </c>
      <c r="AQ511">
        <f>IFERROR(attrition_data[[#This Row],[AttritionFlag]] * attrition_data[[#This Row],[ReplacementCost]], 0)</f>
        <v>0</v>
      </c>
      <c r="AR51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11" t="str" cm="1">
        <f t="array" ref="AS511">_xlfn.IFS(
  attrition_data[[#This Row],[RiskScore]] &lt;= $AU$3, "Q1 (Lowest)",
  attrition_data[[#This Row],[RiskScore]] &lt;= $AV$3, "Q2",
  attrition_data[[#This Row],[RiskScore]] &lt;= $AW$3, "Q3",
  TRUE, "Q4 (Highest)"
)</f>
        <v>Q2</v>
      </c>
    </row>
    <row r="512" spans="1:45">
      <c r="A512">
        <v>54</v>
      </c>
      <c r="B512" t="s">
        <v>50</v>
      </c>
      <c r="C512" t="s">
        <v>39</v>
      </c>
      <c r="D512" t="s">
        <v>84</v>
      </c>
      <c r="E512">
        <v>19</v>
      </c>
      <c r="F512">
        <v>4</v>
      </c>
      <c r="G512" t="s">
        <v>64</v>
      </c>
      <c r="H512">
        <v>698</v>
      </c>
      <c r="I512">
        <v>3</v>
      </c>
      <c r="J512" t="s">
        <v>53</v>
      </c>
      <c r="K512">
        <v>3</v>
      </c>
      <c r="L512">
        <v>3</v>
      </c>
      <c r="M512" t="s">
        <v>84</v>
      </c>
      <c r="N512">
        <v>2</v>
      </c>
      <c r="O512" t="s">
        <v>55</v>
      </c>
      <c r="P512">
        <v>10725</v>
      </c>
      <c r="Q512">
        <v>2</v>
      </c>
      <c r="R512" t="s">
        <v>50</v>
      </c>
      <c r="S512">
        <v>15</v>
      </c>
      <c r="T512">
        <v>3</v>
      </c>
      <c r="U512">
        <v>3</v>
      </c>
      <c r="V512">
        <v>1</v>
      </c>
      <c r="W512">
        <v>16</v>
      </c>
      <c r="X512">
        <v>1</v>
      </c>
      <c r="Y512">
        <v>4</v>
      </c>
      <c r="Z512">
        <v>9</v>
      </c>
      <c r="AA512">
        <v>7</v>
      </c>
      <c r="AB512">
        <v>7</v>
      </c>
      <c r="AC512">
        <v>1</v>
      </c>
      <c r="AD512">
        <v>0</v>
      </c>
      <c r="AE512">
        <v>0</v>
      </c>
      <c r="AF512">
        <v>0</v>
      </c>
      <c r="AG512">
        <v>1</v>
      </c>
      <c r="AH512" t="s">
        <v>56</v>
      </c>
      <c r="AI512" t="s">
        <v>72</v>
      </c>
      <c r="AJ512" t="s">
        <v>81</v>
      </c>
      <c r="AK512" t="s">
        <v>71</v>
      </c>
      <c r="AL512" t="s">
        <v>49</v>
      </c>
      <c r="AM512">
        <v>3</v>
      </c>
      <c r="AN512" t="s">
        <v>94</v>
      </c>
      <c r="AO512" t="str" cm="1">
        <f t="array" ref="AO512">_xlfn.IFS(
  attrition_data[[#This Row],[YearsSinceLastPromotion]]="","",
  attrition_data[[#This Row],[YearsSinceLastPromotion]]=0,"0",
  attrition_data[[#This Row],[YearsSinceLastPromotion]]&lt;=2,"1–2",
  attrition_data[[#This Row],[YearsSinceLastPromotion]]&lt;=5,"3–5",
  TRUE,"6+"
)</f>
        <v>6+</v>
      </c>
      <c r="AP512">
        <f>attrition_data[[#This Row],[MonthlyIncome]] * 12 * ReplacementFactor</f>
        <v>38610</v>
      </c>
      <c r="AQ512">
        <f>IFERROR(attrition_data[[#This Row],[AttritionFlag]] * attrition_data[[#This Row],[ReplacementCost]], 0)</f>
        <v>0</v>
      </c>
      <c r="AR51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12" t="str" cm="1">
        <f t="array" ref="AS512">_xlfn.IFS(
  attrition_data[[#This Row],[RiskScore]] &lt;= $AU$3, "Q1 (Lowest)",
  attrition_data[[#This Row],[RiskScore]] &lt;= $AV$3, "Q2",
  attrition_data[[#This Row],[RiskScore]] &lt;= $AW$3, "Q3",
  TRUE, "Q4 (Highest)"
)</f>
        <v>Q2</v>
      </c>
    </row>
    <row r="513" spans="1:45">
      <c r="A513">
        <v>36</v>
      </c>
      <c r="B513" t="s">
        <v>50</v>
      </c>
      <c r="C513" t="s">
        <v>39</v>
      </c>
      <c r="D513" t="s">
        <v>52</v>
      </c>
      <c r="E513">
        <v>9</v>
      </c>
      <c r="F513">
        <v>2</v>
      </c>
      <c r="G513" t="s">
        <v>64</v>
      </c>
      <c r="H513">
        <v>699</v>
      </c>
      <c r="I513">
        <v>2</v>
      </c>
      <c r="J513" t="s">
        <v>53</v>
      </c>
      <c r="K513">
        <v>2</v>
      </c>
      <c r="L513">
        <v>2</v>
      </c>
      <c r="M513" t="s">
        <v>69</v>
      </c>
      <c r="N513">
        <v>2</v>
      </c>
      <c r="O513" t="s">
        <v>67</v>
      </c>
      <c r="P513">
        <v>8847</v>
      </c>
      <c r="Q513">
        <v>2</v>
      </c>
      <c r="R513" t="s">
        <v>38</v>
      </c>
      <c r="S513">
        <v>11</v>
      </c>
      <c r="T513">
        <v>3</v>
      </c>
      <c r="U513">
        <v>3</v>
      </c>
      <c r="V513">
        <v>1</v>
      </c>
      <c r="W513">
        <v>13</v>
      </c>
      <c r="X513">
        <v>2</v>
      </c>
      <c r="Y513">
        <v>3</v>
      </c>
      <c r="Z513">
        <v>3</v>
      </c>
      <c r="AA513">
        <v>2</v>
      </c>
      <c r="AB513">
        <v>0</v>
      </c>
      <c r="AC513">
        <v>2</v>
      </c>
      <c r="AD513">
        <v>0</v>
      </c>
      <c r="AE513">
        <v>1</v>
      </c>
      <c r="AF513">
        <v>1</v>
      </c>
      <c r="AG513">
        <v>1</v>
      </c>
      <c r="AH513" t="s">
        <v>45</v>
      </c>
      <c r="AI513" t="s">
        <v>57</v>
      </c>
      <c r="AJ513" t="s">
        <v>47</v>
      </c>
      <c r="AK513" t="s">
        <v>58</v>
      </c>
      <c r="AL513" t="s">
        <v>65</v>
      </c>
      <c r="AM513">
        <v>2.5</v>
      </c>
      <c r="AN513" t="s">
        <v>96</v>
      </c>
      <c r="AO513" t="str" cm="1">
        <f t="array" ref="AO513">_xlfn.IFS(
  attrition_data[[#This Row],[YearsSinceLastPromotion]]="","",
  attrition_data[[#This Row],[YearsSinceLastPromotion]]=0,"0",
  attrition_data[[#This Row],[YearsSinceLastPromotion]]&lt;=2,"1–2",
  attrition_data[[#This Row],[YearsSinceLastPromotion]]&lt;=5,"3–5",
  TRUE,"6+"
)</f>
        <v>0</v>
      </c>
      <c r="AP513">
        <f>attrition_data[[#This Row],[MonthlyIncome]] * 12 * ReplacementFactor</f>
        <v>31849.199999999997</v>
      </c>
      <c r="AQ513">
        <f>IFERROR(attrition_data[[#This Row],[AttritionFlag]] * attrition_data[[#This Row],[ReplacementCost]], 0)</f>
        <v>0</v>
      </c>
      <c r="AR51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13" t="str" cm="1">
        <f t="array" ref="AS513">_xlfn.IFS(
  attrition_data[[#This Row],[RiskScore]] &lt;= $AU$3, "Q1 (Lowest)",
  attrition_data[[#This Row],[RiskScore]] &lt;= $AV$3, "Q2",
  attrition_data[[#This Row],[RiskScore]] &lt;= $AW$3, "Q3",
  TRUE, "Q4 (Highest)"
)</f>
        <v>Q2</v>
      </c>
    </row>
    <row r="514" spans="1:45">
      <c r="A514">
        <v>27</v>
      </c>
      <c r="B514" t="s">
        <v>50</v>
      </c>
      <c r="C514" t="s">
        <v>39</v>
      </c>
      <c r="D514" t="s">
        <v>52</v>
      </c>
      <c r="E514">
        <v>3</v>
      </c>
      <c r="F514">
        <v>4</v>
      </c>
      <c r="G514" t="s">
        <v>64</v>
      </c>
      <c r="H514">
        <v>700</v>
      </c>
      <c r="I514">
        <v>1</v>
      </c>
      <c r="J514" t="s">
        <v>53</v>
      </c>
      <c r="K514">
        <v>2</v>
      </c>
      <c r="L514">
        <v>1</v>
      </c>
      <c r="M514" t="s">
        <v>54</v>
      </c>
      <c r="N514">
        <v>4</v>
      </c>
      <c r="O514" t="s">
        <v>44</v>
      </c>
      <c r="P514">
        <v>2045</v>
      </c>
      <c r="Q514">
        <v>0</v>
      </c>
      <c r="R514" t="s">
        <v>50</v>
      </c>
      <c r="S514">
        <v>13</v>
      </c>
      <c r="T514">
        <v>3</v>
      </c>
      <c r="U514">
        <v>4</v>
      </c>
      <c r="V514">
        <v>0</v>
      </c>
      <c r="W514">
        <v>5</v>
      </c>
      <c r="X514">
        <v>0</v>
      </c>
      <c r="Y514">
        <v>3</v>
      </c>
      <c r="Z514">
        <v>4</v>
      </c>
      <c r="AA514">
        <v>2</v>
      </c>
      <c r="AB514">
        <v>1</v>
      </c>
      <c r="AC514">
        <v>1</v>
      </c>
      <c r="AD514">
        <v>0</v>
      </c>
      <c r="AE514">
        <v>0</v>
      </c>
      <c r="AF514">
        <v>1</v>
      </c>
      <c r="AG514">
        <v>1</v>
      </c>
      <c r="AH514" t="s">
        <v>63</v>
      </c>
      <c r="AI514" t="s">
        <v>46</v>
      </c>
      <c r="AJ514" t="s">
        <v>61</v>
      </c>
      <c r="AK514" t="s">
        <v>48</v>
      </c>
      <c r="AL514" t="s">
        <v>65</v>
      </c>
      <c r="AM514">
        <v>3</v>
      </c>
      <c r="AN514" t="s">
        <v>94</v>
      </c>
      <c r="AO514" t="str" cm="1">
        <f t="array" ref="AO514">_xlfn.IFS(
  attrition_data[[#This Row],[YearsSinceLastPromotion]]="","",
  attrition_data[[#This Row],[YearsSinceLastPromotion]]=0,"0",
  attrition_data[[#This Row],[YearsSinceLastPromotion]]&lt;=2,"1–2",
  attrition_data[[#This Row],[YearsSinceLastPromotion]]&lt;=5,"3–5",
  TRUE,"6+"
)</f>
        <v>1–2</v>
      </c>
      <c r="AP514">
        <f>attrition_data[[#This Row],[MonthlyIncome]] * 12 * ReplacementFactor</f>
        <v>7362</v>
      </c>
      <c r="AQ514">
        <f>IFERROR(attrition_data[[#This Row],[AttritionFlag]] * attrition_data[[#This Row],[ReplacementCost]], 0)</f>
        <v>0</v>
      </c>
      <c r="AR51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14" t="str" cm="1">
        <f t="array" ref="AS514">_xlfn.IFS(
  attrition_data[[#This Row],[RiskScore]] &lt;= $AU$3, "Q1 (Lowest)",
  attrition_data[[#This Row],[RiskScore]] &lt;= $AV$3, "Q2",
  attrition_data[[#This Row],[RiskScore]] &lt;= $AW$3, "Q3",
  TRUE, "Q4 (Highest)"
)</f>
        <v>Q1 (Lowest)</v>
      </c>
    </row>
    <row r="515" spans="1:45">
      <c r="A515">
        <v>20</v>
      </c>
      <c r="B515" t="s">
        <v>38</v>
      </c>
      <c r="C515" t="s">
        <v>39</v>
      </c>
      <c r="D515" t="s">
        <v>52</v>
      </c>
      <c r="E515">
        <v>10</v>
      </c>
      <c r="F515">
        <v>1</v>
      </c>
      <c r="G515" t="s">
        <v>64</v>
      </c>
      <c r="H515">
        <v>701</v>
      </c>
      <c r="I515">
        <v>4</v>
      </c>
      <c r="J515" t="s">
        <v>53</v>
      </c>
      <c r="K515">
        <v>3</v>
      </c>
      <c r="L515">
        <v>1</v>
      </c>
      <c r="M515" t="s">
        <v>54</v>
      </c>
      <c r="N515">
        <v>3</v>
      </c>
      <c r="O515" t="s">
        <v>44</v>
      </c>
      <c r="P515">
        <v>1009</v>
      </c>
      <c r="Q515">
        <v>1</v>
      </c>
      <c r="R515" t="s">
        <v>38</v>
      </c>
      <c r="S515">
        <v>11</v>
      </c>
      <c r="T515">
        <v>3</v>
      </c>
      <c r="U515">
        <v>4</v>
      </c>
      <c r="V515">
        <v>0</v>
      </c>
      <c r="W515">
        <v>1</v>
      </c>
      <c r="X515">
        <v>5</v>
      </c>
      <c r="Y515">
        <v>3</v>
      </c>
      <c r="Z515">
        <v>1</v>
      </c>
      <c r="AA515">
        <v>0</v>
      </c>
      <c r="AB515">
        <v>1</v>
      </c>
      <c r="AC515">
        <v>1</v>
      </c>
      <c r="AD515">
        <v>1</v>
      </c>
      <c r="AE515">
        <v>1</v>
      </c>
      <c r="AF515">
        <v>1</v>
      </c>
      <c r="AG515">
        <v>1</v>
      </c>
      <c r="AH515" t="s">
        <v>153</v>
      </c>
      <c r="AI515" t="s">
        <v>57</v>
      </c>
      <c r="AJ515" t="s">
        <v>61</v>
      </c>
      <c r="AK515" t="s">
        <v>65</v>
      </c>
      <c r="AL515" t="s">
        <v>62</v>
      </c>
      <c r="AM515">
        <v>3.5</v>
      </c>
      <c r="AN515" t="s">
        <v>95</v>
      </c>
      <c r="AO515" t="str" cm="1">
        <f t="array" ref="AO515">_xlfn.IFS(
  attrition_data[[#This Row],[YearsSinceLastPromotion]]="","",
  attrition_data[[#This Row],[YearsSinceLastPromotion]]=0,"0",
  attrition_data[[#This Row],[YearsSinceLastPromotion]]&lt;=2,"1–2",
  attrition_data[[#This Row],[YearsSinceLastPromotion]]&lt;=5,"3–5",
  TRUE,"6+"
)</f>
        <v>1–2</v>
      </c>
      <c r="AP515">
        <f>attrition_data[[#This Row],[MonthlyIncome]] * 12 * ReplacementFactor</f>
        <v>3632.4</v>
      </c>
      <c r="AQ515">
        <f>IFERROR(attrition_data[[#This Row],[AttritionFlag]] * attrition_data[[#This Row],[ReplacementCost]], 0)</f>
        <v>3632.4</v>
      </c>
      <c r="AR51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515" t="str" cm="1">
        <f t="array" ref="AS515">_xlfn.IFS(
  attrition_data[[#This Row],[RiskScore]] &lt;= $AU$3, "Q1 (Lowest)",
  attrition_data[[#This Row],[RiskScore]] &lt;= $AV$3, "Q2",
  attrition_data[[#This Row],[RiskScore]] &lt;= $AW$3, "Q3",
  TRUE, "Q4 (Highest)"
)</f>
        <v>Q3</v>
      </c>
    </row>
    <row r="516" spans="1:45">
      <c r="A516">
        <v>33</v>
      </c>
      <c r="B516" t="s">
        <v>38</v>
      </c>
      <c r="C516" t="s">
        <v>51</v>
      </c>
      <c r="D516" t="s">
        <v>52</v>
      </c>
      <c r="E516">
        <v>3</v>
      </c>
      <c r="F516">
        <v>3</v>
      </c>
      <c r="G516" t="s">
        <v>41</v>
      </c>
      <c r="H516">
        <v>702</v>
      </c>
      <c r="I516">
        <v>1</v>
      </c>
      <c r="J516" t="s">
        <v>53</v>
      </c>
      <c r="K516">
        <v>3</v>
      </c>
      <c r="L516">
        <v>1</v>
      </c>
      <c r="M516" t="s">
        <v>54</v>
      </c>
      <c r="N516">
        <v>1</v>
      </c>
      <c r="O516" t="s">
        <v>44</v>
      </c>
      <c r="P516">
        <v>3348</v>
      </c>
      <c r="Q516">
        <v>1</v>
      </c>
      <c r="R516" t="s">
        <v>38</v>
      </c>
      <c r="S516">
        <v>11</v>
      </c>
      <c r="T516">
        <v>3</v>
      </c>
      <c r="U516">
        <v>1</v>
      </c>
      <c r="V516">
        <v>0</v>
      </c>
      <c r="W516">
        <v>10</v>
      </c>
      <c r="X516">
        <v>3</v>
      </c>
      <c r="Y516">
        <v>3</v>
      </c>
      <c r="Z516">
        <v>10</v>
      </c>
      <c r="AA516">
        <v>8</v>
      </c>
      <c r="AB516">
        <v>9</v>
      </c>
      <c r="AC516">
        <v>7</v>
      </c>
      <c r="AD516">
        <v>1</v>
      </c>
      <c r="AE516">
        <v>1</v>
      </c>
      <c r="AF516">
        <v>0</v>
      </c>
      <c r="AG516">
        <v>1</v>
      </c>
      <c r="AH516" t="s">
        <v>63</v>
      </c>
      <c r="AI516" t="s">
        <v>46</v>
      </c>
      <c r="AJ516" t="s">
        <v>61</v>
      </c>
      <c r="AK516" t="s">
        <v>58</v>
      </c>
      <c r="AL516" t="s">
        <v>49</v>
      </c>
      <c r="AM516">
        <v>1.5</v>
      </c>
      <c r="AN516" t="s">
        <v>97</v>
      </c>
      <c r="AO516" t="str" cm="1">
        <f t="array" ref="AO516">_xlfn.IFS(
  attrition_data[[#This Row],[YearsSinceLastPromotion]]="","",
  attrition_data[[#This Row],[YearsSinceLastPromotion]]=0,"0",
  attrition_data[[#This Row],[YearsSinceLastPromotion]]&lt;=2,"1–2",
  attrition_data[[#This Row],[YearsSinceLastPromotion]]&lt;=5,"3–5",
  TRUE,"6+"
)</f>
        <v>6+</v>
      </c>
      <c r="AP516">
        <f>attrition_data[[#This Row],[MonthlyIncome]] * 12 * ReplacementFactor</f>
        <v>12052.8</v>
      </c>
      <c r="AQ516">
        <f>IFERROR(attrition_data[[#This Row],[AttritionFlag]] * attrition_data[[#This Row],[ReplacementCost]], 0)</f>
        <v>12052.8</v>
      </c>
      <c r="AR51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516" t="str" cm="1">
        <f t="array" ref="AS516">_xlfn.IFS(
  attrition_data[[#This Row],[RiskScore]] &lt;= $AU$3, "Q1 (Lowest)",
  attrition_data[[#This Row],[RiskScore]] &lt;= $AV$3, "Q2",
  attrition_data[[#This Row],[RiskScore]] &lt;= $AW$3, "Q3",
  TRUE, "Q4 (Highest)"
)</f>
        <v>Q4 (Highest)</v>
      </c>
    </row>
    <row r="517" spans="1:45">
      <c r="A517">
        <v>35</v>
      </c>
      <c r="B517" t="s">
        <v>50</v>
      </c>
      <c r="C517" t="s">
        <v>74</v>
      </c>
      <c r="D517" t="s">
        <v>52</v>
      </c>
      <c r="E517">
        <v>3</v>
      </c>
      <c r="F517">
        <v>3</v>
      </c>
      <c r="G517" t="s">
        <v>41</v>
      </c>
      <c r="H517">
        <v>704</v>
      </c>
      <c r="I517">
        <v>3</v>
      </c>
      <c r="J517" t="s">
        <v>53</v>
      </c>
      <c r="K517">
        <v>2</v>
      </c>
      <c r="L517">
        <v>1</v>
      </c>
      <c r="M517" t="s">
        <v>60</v>
      </c>
      <c r="N517">
        <v>3</v>
      </c>
      <c r="O517" t="s">
        <v>55</v>
      </c>
      <c r="P517">
        <v>1281</v>
      </c>
      <c r="Q517">
        <v>1</v>
      </c>
      <c r="R517" t="s">
        <v>50</v>
      </c>
      <c r="S517">
        <v>18</v>
      </c>
      <c r="T517">
        <v>3</v>
      </c>
      <c r="U517">
        <v>3</v>
      </c>
      <c r="V517">
        <v>2</v>
      </c>
      <c r="W517">
        <v>1</v>
      </c>
      <c r="X517">
        <v>3</v>
      </c>
      <c r="Y517">
        <v>3</v>
      </c>
      <c r="Z517">
        <v>1</v>
      </c>
      <c r="AA517">
        <v>0</v>
      </c>
      <c r="AB517">
        <v>0</v>
      </c>
      <c r="AC517">
        <v>0</v>
      </c>
      <c r="AD517">
        <v>0</v>
      </c>
      <c r="AE517">
        <v>0</v>
      </c>
      <c r="AF517">
        <v>1</v>
      </c>
      <c r="AG517">
        <v>0</v>
      </c>
      <c r="AH517" t="s">
        <v>45</v>
      </c>
      <c r="AI517" t="s">
        <v>46</v>
      </c>
      <c r="AJ517" t="s">
        <v>61</v>
      </c>
      <c r="AK517" t="s">
        <v>65</v>
      </c>
      <c r="AL517" t="s">
        <v>62</v>
      </c>
      <c r="AM517">
        <v>3</v>
      </c>
      <c r="AN517" t="s">
        <v>94</v>
      </c>
      <c r="AO517" t="str" cm="1">
        <f t="array" ref="AO517">_xlfn.IFS(
  attrition_data[[#This Row],[YearsSinceLastPromotion]]="","",
  attrition_data[[#This Row],[YearsSinceLastPromotion]]=0,"0",
  attrition_data[[#This Row],[YearsSinceLastPromotion]]&lt;=2,"1–2",
  attrition_data[[#This Row],[YearsSinceLastPromotion]]&lt;=5,"3–5",
  TRUE,"6+"
)</f>
        <v>0</v>
      </c>
      <c r="AP517">
        <f>attrition_data[[#This Row],[MonthlyIncome]] * 12 * ReplacementFactor</f>
        <v>4611.5999999999995</v>
      </c>
      <c r="AQ517">
        <f>IFERROR(attrition_data[[#This Row],[AttritionFlag]] * attrition_data[[#This Row],[ReplacementCost]], 0)</f>
        <v>0</v>
      </c>
      <c r="AR51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17" t="str" cm="1">
        <f t="array" ref="AS517">_xlfn.IFS(
  attrition_data[[#This Row],[RiskScore]] &lt;= $AU$3, "Q1 (Lowest)",
  attrition_data[[#This Row],[RiskScore]] &lt;= $AV$3, "Q2",
  attrition_data[[#This Row],[RiskScore]] &lt;= $AW$3, "Q3",
  TRUE, "Q4 (Highest)"
)</f>
        <v>Q2</v>
      </c>
    </row>
    <row r="518" spans="1:45">
      <c r="A518">
        <v>23</v>
      </c>
      <c r="B518" t="s">
        <v>50</v>
      </c>
      <c r="C518" t="s">
        <v>39</v>
      </c>
      <c r="D518" t="s">
        <v>52</v>
      </c>
      <c r="E518">
        <v>4</v>
      </c>
      <c r="F518">
        <v>3</v>
      </c>
      <c r="G518" t="s">
        <v>64</v>
      </c>
      <c r="H518">
        <v>705</v>
      </c>
      <c r="I518">
        <v>1</v>
      </c>
      <c r="J518" t="s">
        <v>53</v>
      </c>
      <c r="K518">
        <v>4</v>
      </c>
      <c r="L518">
        <v>1</v>
      </c>
      <c r="M518" t="s">
        <v>54</v>
      </c>
      <c r="N518">
        <v>1</v>
      </c>
      <c r="O518" t="s">
        <v>55</v>
      </c>
      <c r="P518">
        <v>2819</v>
      </c>
      <c r="Q518">
        <v>2</v>
      </c>
      <c r="R518" t="s">
        <v>50</v>
      </c>
      <c r="S518">
        <v>16</v>
      </c>
      <c r="T518">
        <v>3</v>
      </c>
      <c r="U518">
        <v>1</v>
      </c>
      <c r="V518">
        <v>1</v>
      </c>
      <c r="W518">
        <v>5</v>
      </c>
      <c r="X518">
        <v>3</v>
      </c>
      <c r="Y518">
        <v>4</v>
      </c>
      <c r="Z518">
        <v>3</v>
      </c>
      <c r="AA518">
        <v>2</v>
      </c>
      <c r="AB518">
        <v>0</v>
      </c>
      <c r="AC518">
        <v>2</v>
      </c>
      <c r="AD518">
        <v>0</v>
      </c>
      <c r="AE518">
        <v>0</v>
      </c>
      <c r="AF518">
        <v>1</v>
      </c>
      <c r="AG518">
        <v>1</v>
      </c>
      <c r="AH518" t="s">
        <v>153</v>
      </c>
      <c r="AI518" t="s">
        <v>46</v>
      </c>
      <c r="AJ518" t="s">
        <v>61</v>
      </c>
      <c r="AK518" t="s">
        <v>48</v>
      </c>
      <c r="AL518" t="s">
        <v>65</v>
      </c>
      <c r="AM518">
        <v>1.75</v>
      </c>
      <c r="AN518" t="s">
        <v>93</v>
      </c>
      <c r="AO518" t="str" cm="1">
        <f t="array" ref="AO518">_xlfn.IFS(
  attrition_data[[#This Row],[YearsSinceLastPromotion]]="","",
  attrition_data[[#This Row],[YearsSinceLastPromotion]]=0,"0",
  attrition_data[[#This Row],[YearsSinceLastPromotion]]&lt;=2,"1–2",
  attrition_data[[#This Row],[YearsSinceLastPromotion]]&lt;=5,"3–5",
  TRUE,"6+"
)</f>
        <v>0</v>
      </c>
      <c r="AP518">
        <f>attrition_data[[#This Row],[MonthlyIncome]] * 12 * ReplacementFactor</f>
        <v>10148.4</v>
      </c>
      <c r="AQ518">
        <f>IFERROR(attrition_data[[#This Row],[AttritionFlag]] * attrition_data[[#This Row],[ReplacementCost]], 0)</f>
        <v>0</v>
      </c>
      <c r="AR51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18" t="str" cm="1">
        <f t="array" ref="AS518">_xlfn.IFS(
  attrition_data[[#This Row],[RiskScore]] &lt;= $AU$3, "Q1 (Lowest)",
  attrition_data[[#This Row],[RiskScore]] &lt;= $AV$3, "Q2",
  attrition_data[[#This Row],[RiskScore]] &lt;= $AW$3, "Q3",
  TRUE, "Q4 (Highest)"
)</f>
        <v>Q2</v>
      </c>
    </row>
    <row r="519" spans="1:45">
      <c r="A519">
        <v>25</v>
      </c>
      <c r="B519" t="s">
        <v>50</v>
      </c>
      <c r="C519" t="s">
        <v>39</v>
      </c>
      <c r="D519" t="s">
        <v>40</v>
      </c>
      <c r="E519">
        <v>8</v>
      </c>
      <c r="F519">
        <v>3</v>
      </c>
      <c r="G519" t="s">
        <v>41</v>
      </c>
      <c r="H519">
        <v>707</v>
      </c>
      <c r="I519">
        <v>4</v>
      </c>
      <c r="J519" t="s">
        <v>53</v>
      </c>
      <c r="K519">
        <v>4</v>
      </c>
      <c r="L519">
        <v>2</v>
      </c>
      <c r="M519" t="s">
        <v>43</v>
      </c>
      <c r="N519">
        <v>2</v>
      </c>
      <c r="O519" t="s">
        <v>55</v>
      </c>
      <c r="P519">
        <v>4851</v>
      </c>
      <c r="Q519">
        <v>0</v>
      </c>
      <c r="R519" t="s">
        <v>50</v>
      </c>
      <c r="S519">
        <v>22</v>
      </c>
      <c r="T519">
        <v>4</v>
      </c>
      <c r="U519">
        <v>3</v>
      </c>
      <c r="V519">
        <v>1</v>
      </c>
      <c r="W519">
        <v>4</v>
      </c>
      <c r="X519">
        <v>4</v>
      </c>
      <c r="Y519">
        <v>3</v>
      </c>
      <c r="Z519">
        <v>3</v>
      </c>
      <c r="AA519">
        <v>2</v>
      </c>
      <c r="AB519">
        <v>1</v>
      </c>
      <c r="AC519">
        <v>2</v>
      </c>
      <c r="AD519">
        <v>0</v>
      </c>
      <c r="AE519">
        <v>0</v>
      </c>
      <c r="AF519">
        <v>1</v>
      </c>
      <c r="AG519">
        <v>1</v>
      </c>
      <c r="AH519" t="s">
        <v>63</v>
      </c>
      <c r="AI519" t="s">
        <v>57</v>
      </c>
      <c r="AJ519" t="s">
        <v>61</v>
      </c>
      <c r="AK519" t="s">
        <v>48</v>
      </c>
      <c r="AL519" t="s">
        <v>65</v>
      </c>
      <c r="AM519">
        <v>3</v>
      </c>
      <c r="AN519" t="s">
        <v>94</v>
      </c>
      <c r="AO519" t="str" cm="1">
        <f t="array" ref="AO519">_xlfn.IFS(
  attrition_data[[#This Row],[YearsSinceLastPromotion]]="","",
  attrition_data[[#This Row],[YearsSinceLastPromotion]]=0,"0",
  attrition_data[[#This Row],[YearsSinceLastPromotion]]&lt;=2,"1–2",
  attrition_data[[#This Row],[YearsSinceLastPromotion]]&lt;=5,"3–5",
  TRUE,"6+"
)</f>
        <v>1–2</v>
      </c>
      <c r="AP519">
        <f>attrition_data[[#This Row],[MonthlyIncome]] * 12 * ReplacementFactor</f>
        <v>17463.599999999999</v>
      </c>
      <c r="AQ519">
        <f>IFERROR(attrition_data[[#This Row],[AttritionFlag]] * attrition_data[[#This Row],[ReplacementCost]], 0)</f>
        <v>0</v>
      </c>
      <c r="AR51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19" t="str" cm="1">
        <f t="array" ref="AS519">_xlfn.IFS(
  attrition_data[[#This Row],[RiskScore]] &lt;= $AU$3, "Q1 (Lowest)",
  attrition_data[[#This Row],[RiskScore]] &lt;= $AV$3, "Q2",
  attrition_data[[#This Row],[RiskScore]] &lt;= $AW$3, "Q3",
  TRUE, "Q4 (Highest)"
)</f>
        <v>Q1 (Lowest)</v>
      </c>
    </row>
    <row r="520" spans="1:45">
      <c r="A520">
        <v>38</v>
      </c>
      <c r="B520" t="s">
        <v>50</v>
      </c>
      <c r="C520" t="s">
        <v>39</v>
      </c>
      <c r="D520" t="s">
        <v>40</v>
      </c>
      <c r="E520">
        <v>7</v>
      </c>
      <c r="F520">
        <v>4</v>
      </c>
      <c r="G520" t="s">
        <v>82</v>
      </c>
      <c r="H520">
        <v>709</v>
      </c>
      <c r="I520">
        <v>4</v>
      </c>
      <c r="J520" t="s">
        <v>42</v>
      </c>
      <c r="K520">
        <v>2</v>
      </c>
      <c r="L520">
        <v>2</v>
      </c>
      <c r="M520" t="s">
        <v>43</v>
      </c>
      <c r="N520">
        <v>4</v>
      </c>
      <c r="O520" t="s">
        <v>44</v>
      </c>
      <c r="P520">
        <v>4028</v>
      </c>
      <c r="Q520">
        <v>0</v>
      </c>
      <c r="R520" t="s">
        <v>50</v>
      </c>
      <c r="S520">
        <v>20</v>
      </c>
      <c r="T520">
        <v>4</v>
      </c>
      <c r="U520">
        <v>1</v>
      </c>
      <c r="V520">
        <v>0</v>
      </c>
      <c r="W520">
        <v>8</v>
      </c>
      <c r="X520">
        <v>2</v>
      </c>
      <c r="Y520">
        <v>3</v>
      </c>
      <c r="Z520">
        <v>7</v>
      </c>
      <c r="AA520">
        <v>7</v>
      </c>
      <c r="AB520">
        <v>0</v>
      </c>
      <c r="AC520">
        <v>5</v>
      </c>
      <c r="AD520">
        <v>0</v>
      </c>
      <c r="AE520">
        <v>0</v>
      </c>
      <c r="AF520">
        <v>1</v>
      </c>
      <c r="AG520">
        <v>1</v>
      </c>
      <c r="AH520" t="s">
        <v>45</v>
      </c>
      <c r="AI520" t="s">
        <v>57</v>
      </c>
      <c r="AJ520" t="s">
        <v>61</v>
      </c>
      <c r="AK520" t="s">
        <v>48</v>
      </c>
      <c r="AL520" t="s">
        <v>49</v>
      </c>
      <c r="AM520">
        <v>3</v>
      </c>
      <c r="AN520" t="s">
        <v>94</v>
      </c>
      <c r="AO520" t="str" cm="1">
        <f t="array" ref="AO520">_xlfn.IFS(
  attrition_data[[#This Row],[YearsSinceLastPromotion]]="","",
  attrition_data[[#This Row],[YearsSinceLastPromotion]]=0,"0",
  attrition_data[[#This Row],[YearsSinceLastPromotion]]&lt;=2,"1–2",
  attrition_data[[#This Row],[YearsSinceLastPromotion]]&lt;=5,"3–5",
  TRUE,"6+"
)</f>
        <v>0</v>
      </c>
      <c r="AP520">
        <f>attrition_data[[#This Row],[MonthlyIncome]] * 12 * ReplacementFactor</f>
        <v>14500.8</v>
      </c>
      <c r="AQ520">
        <f>IFERROR(attrition_data[[#This Row],[AttritionFlag]] * attrition_data[[#This Row],[ReplacementCost]], 0)</f>
        <v>0</v>
      </c>
      <c r="AR52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20" t="str" cm="1">
        <f t="array" ref="AS520">_xlfn.IFS(
  attrition_data[[#This Row],[RiskScore]] &lt;= $AU$3, "Q1 (Lowest)",
  attrition_data[[#This Row],[RiskScore]] &lt;= $AV$3, "Q2",
  attrition_data[[#This Row],[RiskScore]] &lt;= $AW$3, "Q3",
  TRUE, "Q4 (Highest)"
)</f>
        <v>Q1 (Lowest)</v>
      </c>
    </row>
    <row r="521" spans="1:45">
      <c r="A521">
        <v>29</v>
      </c>
      <c r="B521" t="s">
        <v>50</v>
      </c>
      <c r="C521" t="s">
        <v>51</v>
      </c>
      <c r="D521" t="s">
        <v>52</v>
      </c>
      <c r="E521">
        <v>1</v>
      </c>
      <c r="F521">
        <v>4</v>
      </c>
      <c r="G521" t="s">
        <v>41</v>
      </c>
      <c r="H521">
        <v>710</v>
      </c>
      <c r="I521">
        <v>2</v>
      </c>
      <c r="J521" t="s">
        <v>53</v>
      </c>
      <c r="K521">
        <v>1</v>
      </c>
      <c r="L521">
        <v>1</v>
      </c>
      <c r="M521" t="s">
        <v>54</v>
      </c>
      <c r="N521">
        <v>4</v>
      </c>
      <c r="O521" t="s">
        <v>67</v>
      </c>
      <c r="P521">
        <v>2720</v>
      </c>
      <c r="Q521">
        <v>1</v>
      </c>
      <c r="R521" t="s">
        <v>50</v>
      </c>
      <c r="S521">
        <v>18</v>
      </c>
      <c r="T521">
        <v>3</v>
      </c>
      <c r="U521">
        <v>4</v>
      </c>
      <c r="V521">
        <v>1</v>
      </c>
      <c r="W521">
        <v>10</v>
      </c>
      <c r="X521">
        <v>5</v>
      </c>
      <c r="Y521">
        <v>3</v>
      </c>
      <c r="Z521">
        <v>10</v>
      </c>
      <c r="AA521">
        <v>7</v>
      </c>
      <c r="AB521">
        <v>2</v>
      </c>
      <c r="AC521">
        <v>8</v>
      </c>
      <c r="AD521">
        <v>0</v>
      </c>
      <c r="AE521">
        <v>0</v>
      </c>
      <c r="AF521">
        <v>0</v>
      </c>
      <c r="AG521">
        <v>1</v>
      </c>
      <c r="AH521" t="s">
        <v>63</v>
      </c>
      <c r="AI521" t="s">
        <v>46</v>
      </c>
      <c r="AJ521" t="s">
        <v>61</v>
      </c>
      <c r="AK521" t="s">
        <v>58</v>
      </c>
      <c r="AL521" t="s">
        <v>49</v>
      </c>
      <c r="AM521">
        <v>3.25</v>
      </c>
      <c r="AN521" t="s">
        <v>95</v>
      </c>
      <c r="AO521" t="str" cm="1">
        <f t="array" ref="AO521">_xlfn.IFS(
  attrition_data[[#This Row],[YearsSinceLastPromotion]]="","",
  attrition_data[[#This Row],[YearsSinceLastPromotion]]=0,"0",
  attrition_data[[#This Row],[YearsSinceLastPromotion]]&lt;=2,"1–2",
  attrition_data[[#This Row],[YearsSinceLastPromotion]]&lt;=5,"3–5",
  TRUE,"6+"
)</f>
        <v>1–2</v>
      </c>
      <c r="AP521">
        <f>attrition_data[[#This Row],[MonthlyIncome]] * 12 * ReplacementFactor</f>
        <v>9792</v>
      </c>
      <c r="AQ521">
        <f>IFERROR(attrition_data[[#This Row],[AttritionFlag]] * attrition_data[[#This Row],[ReplacementCost]], 0)</f>
        <v>0</v>
      </c>
      <c r="AR52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21" t="str" cm="1">
        <f t="array" ref="AS521">_xlfn.IFS(
  attrition_data[[#This Row],[RiskScore]] &lt;= $AU$3, "Q1 (Lowest)",
  attrition_data[[#This Row],[RiskScore]] &lt;= $AV$3, "Q2",
  attrition_data[[#This Row],[RiskScore]] &lt;= $AW$3, "Q3",
  TRUE, "Q4 (Highest)"
)</f>
        <v>Q1 (Lowest)</v>
      </c>
    </row>
    <row r="522" spans="1:45">
      <c r="A522">
        <v>48</v>
      </c>
      <c r="B522" t="s">
        <v>50</v>
      </c>
      <c r="C522" t="s">
        <v>39</v>
      </c>
      <c r="D522" t="s">
        <v>40</v>
      </c>
      <c r="E522">
        <v>2</v>
      </c>
      <c r="F522">
        <v>1</v>
      </c>
      <c r="G522" t="s">
        <v>82</v>
      </c>
      <c r="H522">
        <v>712</v>
      </c>
      <c r="I522">
        <v>2</v>
      </c>
      <c r="J522" t="s">
        <v>53</v>
      </c>
      <c r="K522">
        <v>4</v>
      </c>
      <c r="L522">
        <v>2</v>
      </c>
      <c r="M522" t="s">
        <v>43</v>
      </c>
      <c r="N522">
        <v>2</v>
      </c>
      <c r="O522" t="s">
        <v>55</v>
      </c>
      <c r="P522">
        <v>8120</v>
      </c>
      <c r="Q522">
        <v>3</v>
      </c>
      <c r="R522" t="s">
        <v>50</v>
      </c>
      <c r="S522">
        <v>12</v>
      </c>
      <c r="T522">
        <v>3</v>
      </c>
      <c r="U522">
        <v>4</v>
      </c>
      <c r="V522">
        <v>0</v>
      </c>
      <c r="W522">
        <v>12</v>
      </c>
      <c r="X522">
        <v>3</v>
      </c>
      <c r="Y522">
        <v>3</v>
      </c>
      <c r="Z522">
        <v>2</v>
      </c>
      <c r="AA522">
        <v>2</v>
      </c>
      <c r="AB522">
        <v>2</v>
      </c>
      <c r="AC522">
        <v>2</v>
      </c>
      <c r="AD522">
        <v>0</v>
      </c>
      <c r="AE522">
        <v>0</v>
      </c>
      <c r="AF522">
        <v>0</v>
      </c>
      <c r="AG522">
        <v>1</v>
      </c>
      <c r="AH522" t="s">
        <v>56</v>
      </c>
      <c r="AI522" t="s">
        <v>46</v>
      </c>
      <c r="AJ522" t="s">
        <v>47</v>
      </c>
      <c r="AK522" t="s">
        <v>58</v>
      </c>
      <c r="AL522" t="s">
        <v>65</v>
      </c>
      <c r="AM522">
        <v>2.75</v>
      </c>
      <c r="AN522" t="s">
        <v>94</v>
      </c>
      <c r="AO522" t="str" cm="1">
        <f t="array" ref="AO522">_xlfn.IFS(
  attrition_data[[#This Row],[YearsSinceLastPromotion]]="","",
  attrition_data[[#This Row],[YearsSinceLastPromotion]]=0,"0",
  attrition_data[[#This Row],[YearsSinceLastPromotion]]&lt;=2,"1–2",
  attrition_data[[#This Row],[YearsSinceLastPromotion]]&lt;=5,"3–5",
  TRUE,"6+"
)</f>
        <v>1–2</v>
      </c>
      <c r="AP522">
        <f>attrition_data[[#This Row],[MonthlyIncome]] * 12 * ReplacementFactor</f>
        <v>29232</v>
      </c>
      <c r="AQ522">
        <f>IFERROR(attrition_data[[#This Row],[AttritionFlag]] * attrition_data[[#This Row],[ReplacementCost]], 0)</f>
        <v>0</v>
      </c>
      <c r="AR52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22" t="str" cm="1">
        <f t="array" ref="AS522">_xlfn.IFS(
  attrition_data[[#This Row],[RiskScore]] &lt;= $AU$3, "Q1 (Lowest)",
  attrition_data[[#This Row],[RiskScore]] &lt;= $AV$3, "Q2",
  attrition_data[[#This Row],[RiskScore]] &lt;= $AW$3, "Q3",
  TRUE, "Q4 (Highest)"
)</f>
        <v>Q2</v>
      </c>
    </row>
    <row r="523" spans="1:45">
      <c r="A523">
        <v>27</v>
      </c>
      <c r="B523" t="s">
        <v>50</v>
      </c>
      <c r="C523" t="s">
        <v>51</v>
      </c>
      <c r="D523" t="s">
        <v>40</v>
      </c>
      <c r="E523">
        <v>3</v>
      </c>
      <c r="F523">
        <v>1</v>
      </c>
      <c r="G523" t="s">
        <v>64</v>
      </c>
      <c r="H523">
        <v>714</v>
      </c>
      <c r="I523">
        <v>4</v>
      </c>
      <c r="J523" t="s">
        <v>42</v>
      </c>
      <c r="K523">
        <v>4</v>
      </c>
      <c r="L523">
        <v>2</v>
      </c>
      <c r="M523" t="s">
        <v>43</v>
      </c>
      <c r="N523">
        <v>4</v>
      </c>
      <c r="O523" t="s">
        <v>67</v>
      </c>
      <c r="P523">
        <v>4647</v>
      </c>
      <c r="Q523">
        <v>1</v>
      </c>
      <c r="R523" t="s">
        <v>38</v>
      </c>
      <c r="S523">
        <v>20</v>
      </c>
      <c r="T523">
        <v>4</v>
      </c>
      <c r="U523">
        <v>2</v>
      </c>
      <c r="V523">
        <v>2</v>
      </c>
      <c r="W523">
        <v>6</v>
      </c>
      <c r="X523">
        <v>3</v>
      </c>
      <c r="Y523">
        <v>3</v>
      </c>
      <c r="Z523">
        <v>6</v>
      </c>
      <c r="AA523">
        <v>5</v>
      </c>
      <c r="AB523">
        <v>0</v>
      </c>
      <c r="AC523">
        <v>4</v>
      </c>
      <c r="AD523">
        <v>0</v>
      </c>
      <c r="AE523">
        <v>1</v>
      </c>
      <c r="AF523">
        <v>1</v>
      </c>
      <c r="AG523">
        <v>1</v>
      </c>
      <c r="AH523" t="s">
        <v>63</v>
      </c>
      <c r="AI523" t="s">
        <v>46</v>
      </c>
      <c r="AJ523" t="s">
        <v>61</v>
      </c>
      <c r="AK523" t="s">
        <v>48</v>
      </c>
      <c r="AL523" t="s">
        <v>49</v>
      </c>
      <c r="AM523">
        <v>3.25</v>
      </c>
      <c r="AN523" t="s">
        <v>95</v>
      </c>
      <c r="AO523" t="str" cm="1">
        <f t="array" ref="AO523">_xlfn.IFS(
  attrition_data[[#This Row],[YearsSinceLastPromotion]]="","",
  attrition_data[[#This Row],[YearsSinceLastPromotion]]=0,"0",
  attrition_data[[#This Row],[YearsSinceLastPromotion]]&lt;=2,"1–2",
  attrition_data[[#This Row],[YearsSinceLastPromotion]]&lt;=5,"3–5",
  TRUE,"6+"
)</f>
        <v>0</v>
      </c>
      <c r="AP523">
        <f>attrition_data[[#This Row],[MonthlyIncome]] * 12 * ReplacementFactor</f>
        <v>16729.2</v>
      </c>
      <c r="AQ523">
        <f>IFERROR(attrition_data[[#This Row],[AttritionFlag]] * attrition_data[[#This Row],[ReplacementCost]], 0)</f>
        <v>0</v>
      </c>
      <c r="AR52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23" t="str" cm="1">
        <f t="array" ref="AS523">_xlfn.IFS(
  attrition_data[[#This Row],[RiskScore]] &lt;= $AU$3, "Q1 (Lowest)",
  attrition_data[[#This Row],[RiskScore]] &lt;= $AV$3, "Q2",
  attrition_data[[#This Row],[RiskScore]] &lt;= $AW$3, "Q3",
  TRUE, "Q4 (Highest)"
)</f>
        <v>Q2</v>
      </c>
    </row>
    <row r="524" spans="1:45">
      <c r="A524">
        <v>37</v>
      </c>
      <c r="B524" t="s">
        <v>50</v>
      </c>
      <c r="C524" t="s">
        <v>39</v>
      </c>
      <c r="D524" t="s">
        <v>52</v>
      </c>
      <c r="E524">
        <v>10</v>
      </c>
      <c r="F524">
        <v>2</v>
      </c>
      <c r="G524" t="s">
        <v>41</v>
      </c>
      <c r="H524">
        <v>715</v>
      </c>
      <c r="I524">
        <v>4</v>
      </c>
      <c r="J524" t="s">
        <v>53</v>
      </c>
      <c r="K524">
        <v>4</v>
      </c>
      <c r="L524">
        <v>1</v>
      </c>
      <c r="M524" t="s">
        <v>54</v>
      </c>
      <c r="N524">
        <v>4</v>
      </c>
      <c r="O524" t="s">
        <v>44</v>
      </c>
      <c r="P524">
        <v>4680</v>
      </c>
      <c r="Q524">
        <v>3</v>
      </c>
      <c r="R524" t="s">
        <v>50</v>
      </c>
      <c r="S524">
        <v>17</v>
      </c>
      <c r="T524">
        <v>3</v>
      </c>
      <c r="U524">
        <v>1</v>
      </c>
      <c r="V524">
        <v>0</v>
      </c>
      <c r="W524">
        <v>4</v>
      </c>
      <c r="X524">
        <v>2</v>
      </c>
      <c r="Y524">
        <v>3</v>
      </c>
      <c r="Z524">
        <v>1</v>
      </c>
      <c r="AA524">
        <v>0</v>
      </c>
      <c r="AB524">
        <v>0</v>
      </c>
      <c r="AC524">
        <v>0</v>
      </c>
      <c r="AD524">
        <v>0</v>
      </c>
      <c r="AE524">
        <v>0</v>
      </c>
      <c r="AF524">
        <v>1</v>
      </c>
      <c r="AG524">
        <v>0</v>
      </c>
      <c r="AH524" t="s">
        <v>45</v>
      </c>
      <c r="AI524" t="s">
        <v>57</v>
      </c>
      <c r="AJ524" t="s">
        <v>61</v>
      </c>
      <c r="AK524" t="s">
        <v>48</v>
      </c>
      <c r="AL524" t="s">
        <v>62</v>
      </c>
      <c r="AM524">
        <v>3</v>
      </c>
      <c r="AN524" t="s">
        <v>94</v>
      </c>
      <c r="AO524" t="str" cm="1">
        <f t="array" ref="AO524">_xlfn.IFS(
  attrition_data[[#This Row],[YearsSinceLastPromotion]]="","",
  attrition_data[[#This Row],[YearsSinceLastPromotion]]=0,"0",
  attrition_data[[#This Row],[YearsSinceLastPromotion]]&lt;=2,"1–2",
  attrition_data[[#This Row],[YearsSinceLastPromotion]]&lt;=5,"3–5",
  TRUE,"6+"
)</f>
        <v>0</v>
      </c>
      <c r="AP524">
        <f>attrition_data[[#This Row],[MonthlyIncome]] * 12 * ReplacementFactor</f>
        <v>16848</v>
      </c>
      <c r="AQ524">
        <f>IFERROR(attrition_data[[#This Row],[AttritionFlag]] * attrition_data[[#This Row],[ReplacementCost]], 0)</f>
        <v>0</v>
      </c>
      <c r="AR52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24" t="str" cm="1">
        <f t="array" ref="AS524">_xlfn.IFS(
  attrition_data[[#This Row],[RiskScore]] &lt;= $AU$3, "Q1 (Lowest)",
  attrition_data[[#This Row],[RiskScore]] &lt;= $AV$3, "Q2",
  attrition_data[[#This Row],[RiskScore]] &lt;= $AW$3, "Q3",
  TRUE, "Q4 (Highest)"
)</f>
        <v>Q2</v>
      </c>
    </row>
    <row r="525" spans="1:45">
      <c r="A525">
        <v>50</v>
      </c>
      <c r="B525" t="s">
        <v>50</v>
      </c>
      <c r="C525" t="s">
        <v>39</v>
      </c>
      <c r="D525" t="s">
        <v>52</v>
      </c>
      <c r="E525">
        <v>28</v>
      </c>
      <c r="F525">
        <v>1</v>
      </c>
      <c r="G525" t="s">
        <v>64</v>
      </c>
      <c r="H525">
        <v>716</v>
      </c>
      <c r="I525">
        <v>4</v>
      </c>
      <c r="J525" t="s">
        <v>53</v>
      </c>
      <c r="K525">
        <v>4</v>
      </c>
      <c r="L525">
        <v>1</v>
      </c>
      <c r="M525" t="s">
        <v>60</v>
      </c>
      <c r="N525">
        <v>3</v>
      </c>
      <c r="O525" t="s">
        <v>55</v>
      </c>
      <c r="P525">
        <v>3221</v>
      </c>
      <c r="Q525">
        <v>1</v>
      </c>
      <c r="R525" t="s">
        <v>38</v>
      </c>
      <c r="S525">
        <v>11</v>
      </c>
      <c r="T525">
        <v>3</v>
      </c>
      <c r="U525">
        <v>3</v>
      </c>
      <c r="V525">
        <v>3</v>
      </c>
      <c r="W525">
        <v>20</v>
      </c>
      <c r="X525">
        <v>3</v>
      </c>
      <c r="Y525">
        <v>3</v>
      </c>
      <c r="Z525">
        <v>20</v>
      </c>
      <c r="AA525">
        <v>8</v>
      </c>
      <c r="AB525">
        <v>3</v>
      </c>
      <c r="AC525">
        <v>8</v>
      </c>
      <c r="AD525">
        <v>0</v>
      </c>
      <c r="AE525">
        <v>1</v>
      </c>
      <c r="AF525">
        <v>0</v>
      </c>
      <c r="AG525">
        <v>1</v>
      </c>
      <c r="AH525" t="s">
        <v>56</v>
      </c>
      <c r="AI525" t="s">
        <v>68</v>
      </c>
      <c r="AJ525" t="s">
        <v>61</v>
      </c>
      <c r="AK525" t="s">
        <v>71</v>
      </c>
      <c r="AL525" t="s">
        <v>71</v>
      </c>
      <c r="AM525">
        <v>3.25</v>
      </c>
      <c r="AN525" t="s">
        <v>95</v>
      </c>
      <c r="AO525" t="str" cm="1">
        <f t="array" ref="AO525">_xlfn.IFS(
  attrition_data[[#This Row],[YearsSinceLastPromotion]]="","",
  attrition_data[[#This Row],[YearsSinceLastPromotion]]=0,"0",
  attrition_data[[#This Row],[YearsSinceLastPromotion]]&lt;=2,"1–2",
  attrition_data[[#This Row],[YearsSinceLastPromotion]]&lt;=5,"3–5",
  TRUE,"6+"
)</f>
        <v>3–5</v>
      </c>
      <c r="AP525">
        <f>attrition_data[[#This Row],[MonthlyIncome]] * 12 * ReplacementFactor</f>
        <v>11595.6</v>
      </c>
      <c r="AQ525">
        <f>IFERROR(attrition_data[[#This Row],[AttritionFlag]] * attrition_data[[#This Row],[ReplacementCost]], 0)</f>
        <v>0</v>
      </c>
      <c r="AR52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525" t="str" cm="1">
        <f t="array" ref="AS525">_xlfn.IFS(
  attrition_data[[#This Row],[RiskScore]] &lt;= $AU$3, "Q1 (Lowest)",
  attrition_data[[#This Row],[RiskScore]] &lt;= $AV$3, "Q2",
  attrition_data[[#This Row],[RiskScore]] &lt;= $AW$3, "Q3",
  TRUE, "Q4 (Highest)"
)</f>
        <v>Q4 (Highest)</v>
      </c>
    </row>
    <row r="526" spans="1:45">
      <c r="A526">
        <v>34</v>
      </c>
      <c r="B526" t="s">
        <v>50</v>
      </c>
      <c r="C526" t="s">
        <v>39</v>
      </c>
      <c r="D526" t="s">
        <v>52</v>
      </c>
      <c r="E526">
        <v>9</v>
      </c>
      <c r="F526">
        <v>3</v>
      </c>
      <c r="G526" t="s">
        <v>64</v>
      </c>
      <c r="H526">
        <v>717</v>
      </c>
      <c r="I526">
        <v>4</v>
      </c>
      <c r="J526" t="s">
        <v>42</v>
      </c>
      <c r="K526">
        <v>2</v>
      </c>
      <c r="L526">
        <v>3</v>
      </c>
      <c r="M526" t="s">
        <v>70</v>
      </c>
      <c r="N526">
        <v>2</v>
      </c>
      <c r="O526" t="s">
        <v>44</v>
      </c>
      <c r="P526">
        <v>8621</v>
      </c>
      <c r="Q526">
        <v>1</v>
      </c>
      <c r="R526" t="s">
        <v>50</v>
      </c>
      <c r="S526">
        <v>14</v>
      </c>
      <c r="T526">
        <v>3</v>
      </c>
      <c r="U526">
        <v>2</v>
      </c>
      <c r="V526">
        <v>0</v>
      </c>
      <c r="W526">
        <v>9</v>
      </c>
      <c r="X526">
        <v>3</v>
      </c>
      <c r="Y526">
        <v>4</v>
      </c>
      <c r="Z526">
        <v>8</v>
      </c>
      <c r="AA526">
        <v>7</v>
      </c>
      <c r="AB526">
        <v>7</v>
      </c>
      <c r="AC526">
        <v>7</v>
      </c>
      <c r="AD526">
        <v>0</v>
      </c>
      <c r="AE526">
        <v>0</v>
      </c>
      <c r="AF526">
        <v>0</v>
      </c>
      <c r="AG526">
        <v>1</v>
      </c>
      <c r="AH526" t="s">
        <v>63</v>
      </c>
      <c r="AI526" t="s">
        <v>57</v>
      </c>
      <c r="AJ526" t="s">
        <v>47</v>
      </c>
      <c r="AK526" t="s">
        <v>58</v>
      </c>
      <c r="AL526" t="s">
        <v>49</v>
      </c>
      <c r="AM526">
        <v>3</v>
      </c>
      <c r="AN526" t="s">
        <v>94</v>
      </c>
      <c r="AO526" t="str" cm="1">
        <f t="array" ref="AO526">_xlfn.IFS(
  attrition_data[[#This Row],[YearsSinceLastPromotion]]="","",
  attrition_data[[#This Row],[YearsSinceLastPromotion]]=0,"0",
  attrition_data[[#This Row],[YearsSinceLastPromotion]]&lt;=2,"1–2",
  attrition_data[[#This Row],[YearsSinceLastPromotion]]&lt;=5,"3–5",
  TRUE,"6+"
)</f>
        <v>6+</v>
      </c>
      <c r="AP526">
        <f>attrition_data[[#This Row],[MonthlyIncome]] * 12 * ReplacementFactor</f>
        <v>31035.599999999999</v>
      </c>
      <c r="AQ526">
        <f>IFERROR(attrition_data[[#This Row],[AttritionFlag]] * attrition_data[[#This Row],[ReplacementCost]], 0)</f>
        <v>0</v>
      </c>
      <c r="AR52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26" t="str" cm="1">
        <f t="array" ref="AS526">_xlfn.IFS(
  attrition_data[[#This Row],[RiskScore]] &lt;= $AU$3, "Q1 (Lowest)",
  attrition_data[[#This Row],[RiskScore]] &lt;= $AV$3, "Q2",
  attrition_data[[#This Row],[RiskScore]] &lt;= $AW$3, "Q3",
  TRUE, "Q4 (Highest)"
)</f>
        <v>Q2</v>
      </c>
    </row>
    <row r="527" spans="1:45">
      <c r="A527">
        <v>24</v>
      </c>
      <c r="B527" t="s">
        <v>38</v>
      </c>
      <c r="C527" t="s">
        <v>39</v>
      </c>
      <c r="D527" t="s">
        <v>40</v>
      </c>
      <c r="E527">
        <v>3</v>
      </c>
      <c r="F527">
        <v>2</v>
      </c>
      <c r="G527" t="s">
        <v>41</v>
      </c>
      <c r="H527">
        <v>720</v>
      </c>
      <c r="I527">
        <v>1</v>
      </c>
      <c r="J527" t="s">
        <v>42</v>
      </c>
      <c r="K527">
        <v>3</v>
      </c>
      <c r="L527">
        <v>2</v>
      </c>
      <c r="M527" t="s">
        <v>43</v>
      </c>
      <c r="N527">
        <v>3</v>
      </c>
      <c r="O527" t="s">
        <v>44</v>
      </c>
      <c r="P527">
        <v>4577</v>
      </c>
      <c r="Q527">
        <v>9</v>
      </c>
      <c r="R527" t="s">
        <v>50</v>
      </c>
      <c r="S527">
        <v>14</v>
      </c>
      <c r="T527">
        <v>3</v>
      </c>
      <c r="U527">
        <v>1</v>
      </c>
      <c r="V527">
        <v>0</v>
      </c>
      <c r="W527">
        <v>4</v>
      </c>
      <c r="X527">
        <v>3</v>
      </c>
      <c r="Y527">
        <v>3</v>
      </c>
      <c r="Z527">
        <v>2</v>
      </c>
      <c r="AA527">
        <v>2</v>
      </c>
      <c r="AB527">
        <v>2</v>
      </c>
      <c r="AC527">
        <v>0</v>
      </c>
      <c r="AD527">
        <v>1</v>
      </c>
      <c r="AE527">
        <v>0</v>
      </c>
      <c r="AF527">
        <v>0</v>
      </c>
      <c r="AG527">
        <v>0</v>
      </c>
      <c r="AH527" t="s">
        <v>153</v>
      </c>
      <c r="AI527" t="s">
        <v>46</v>
      </c>
      <c r="AJ527" t="s">
        <v>61</v>
      </c>
      <c r="AK527" t="s">
        <v>48</v>
      </c>
      <c r="AL527" t="s">
        <v>65</v>
      </c>
      <c r="AM527">
        <v>2</v>
      </c>
      <c r="AN527" t="s">
        <v>93</v>
      </c>
      <c r="AO527" t="str" cm="1">
        <f t="array" ref="AO527">_xlfn.IFS(
  attrition_data[[#This Row],[YearsSinceLastPromotion]]="","",
  attrition_data[[#This Row],[YearsSinceLastPromotion]]=0,"0",
  attrition_data[[#This Row],[YearsSinceLastPromotion]]&lt;=2,"1–2",
  attrition_data[[#This Row],[YearsSinceLastPromotion]]&lt;=5,"3–5",
  TRUE,"6+"
)</f>
        <v>1–2</v>
      </c>
      <c r="AP527">
        <f>attrition_data[[#This Row],[MonthlyIncome]] * 12 * ReplacementFactor</f>
        <v>16477.2</v>
      </c>
      <c r="AQ527">
        <f>IFERROR(attrition_data[[#This Row],[AttritionFlag]] * attrition_data[[#This Row],[ReplacementCost]], 0)</f>
        <v>16477.2</v>
      </c>
      <c r="AR52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527" t="str" cm="1">
        <f t="array" ref="AS527">_xlfn.IFS(
  attrition_data[[#This Row],[RiskScore]] &lt;= $AU$3, "Q1 (Lowest)",
  attrition_data[[#This Row],[RiskScore]] &lt;= $AV$3, "Q2",
  attrition_data[[#This Row],[RiskScore]] &lt;= $AW$3, "Q3",
  TRUE, "Q4 (Highest)"
)</f>
        <v>Q3</v>
      </c>
    </row>
    <row r="528" spans="1:45">
      <c r="A528">
        <v>39</v>
      </c>
      <c r="B528" t="s">
        <v>50</v>
      </c>
      <c r="C528" t="s">
        <v>39</v>
      </c>
      <c r="D528" t="s">
        <v>52</v>
      </c>
      <c r="E528">
        <v>2</v>
      </c>
      <c r="F528">
        <v>4</v>
      </c>
      <c r="G528" t="s">
        <v>83</v>
      </c>
      <c r="H528">
        <v>721</v>
      </c>
      <c r="I528">
        <v>4</v>
      </c>
      <c r="J528" t="s">
        <v>42</v>
      </c>
      <c r="K528">
        <v>2</v>
      </c>
      <c r="L528">
        <v>2</v>
      </c>
      <c r="M528" t="s">
        <v>70</v>
      </c>
      <c r="N528">
        <v>3</v>
      </c>
      <c r="O528" t="s">
        <v>44</v>
      </c>
      <c r="P528">
        <v>4553</v>
      </c>
      <c r="Q528">
        <v>1</v>
      </c>
      <c r="R528" t="s">
        <v>50</v>
      </c>
      <c r="S528">
        <v>11</v>
      </c>
      <c r="T528">
        <v>3</v>
      </c>
      <c r="U528">
        <v>1</v>
      </c>
      <c r="V528">
        <v>0</v>
      </c>
      <c r="W528">
        <v>20</v>
      </c>
      <c r="X528">
        <v>4</v>
      </c>
      <c r="Y528">
        <v>3</v>
      </c>
      <c r="Z528">
        <v>20</v>
      </c>
      <c r="AA528">
        <v>7</v>
      </c>
      <c r="AB528">
        <v>11</v>
      </c>
      <c r="AC528">
        <v>10</v>
      </c>
      <c r="AD528">
        <v>0</v>
      </c>
      <c r="AE528">
        <v>0</v>
      </c>
      <c r="AF528">
        <v>0</v>
      </c>
      <c r="AG528">
        <v>1</v>
      </c>
      <c r="AH528" t="s">
        <v>45</v>
      </c>
      <c r="AI528" t="s">
        <v>46</v>
      </c>
      <c r="AJ528" t="s">
        <v>61</v>
      </c>
      <c r="AK528" t="s">
        <v>71</v>
      </c>
      <c r="AL528" t="s">
        <v>71</v>
      </c>
      <c r="AM528">
        <v>2.75</v>
      </c>
      <c r="AN528" t="s">
        <v>94</v>
      </c>
      <c r="AO528" t="str" cm="1">
        <f t="array" ref="AO528">_xlfn.IFS(
  attrition_data[[#This Row],[YearsSinceLastPromotion]]="","",
  attrition_data[[#This Row],[YearsSinceLastPromotion]]=0,"0",
  attrition_data[[#This Row],[YearsSinceLastPromotion]]&lt;=2,"1–2",
  attrition_data[[#This Row],[YearsSinceLastPromotion]]&lt;=5,"3–5",
  TRUE,"6+"
)</f>
        <v>6+</v>
      </c>
      <c r="AP528">
        <f>attrition_data[[#This Row],[MonthlyIncome]] * 12 * ReplacementFactor</f>
        <v>16390.8</v>
      </c>
      <c r="AQ528">
        <f>IFERROR(attrition_data[[#This Row],[AttritionFlag]] * attrition_data[[#This Row],[ReplacementCost]], 0)</f>
        <v>0</v>
      </c>
      <c r="AR52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28" t="str" cm="1">
        <f t="array" ref="AS528">_xlfn.IFS(
  attrition_data[[#This Row],[RiskScore]] &lt;= $AU$3, "Q1 (Lowest)",
  attrition_data[[#This Row],[RiskScore]] &lt;= $AV$3, "Q2",
  attrition_data[[#This Row],[RiskScore]] &lt;= $AW$3, "Q3",
  TRUE, "Q4 (Highest)"
)</f>
        <v>Q2</v>
      </c>
    </row>
    <row r="529" spans="1:45">
      <c r="A529">
        <v>32</v>
      </c>
      <c r="B529" t="s">
        <v>50</v>
      </c>
      <c r="C529" t="s">
        <v>39</v>
      </c>
      <c r="D529" t="s">
        <v>40</v>
      </c>
      <c r="E529">
        <v>10</v>
      </c>
      <c r="F529">
        <v>3</v>
      </c>
      <c r="G529" t="s">
        <v>82</v>
      </c>
      <c r="H529">
        <v>722</v>
      </c>
      <c r="I529">
        <v>4</v>
      </c>
      <c r="J529" t="s">
        <v>53</v>
      </c>
      <c r="K529">
        <v>3</v>
      </c>
      <c r="L529">
        <v>2</v>
      </c>
      <c r="M529" t="s">
        <v>43</v>
      </c>
      <c r="N529">
        <v>4</v>
      </c>
      <c r="O529" t="s">
        <v>44</v>
      </c>
      <c r="P529">
        <v>5396</v>
      </c>
      <c r="Q529">
        <v>1</v>
      </c>
      <c r="R529" t="s">
        <v>50</v>
      </c>
      <c r="S529">
        <v>12</v>
      </c>
      <c r="T529">
        <v>3</v>
      </c>
      <c r="U529">
        <v>4</v>
      </c>
      <c r="V529">
        <v>0</v>
      </c>
      <c r="W529">
        <v>10</v>
      </c>
      <c r="X529">
        <v>2</v>
      </c>
      <c r="Y529">
        <v>2</v>
      </c>
      <c r="Z529">
        <v>10</v>
      </c>
      <c r="AA529">
        <v>7</v>
      </c>
      <c r="AB529">
        <v>0</v>
      </c>
      <c r="AC529">
        <v>8</v>
      </c>
      <c r="AD529">
        <v>0</v>
      </c>
      <c r="AE529">
        <v>0</v>
      </c>
      <c r="AF529">
        <v>1</v>
      </c>
      <c r="AG529">
        <v>1</v>
      </c>
      <c r="AH529" t="s">
        <v>63</v>
      </c>
      <c r="AI529" t="s">
        <v>57</v>
      </c>
      <c r="AJ529" t="s">
        <v>47</v>
      </c>
      <c r="AK529" t="s">
        <v>58</v>
      </c>
      <c r="AL529" t="s">
        <v>49</v>
      </c>
      <c r="AM529">
        <v>3.5</v>
      </c>
      <c r="AN529" t="s">
        <v>95</v>
      </c>
      <c r="AO529" t="str" cm="1">
        <f t="array" ref="AO529">_xlfn.IFS(
  attrition_data[[#This Row],[YearsSinceLastPromotion]]="","",
  attrition_data[[#This Row],[YearsSinceLastPromotion]]=0,"0",
  attrition_data[[#This Row],[YearsSinceLastPromotion]]&lt;=2,"1–2",
  attrition_data[[#This Row],[YearsSinceLastPromotion]]&lt;=5,"3–5",
  TRUE,"6+"
)</f>
        <v>0</v>
      </c>
      <c r="AP529">
        <f>attrition_data[[#This Row],[MonthlyIncome]] * 12 * ReplacementFactor</f>
        <v>19425.599999999999</v>
      </c>
      <c r="AQ529">
        <f>IFERROR(attrition_data[[#This Row],[AttritionFlag]] * attrition_data[[#This Row],[ReplacementCost]], 0)</f>
        <v>0</v>
      </c>
      <c r="AR52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29" t="str" cm="1">
        <f t="array" ref="AS529">_xlfn.IFS(
  attrition_data[[#This Row],[RiskScore]] &lt;= $AU$3, "Q1 (Lowest)",
  attrition_data[[#This Row],[RiskScore]] &lt;= $AV$3, "Q2",
  attrition_data[[#This Row],[RiskScore]] &lt;= $AW$3, "Q3",
  TRUE, "Q4 (Highest)"
)</f>
        <v>Q1 (Lowest)</v>
      </c>
    </row>
    <row r="530" spans="1:45">
      <c r="A530">
        <v>50</v>
      </c>
      <c r="B530" t="s">
        <v>38</v>
      </c>
      <c r="C530" t="s">
        <v>51</v>
      </c>
      <c r="D530" t="s">
        <v>40</v>
      </c>
      <c r="E530">
        <v>8</v>
      </c>
      <c r="F530">
        <v>2</v>
      </c>
      <c r="G530" t="s">
        <v>83</v>
      </c>
      <c r="H530">
        <v>723</v>
      </c>
      <c r="I530">
        <v>2</v>
      </c>
      <c r="J530" t="s">
        <v>53</v>
      </c>
      <c r="K530">
        <v>3</v>
      </c>
      <c r="L530">
        <v>2</v>
      </c>
      <c r="M530" t="s">
        <v>43</v>
      </c>
      <c r="N530">
        <v>3</v>
      </c>
      <c r="O530" t="s">
        <v>55</v>
      </c>
      <c r="P530">
        <v>6796</v>
      </c>
      <c r="Q530">
        <v>3</v>
      </c>
      <c r="R530" t="s">
        <v>38</v>
      </c>
      <c r="S530">
        <v>14</v>
      </c>
      <c r="T530">
        <v>3</v>
      </c>
      <c r="U530">
        <v>1</v>
      </c>
      <c r="V530">
        <v>1</v>
      </c>
      <c r="W530">
        <v>18</v>
      </c>
      <c r="X530">
        <v>4</v>
      </c>
      <c r="Y530">
        <v>3</v>
      </c>
      <c r="Z530">
        <v>4</v>
      </c>
      <c r="AA530">
        <v>3</v>
      </c>
      <c r="AB530">
        <v>1</v>
      </c>
      <c r="AC530">
        <v>3</v>
      </c>
      <c r="AD530">
        <v>1</v>
      </c>
      <c r="AE530">
        <v>1</v>
      </c>
      <c r="AF530">
        <v>1</v>
      </c>
      <c r="AG530">
        <v>1</v>
      </c>
      <c r="AH530" t="s">
        <v>56</v>
      </c>
      <c r="AI530" t="s">
        <v>57</v>
      </c>
      <c r="AJ530" t="s">
        <v>47</v>
      </c>
      <c r="AK530" t="s">
        <v>71</v>
      </c>
      <c r="AL530" t="s">
        <v>65</v>
      </c>
      <c r="AM530">
        <v>2.25</v>
      </c>
      <c r="AN530" t="s">
        <v>96</v>
      </c>
      <c r="AO530" t="str" cm="1">
        <f t="array" ref="AO530">_xlfn.IFS(
  attrition_data[[#This Row],[YearsSinceLastPromotion]]="","",
  attrition_data[[#This Row],[YearsSinceLastPromotion]]=0,"0",
  attrition_data[[#This Row],[YearsSinceLastPromotion]]&lt;=2,"1–2",
  attrition_data[[#This Row],[YearsSinceLastPromotion]]&lt;=5,"3–5",
  TRUE,"6+"
)</f>
        <v>1–2</v>
      </c>
      <c r="AP530">
        <f>attrition_data[[#This Row],[MonthlyIncome]] * 12 * ReplacementFactor</f>
        <v>24465.599999999999</v>
      </c>
      <c r="AQ530">
        <f>IFERROR(attrition_data[[#This Row],[AttritionFlag]] * attrition_data[[#This Row],[ReplacementCost]], 0)</f>
        <v>24465.599999999999</v>
      </c>
      <c r="AR53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30" t="str" cm="1">
        <f t="array" ref="AS530">_xlfn.IFS(
  attrition_data[[#This Row],[RiskScore]] &lt;= $AU$3, "Q1 (Lowest)",
  attrition_data[[#This Row],[RiskScore]] &lt;= $AV$3, "Q2",
  attrition_data[[#This Row],[RiskScore]] &lt;= $AW$3, "Q3",
  TRUE, "Q4 (Highest)"
)</f>
        <v>Q2</v>
      </c>
    </row>
    <row r="531" spans="1:45">
      <c r="A531">
        <v>38</v>
      </c>
      <c r="B531" t="s">
        <v>50</v>
      </c>
      <c r="C531" t="s">
        <v>39</v>
      </c>
      <c r="D531" t="s">
        <v>52</v>
      </c>
      <c r="E531">
        <v>1</v>
      </c>
      <c r="F531">
        <v>4</v>
      </c>
      <c r="G531" t="s">
        <v>41</v>
      </c>
      <c r="H531">
        <v>724</v>
      </c>
      <c r="I531">
        <v>2</v>
      </c>
      <c r="J531" t="s">
        <v>42</v>
      </c>
      <c r="K531">
        <v>4</v>
      </c>
      <c r="L531">
        <v>2</v>
      </c>
      <c r="M531" t="s">
        <v>70</v>
      </c>
      <c r="N531">
        <v>4</v>
      </c>
      <c r="O531" t="s">
        <v>44</v>
      </c>
      <c r="P531">
        <v>7625</v>
      </c>
      <c r="Q531">
        <v>0</v>
      </c>
      <c r="R531" t="s">
        <v>50</v>
      </c>
      <c r="S531">
        <v>13</v>
      </c>
      <c r="T531">
        <v>3</v>
      </c>
      <c r="U531">
        <v>3</v>
      </c>
      <c r="V531">
        <v>0</v>
      </c>
      <c r="W531">
        <v>10</v>
      </c>
      <c r="X531">
        <v>4</v>
      </c>
      <c r="Y531">
        <v>2</v>
      </c>
      <c r="Z531">
        <v>9</v>
      </c>
      <c r="AA531">
        <v>7</v>
      </c>
      <c r="AB531">
        <v>1</v>
      </c>
      <c r="AC531">
        <v>8</v>
      </c>
      <c r="AD531">
        <v>0</v>
      </c>
      <c r="AE531">
        <v>0</v>
      </c>
      <c r="AF531">
        <v>1</v>
      </c>
      <c r="AG531">
        <v>1</v>
      </c>
      <c r="AH531" t="s">
        <v>45</v>
      </c>
      <c r="AI531" t="s">
        <v>46</v>
      </c>
      <c r="AJ531" t="s">
        <v>47</v>
      </c>
      <c r="AK531" t="s">
        <v>58</v>
      </c>
      <c r="AL531" t="s">
        <v>49</v>
      </c>
      <c r="AM531">
        <v>2.75</v>
      </c>
      <c r="AN531" t="s">
        <v>94</v>
      </c>
      <c r="AO531" t="str" cm="1">
        <f t="array" ref="AO531">_xlfn.IFS(
  attrition_data[[#This Row],[YearsSinceLastPromotion]]="","",
  attrition_data[[#This Row],[YearsSinceLastPromotion]]=0,"0",
  attrition_data[[#This Row],[YearsSinceLastPromotion]]&lt;=2,"1–2",
  attrition_data[[#This Row],[YearsSinceLastPromotion]]&lt;=5,"3–5",
  TRUE,"6+"
)</f>
        <v>1–2</v>
      </c>
      <c r="AP531">
        <f>attrition_data[[#This Row],[MonthlyIncome]] * 12 * ReplacementFactor</f>
        <v>27450</v>
      </c>
      <c r="AQ531">
        <f>IFERROR(attrition_data[[#This Row],[AttritionFlag]] * attrition_data[[#This Row],[ReplacementCost]], 0)</f>
        <v>0</v>
      </c>
      <c r="AR53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31" t="str" cm="1">
        <f t="array" ref="AS531">_xlfn.IFS(
  attrition_data[[#This Row],[RiskScore]] &lt;= $AU$3, "Q1 (Lowest)",
  attrition_data[[#This Row],[RiskScore]] &lt;= $AV$3, "Q2",
  attrition_data[[#This Row],[RiskScore]] &lt;= $AW$3, "Q3",
  TRUE, "Q4 (Highest)"
)</f>
        <v>Q1 (Lowest)</v>
      </c>
    </row>
    <row r="532" spans="1:45">
      <c r="A532">
        <v>27</v>
      </c>
      <c r="B532" t="s">
        <v>50</v>
      </c>
      <c r="C532" t="s">
        <v>39</v>
      </c>
      <c r="D532" t="s">
        <v>52</v>
      </c>
      <c r="E532">
        <v>1</v>
      </c>
      <c r="F532">
        <v>2</v>
      </c>
      <c r="G532" t="s">
        <v>41</v>
      </c>
      <c r="H532">
        <v>725</v>
      </c>
      <c r="I532">
        <v>3</v>
      </c>
      <c r="J532" t="s">
        <v>42</v>
      </c>
      <c r="K532">
        <v>3</v>
      </c>
      <c r="L532">
        <v>3</v>
      </c>
      <c r="M532" t="s">
        <v>69</v>
      </c>
      <c r="N532">
        <v>1</v>
      </c>
      <c r="O532" t="s">
        <v>55</v>
      </c>
      <c r="P532">
        <v>7412</v>
      </c>
      <c r="Q532">
        <v>1</v>
      </c>
      <c r="R532" t="s">
        <v>50</v>
      </c>
      <c r="S532">
        <v>11</v>
      </c>
      <c r="T532">
        <v>3</v>
      </c>
      <c r="U532">
        <v>4</v>
      </c>
      <c r="V532">
        <v>0</v>
      </c>
      <c r="W532">
        <v>9</v>
      </c>
      <c r="X532">
        <v>3</v>
      </c>
      <c r="Y532">
        <v>3</v>
      </c>
      <c r="Z532">
        <v>9</v>
      </c>
      <c r="AA532">
        <v>7</v>
      </c>
      <c r="AB532">
        <v>0</v>
      </c>
      <c r="AC532">
        <v>7</v>
      </c>
      <c r="AD532">
        <v>0</v>
      </c>
      <c r="AE532">
        <v>0</v>
      </c>
      <c r="AF532">
        <v>1</v>
      </c>
      <c r="AG532">
        <v>1</v>
      </c>
      <c r="AH532" t="s">
        <v>63</v>
      </c>
      <c r="AI532" t="s">
        <v>46</v>
      </c>
      <c r="AJ532" t="s">
        <v>47</v>
      </c>
      <c r="AK532" t="s">
        <v>58</v>
      </c>
      <c r="AL532" t="s">
        <v>49</v>
      </c>
      <c r="AM532">
        <v>2.75</v>
      </c>
      <c r="AN532" t="s">
        <v>94</v>
      </c>
      <c r="AO532" t="str" cm="1">
        <f t="array" ref="AO532">_xlfn.IFS(
  attrition_data[[#This Row],[YearsSinceLastPromotion]]="","",
  attrition_data[[#This Row],[YearsSinceLastPromotion]]=0,"0",
  attrition_data[[#This Row],[YearsSinceLastPromotion]]&lt;=2,"1–2",
  attrition_data[[#This Row],[YearsSinceLastPromotion]]&lt;=5,"3–5",
  TRUE,"6+"
)</f>
        <v>0</v>
      </c>
      <c r="AP532">
        <f>attrition_data[[#This Row],[MonthlyIncome]] * 12 * ReplacementFactor</f>
        <v>26683.200000000001</v>
      </c>
      <c r="AQ532">
        <f>IFERROR(attrition_data[[#This Row],[AttritionFlag]] * attrition_data[[#This Row],[ReplacementCost]], 0)</f>
        <v>0</v>
      </c>
      <c r="AR53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32" t="str" cm="1">
        <f t="array" ref="AS532">_xlfn.IFS(
  attrition_data[[#This Row],[RiskScore]] &lt;= $AU$3, "Q1 (Lowest)",
  attrition_data[[#This Row],[RiskScore]] &lt;= $AV$3, "Q2",
  attrition_data[[#This Row],[RiskScore]] &lt;= $AW$3, "Q3",
  TRUE, "Q4 (Highest)"
)</f>
        <v>Q1 (Lowest)</v>
      </c>
    </row>
    <row r="533" spans="1:45">
      <c r="A533">
        <v>32</v>
      </c>
      <c r="B533" t="s">
        <v>50</v>
      </c>
      <c r="C533" t="s">
        <v>39</v>
      </c>
      <c r="D533" t="s">
        <v>52</v>
      </c>
      <c r="E533">
        <v>3</v>
      </c>
      <c r="F533">
        <v>2</v>
      </c>
      <c r="G533" t="s">
        <v>41</v>
      </c>
      <c r="H533">
        <v>727</v>
      </c>
      <c r="I533">
        <v>3</v>
      </c>
      <c r="J533" t="s">
        <v>42</v>
      </c>
      <c r="K533">
        <v>3</v>
      </c>
      <c r="L533">
        <v>3</v>
      </c>
      <c r="M533" t="s">
        <v>80</v>
      </c>
      <c r="N533">
        <v>4</v>
      </c>
      <c r="O533" t="s">
        <v>44</v>
      </c>
      <c r="P533">
        <v>11159</v>
      </c>
      <c r="Q533">
        <v>3</v>
      </c>
      <c r="R533" t="s">
        <v>50</v>
      </c>
      <c r="S533">
        <v>15</v>
      </c>
      <c r="T533">
        <v>3</v>
      </c>
      <c r="U533">
        <v>4</v>
      </c>
      <c r="V533">
        <v>0</v>
      </c>
      <c r="W533">
        <v>10</v>
      </c>
      <c r="X533">
        <v>6</v>
      </c>
      <c r="Y533">
        <v>3</v>
      </c>
      <c r="Z533">
        <v>7</v>
      </c>
      <c r="AA533">
        <v>7</v>
      </c>
      <c r="AB533">
        <v>7</v>
      </c>
      <c r="AC533">
        <v>7</v>
      </c>
      <c r="AD533">
        <v>0</v>
      </c>
      <c r="AE533">
        <v>0</v>
      </c>
      <c r="AF533">
        <v>0</v>
      </c>
      <c r="AG533">
        <v>1</v>
      </c>
      <c r="AH533" t="s">
        <v>63</v>
      </c>
      <c r="AI533" t="s">
        <v>46</v>
      </c>
      <c r="AJ533" t="s">
        <v>81</v>
      </c>
      <c r="AK533" t="s">
        <v>58</v>
      </c>
      <c r="AL533" t="s">
        <v>49</v>
      </c>
      <c r="AM533">
        <v>3.5</v>
      </c>
      <c r="AN533" t="s">
        <v>95</v>
      </c>
      <c r="AO533" t="str" cm="1">
        <f t="array" ref="AO533">_xlfn.IFS(
  attrition_data[[#This Row],[YearsSinceLastPromotion]]="","",
  attrition_data[[#This Row],[YearsSinceLastPromotion]]=0,"0",
  attrition_data[[#This Row],[YearsSinceLastPromotion]]&lt;=2,"1–2",
  attrition_data[[#This Row],[YearsSinceLastPromotion]]&lt;=5,"3–5",
  TRUE,"6+"
)</f>
        <v>6+</v>
      </c>
      <c r="AP533">
        <f>attrition_data[[#This Row],[MonthlyIncome]] * 12 * ReplacementFactor</f>
        <v>40172.400000000001</v>
      </c>
      <c r="AQ533">
        <f>IFERROR(attrition_data[[#This Row],[AttritionFlag]] * attrition_data[[#This Row],[ReplacementCost]], 0)</f>
        <v>0</v>
      </c>
      <c r="AR53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33" t="str" cm="1">
        <f t="array" ref="AS533">_xlfn.IFS(
  attrition_data[[#This Row],[RiskScore]] &lt;= $AU$3, "Q1 (Lowest)",
  attrition_data[[#This Row],[RiskScore]] &lt;= $AV$3, "Q2",
  attrition_data[[#This Row],[RiskScore]] &lt;= $AW$3, "Q3",
  TRUE, "Q4 (Highest)"
)</f>
        <v>Q2</v>
      </c>
    </row>
    <row r="534" spans="1:45">
      <c r="A534">
        <v>47</v>
      </c>
      <c r="B534" t="s">
        <v>50</v>
      </c>
      <c r="C534" t="s">
        <v>39</v>
      </c>
      <c r="D534" t="s">
        <v>40</v>
      </c>
      <c r="E534">
        <v>14</v>
      </c>
      <c r="F534">
        <v>4</v>
      </c>
      <c r="G534" t="s">
        <v>82</v>
      </c>
      <c r="H534">
        <v>728</v>
      </c>
      <c r="I534">
        <v>4</v>
      </c>
      <c r="J534" t="s">
        <v>53</v>
      </c>
      <c r="K534">
        <v>3</v>
      </c>
      <c r="L534">
        <v>2</v>
      </c>
      <c r="M534" t="s">
        <v>43</v>
      </c>
      <c r="N534">
        <v>1</v>
      </c>
      <c r="O534" t="s">
        <v>44</v>
      </c>
      <c r="P534">
        <v>4960</v>
      </c>
      <c r="Q534">
        <v>2</v>
      </c>
      <c r="R534" t="s">
        <v>50</v>
      </c>
      <c r="S534">
        <v>12</v>
      </c>
      <c r="T534">
        <v>3</v>
      </c>
      <c r="U534">
        <v>4</v>
      </c>
      <c r="V534">
        <v>0</v>
      </c>
      <c r="W534">
        <v>20</v>
      </c>
      <c r="X534">
        <v>2</v>
      </c>
      <c r="Y534">
        <v>3</v>
      </c>
      <c r="Z534">
        <v>7</v>
      </c>
      <c r="AA534">
        <v>7</v>
      </c>
      <c r="AB534">
        <v>1</v>
      </c>
      <c r="AC534">
        <v>7</v>
      </c>
      <c r="AD534">
        <v>0</v>
      </c>
      <c r="AE534">
        <v>0</v>
      </c>
      <c r="AF534">
        <v>1</v>
      </c>
      <c r="AG534">
        <v>1</v>
      </c>
      <c r="AH534" t="s">
        <v>56</v>
      </c>
      <c r="AI534" t="s">
        <v>73</v>
      </c>
      <c r="AJ534" t="s">
        <v>61</v>
      </c>
      <c r="AK534" t="s">
        <v>71</v>
      </c>
      <c r="AL534" t="s">
        <v>49</v>
      </c>
      <c r="AM534">
        <v>3</v>
      </c>
      <c r="AN534" t="s">
        <v>94</v>
      </c>
      <c r="AO534" t="str" cm="1">
        <f t="array" ref="AO534">_xlfn.IFS(
  attrition_data[[#This Row],[YearsSinceLastPromotion]]="","",
  attrition_data[[#This Row],[YearsSinceLastPromotion]]=0,"0",
  attrition_data[[#This Row],[YearsSinceLastPromotion]]&lt;=2,"1–2",
  attrition_data[[#This Row],[YearsSinceLastPromotion]]&lt;=5,"3–5",
  TRUE,"6+"
)</f>
        <v>1–2</v>
      </c>
      <c r="AP534">
        <f>attrition_data[[#This Row],[MonthlyIncome]] * 12 * ReplacementFactor</f>
        <v>17856</v>
      </c>
      <c r="AQ534">
        <f>IFERROR(attrition_data[[#This Row],[AttritionFlag]] * attrition_data[[#This Row],[ReplacementCost]], 0)</f>
        <v>0</v>
      </c>
      <c r="AR53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34" t="str" cm="1">
        <f t="array" ref="AS534">_xlfn.IFS(
  attrition_data[[#This Row],[RiskScore]] &lt;= $AU$3, "Q1 (Lowest)",
  attrition_data[[#This Row],[RiskScore]] &lt;= $AV$3, "Q2",
  attrition_data[[#This Row],[RiskScore]] &lt;= $AW$3, "Q3",
  TRUE, "Q4 (Highest)"
)</f>
        <v>Q1 (Lowest)</v>
      </c>
    </row>
    <row r="535" spans="1:45">
      <c r="A535">
        <v>40</v>
      </c>
      <c r="B535" t="s">
        <v>50</v>
      </c>
      <c r="C535" t="s">
        <v>51</v>
      </c>
      <c r="D535" t="s">
        <v>40</v>
      </c>
      <c r="E535">
        <v>5</v>
      </c>
      <c r="F535">
        <v>4</v>
      </c>
      <c r="G535" t="s">
        <v>41</v>
      </c>
      <c r="H535">
        <v>729</v>
      </c>
      <c r="I535">
        <v>4</v>
      </c>
      <c r="J535" t="s">
        <v>53</v>
      </c>
      <c r="K535">
        <v>2</v>
      </c>
      <c r="L535">
        <v>3</v>
      </c>
      <c r="M535" t="s">
        <v>43</v>
      </c>
      <c r="N535">
        <v>1</v>
      </c>
      <c r="O535" t="s">
        <v>55</v>
      </c>
      <c r="P535">
        <v>10475</v>
      </c>
      <c r="Q535">
        <v>5</v>
      </c>
      <c r="R535" t="s">
        <v>38</v>
      </c>
      <c r="S535">
        <v>21</v>
      </c>
      <c r="T535">
        <v>4</v>
      </c>
      <c r="U535">
        <v>3</v>
      </c>
      <c r="V535">
        <v>1</v>
      </c>
      <c r="W535">
        <v>20</v>
      </c>
      <c r="X535">
        <v>2</v>
      </c>
      <c r="Y535">
        <v>3</v>
      </c>
      <c r="Z535">
        <v>18</v>
      </c>
      <c r="AA535">
        <v>13</v>
      </c>
      <c r="AB535">
        <v>1</v>
      </c>
      <c r="AC535">
        <v>12</v>
      </c>
      <c r="AD535">
        <v>0</v>
      </c>
      <c r="AE535">
        <v>1</v>
      </c>
      <c r="AF535">
        <v>1</v>
      </c>
      <c r="AG535">
        <v>1</v>
      </c>
      <c r="AH535" t="s">
        <v>45</v>
      </c>
      <c r="AI535" t="s">
        <v>46</v>
      </c>
      <c r="AJ535" t="s">
        <v>81</v>
      </c>
      <c r="AK535" t="s">
        <v>71</v>
      </c>
      <c r="AL535" t="s">
        <v>71</v>
      </c>
      <c r="AM535">
        <v>2.75</v>
      </c>
      <c r="AN535" t="s">
        <v>94</v>
      </c>
      <c r="AO535" t="str" cm="1">
        <f t="array" ref="AO535">_xlfn.IFS(
  attrition_data[[#This Row],[YearsSinceLastPromotion]]="","",
  attrition_data[[#This Row],[YearsSinceLastPromotion]]=0,"0",
  attrition_data[[#This Row],[YearsSinceLastPromotion]]&lt;=2,"1–2",
  attrition_data[[#This Row],[YearsSinceLastPromotion]]&lt;=5,"3–5",
  TRUE,"6+"
)</f>
        <v>1–2</v>
      </c>
      <c r="AP535">
        <f>attrition_data[[#This Row],[MonthlyIncome]] * 12 * ReplacementFactor</f>
        <v>37710</v>
      </c>
      <c r="AQ535">
        <f>IFERROR(attrition_data[[#This Row],[AttritionFlag]] * attrition_data[[#This Row],[ReplacementCost]], 0)</f>
        <v>0</v>
      </c>
      <c r="AR53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35" t="str" cm="1">
        <f t="array" ref="AS535">_xlfn.IFS(
  attrition_data[[#This Row],[RiskScore]] &lt;= $AU$3, "Q1 (Lowest)",
  attrition_data[[#This Row],[RiskScore]] &lt;= $AV$3, "Q2",
  attrition_data[[#This Row],[RiskScore]] &lt;= $AW$3, "Q3",
  TRUE, "Q4 (Highest)"
)</f>
        <v>Q2</v>
      </c>
    </row>
    <row r="536" spans="1:45">
      <c r="A536">
        <v>53</v>
      </c>
      <c r="B536" t="s">
        <v>50</v>
      </c>
      <c r="C536" t="s">
        <v>39</v>
      </c>
      <c r="D536" t="s">
        <v>52</v>
      </c>
      <c r="E536">
        <v>7</v>
      </c>
      <c r="F536">
        <v>3</v>
      </c>
      <c r="G536" t="s">
        <v>41</v>
      </c>
      <c r="H536">
        <v>730</v>
      </c>
      <c r="I536">
        <v>3</v>
      </c>
      <c r="J536" t="s">
        <v>53</v>
      </c>
      <c r="K536">
        <v>4</v>
      </c>
      <c r="L536">
        <v>4</v>
      </c>
      <c r="M536" t="s">
        <v>80</v>
      </c>
      <c r="N536">
        <v>3</v>
      </c>
      <c r="O536" t="s">
        <v>55</v>
      </c>
      <c r="P536">
        <v>14814</v>
      </c>
      <c r="Q536">
        <v>3</v>
      </c>
      <c r="R536" t="s">
        <v>50</v>
      </c>
      <c r="S536">
        <v>19</v>
      </c>
      <c r="T536">
        <v>3</v>
      </c>
      <c r="U536">
        <v>3</v>
      </c>
      <c r="V536">
        <v>0</v>
      </c>
      <c r="W536">
        <v>32</v>
      </c>
      <c r="X536">
        <v>3</v>
      </c>
      <c r="Y536">
        <v>3</v>
      </c>
      <c r="Z536">
        <v>5</v>
      </c>
      <c r="AA536">
        <v>1</v>
      </c>
      <c r="AB536">
        <v>1</v>
      </c>
      <c r="AC536">
        <v>3</v>
      </c>
      <c r="AD536">
        <v>0</v>
      </c>
      <c r="AE536">
        <v>0</v>
      </c>
      <c r="AF536">
        <v>1</v>
      </c>
      <c r="AG536">
        <v>1</v>
      </c>
      <c r="AH536" t="s">
        <v>56</v>
      </c>
      <c r="AI536" t="s">
        <v>57</v>
      </c>
      <c r="AJ536" t="s">
        <v>81</v>
      </c>
      <c r="AK536" t="s">
        <v>77</v>
      </c>
      <c r="AL536" t="s">
        <v>65</v>
      </c>
      <c r="AM536">
        <v>3</v>
      </c>
      <c r="AN536" t="s">
        <v>94</v>
      </c>
      <c r="AO536" t="str" cm="1">
        <f t="array" ref="AO536">_xlfn.IFS(
  attrition_data[[#This Row],[YearsSinceLastPromotion]]="","",
  attrition_data[[#This Row],[YearsSinceLastPromotion]]=0,"0",
  attrition_data[[#This Row],[YearsSinceLastPromotion]]&lt;=2,"1–2",
  attrition_data[[#This Row],[YearsSinceLastPromotion]]&lt;=5,"3–5",
  TRUE,"6+"
)</f>
        <v>1–2</v>
      </c>
      <c r="AP536">
        <f>attrition_data[[#This Row],[MonthlyIncome]] * 12 * ReplacementFactor</f>
        <v>53330.400000000001</v>
      </c>
      <c r="AQ536">
        <f>IFERROR(attrition_data[[#This Row],[AttritionFlag]] * attrition_data[[#This Row],[ReplacementCost]], 0)</f>
        <v>0</v>
      </c>
      <c r="AR53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36" t="str" cm="1">
        <f t="array" ref="AS536">_xlfn.IFS(
  attrition_data[[#This Row],[RiskScore]] &lt;= $AU$3, "Q1 (Lowest)",
  attrition_data[[#This Row],[RiskScore]] &lt;= $AV$3, "Q2",
  attrition_data[[#This Row],[RiskScore]] &lt;= $AW$3, "Q3",
  TRUE, "Q4 (Highest)"
)</f>
        <v>Q1 (Lowest)</v>
      </c>
    </row>
    <row r="537" spans="1:45">
      <c r="A537">
        <v>41</v>
      </c>
      <c r="B537" t="s">
        <v>50</v>
      </c>
      <c r="C537" t="s">
        <v>39</v>
      </c>
      <c r="D537" t="s">
        <v>84</v>
      </c>
      <c r="E537">
        <v>10</v>
      </c>
      <c r="F537">
        <v>4</v>
      </c>
      <c r="G537" t="s">
        <v>84</v>
      </c>
      <c r="H537">
        <v>731</v>
      </c>
      <c r="I537">
        <v>2</v>
      </c>
      <c r="J537" t="s">
        <v>53</v>
      </c>
      <c r="K537">
        <v>2</v>
      </c>
      <c r="L537">
        <v>5</v>
      </c>
      <c r="M537" t="s">
        <v>75</v>
      </c>
      <c r="N537">
        <v>4</v>
      </c>
      <c r="O537" t="s">
        <v>67</v>
      </c>
      <c r="P537">
        <v>19141</v>
      </c>
      <c r="Q537">
        <v>3</v>
      </c>
      <c r="R537" t="s">
        <v>50</v>
      </c>
      <c r="S537">
        <v>15</v>
      </c>
      <c r="T537">
        <v>3</v>
      </c>
      <c r="U537">
        <v>2</v>
      </c>
      <c r="V537">
        <v>3</v>
      </c>
      <c r="W537">
        <v>23</v>
      </c>
      <c r="X537">
        <v>2</v>
      </c>
      <c r="Y537">
        <v>2</v>
      </c>
      <c r="Z537">
        <v>21</v>
      </c>
      <c r="AA537">
        <v>6</v>
      </c>
      <c r="AB537">
        <v>12</v>
      </c>
      <c r="AC537">
        <v>6</v>
      </c>
      <c r="AD537">
        <v>0</v>
      </c>
      <c r="AE537">
        <v>0</v>
      </c>
      <c r="AF537">
        <v>0</v>
      </c>
      <c r="AG537">
        <v>1</v>
      </c>
      <c r="AH537" t="s">
        <v>45</v>
      </c>
      <c r="AI537" t="s">
        <v>57</v>
      </c>
      <c r="AJ537" t="s">
        <v>76</v>
      </c>
      <c r="AK537" t="s">
        <v>71</v>
      </c>
      <c r="AL537" t="s">
        <v>78</v>
      </c>
      <c r="AM537">
        <v>2.5</v>
      </c>
      <c r="AN537" t="s">
        <v>96</v>
      </c>
      <c r="AO537" t="str" cm="1">
        <f t="array" ref="AO537">_xlfn.IFS(
  attrition_data[[#This Row],[YearsSinceLastPromotion]]="","",
  attrition_data[[#This Row],[YearsSinceLastPromotion]]=0,"0",
  attrition_data[[#This Row],[YearsSinceLastPromotion]]&lt;=2,"1–2",
  attrition_data[[#This Row],[YearsSinceLastPromotion]]&lt;=5,"3–5",
  TRUE,"6+"
)</f>
        <v>6+</v>
      </c>
      <c r="AP537">
        <f>attrition_data[[#This Row],[MonthlyIncome]] * 12 * ReplacementFactor</f>
        <v>68907.599999999991</v>
      </c>
      <c r="AQ537">
        <f>IFERROR(attrition_data[[#This Row],[AttritionFlag]] * attrition_data[[#This Row],[ReplacementCost]], 0)</f>
        <v>0</v>
      </c>
      <c r="AR53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37" t="str" cm="1">
        <f t="array" ref="AS537">_xlfn.IFS(
  attrition_data[[#This Row],[RiskScore]] &lt;= $AU$3, "Q1 (Lowest)",
  attrition_data[[#This Row],[RiskScore]] &lt;= $AV$3, "Q2",
  attrition_data[[#This Row],[RiskScore]] &lt;= $AW$3, "Q3",
  TRUE, "Q4 (Highest)"
)</f>
        <v>Q2</v>
      </c>
    </row>
    <row r="538" spans="1:45">
      <c r="A538">
        <v>60</v>
      </c>
      <c r="B538" t="s">
        <v>50</v>
      </c>
      <c r="C538" t="s">
        <v>39</v>
      </c>
      <c r="D538" t="s">
        <v>40</v>
      </c>
      <c r="E538">
        <v>16</v>
      </c>
      <c r="F538">
        <v>4</v>
      </c>
      <c r="G538" t="s">
        <v>82</v>
      </c>
      <c r="H538">
        <v>732</v>
      </c>
      <c r="I538">
        <v>1</v>
      </c>
      <c r="J538" t="s">
        <v>53</v>
      </c>
      <c r="K538">
        <v>3</v>
      </c>
      <c r="L538">
        <v>2</v>
      </c>
      <c r="M538" t="s">
        <v>43</v>
      </c>
      <c r="N538">
        <v>1</v>
      </c>
      <c r="O538" t="s">
        <v>44</v>
      </c>
      <c r="P538">
        <v>5405</v>
      </c>
      <c r="Q538">
        <v>8</v>
      </c>
      <c r="R538" t="s">
        <v>50</v>
      </c>
      <c r="S538">
        <v>14</v>
      </c>
      <c r="T538">
        <v>3</v>
      </c>
      <c r="U538">
        <v>4</v>
      </c>
      <c r="V538">
        <v>0</v>
      </c>
      <c r="W538">
        <v>10</v>
      </c>
      <c r="X538">
        <v>1</v>
      </c>
      <c r="Y538">
        <v>3</v>
      </c>
      <c r="Z538">
        <v>2</v>
      </c>
      <c r="AA538">
        <v>2</v>
      </c>
      <c r="AB538">
        <v>2</v>
      </c>
      <c r="AC538">
        <v>2</v>
      </c>
      <c r="AD538">
        <v>0</v>
      </c>
      <c r="AE538">
        <v>0</v>
      </c>
      <c r="AF538">
        <v>0</v>
      </c>
      <c r="AG538">
        <v>1</v>
      </c>
      <c r="AH538" t="s">
        <v>66</v>
      </c>
      <c r="AI538" t="s">
        <v>72</v>
      </c>
      <c r="AJ538" t="s">
        <v>47</v>
      </c>
      <c r="AK538" t="s">
        <v>58</v>
      </c>
      <c r="AL538" t="s">
        <v>65</v>
      </c>
      <c r="AM538">
        <v>2.25</v>
      </c>
      <c r="AN538" t="s">
        <v>96</v>
      </c>
      <c r="AO538" t="str" cm="1">
        <f t="array" ref="AO538">_xlfn.IFS(
  attrition_data[[#This Row],[YearsSinceLastPromotion]]="","",
  attrition_data[[#This Row],[YearsSinceLastPromotion]]=0,"0",
  attrition_data[[#This Row],[YearsSinceLastPromotion]]&lt;=2,"1–2",
  attrition_data[[#This Row],[YearsSinceLastPromotion]]&lt;=5,"3–5",
  TRUE,"6+"
)</f>
        <v>1–2</v>
      </c>
      <c r="AP538">
        <f>attrition_data[[#This Row],[MonthlyIncome]] * 12 * ReplacementFactor</f>
        <v>19458</v>
      </c>
      <c r="AQ538">
        <f>IFERROR(attrition_data[[#This Row],[AttritionFlag]] * attrition_data[[#This Row],[ReplacementCost]], 0)</f>
        <v>0</v>
      </c>
      <c r="AR53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38" t="str" cm="1">
        <f t="array" ref="AS538">_xlfn.IFS(
  attrition_data[[#This Row],[RiskScore]] &lt;= $AU$3, "Q1 (Lowest)",
  attrition_data[[#This Row],[RiskScore]] &lt;= $AV$3, "Q2",
  attrition_data[[#This Row],[RiskScore]] &lt;= $AW$3, "Q3",
  TRUE, "Q4 (Highest)"
)</f>
        <v>Q2</v>
      </c>
    </row>
    <row r="539" spans="1:45">
      <c r="A539">
        <v>27</v>
      </c>
      <c r="B539" t="s">
        <v>50</v>
      </c>
      <c r="C539" t="s">
        <v>51</v>
      </c>
      <c r="D539" t="s">
        <v>52</v>
      </c>
      <c r="E539">
        <v>10</v>
      </c>
      <c r="F539">
        <v>2</v>
      </c>
      <c r="G539" t="s">
        <v>41</v>
      </c>
      <c r="H539">
        <v>733</v>
      </c>
      <c r="I539">
        <v>4</v>
      </c>
      <c r="J539" t="s">
        <v>53</v>
      </c>
      <c r="K539">
        <v>3</v>
      </c>
      <c r="L539">
        <v>3</v>
      </c>
      <c r="M539" t="s">
        <v>69</v>
      </c>
      <c r="N539">
        <v>1</v>
      </c>
      <c r="O539" t="s">
        <v>67</v>
      </c>
      <c r="P539">
        <v>8793</v>
      </c>
      <c r="Q539">
        <v>1</v>
      </c>
      <c r="R539" t="s">
        <v>50</v>
      </c>
      <c r="S539">
        <v>21</v>
      </c>
      <c r="T539">
        <v>4</v>
      </c>
      <c r="U539">
        <v>3</v>
      </c>
      <c r="V539">
        <v>2</v>
      </c>
      <c r="W539">
        <v>9</v>
      </c>
      <c r="X539">
        <v>4</v>
      </c>
      <c r="Y539">
        <v>2</v>
      </c>
      <c r="Z539">
        <v>9</v>
      </c>
      <c r="AA539">
        <v>7</v>
      </c>
      <c r="AB539">
        <v>1</v>
      </c>
      <c r="AC539">
        <v>7</v>
      </c>
      <c r="AD539">
        <v>0</v>
      </c>
      <c r="AE539">
        <v>0</v>
      </c>
      <c r="AF539">
        <v>1</v>
      </c>
      <c r="AG539">
        <v>1</v>
      </c>
      <c r="AH539" t="s">
        <v>63</v>
      </c>
      <c r="AI539" t="s">
        <v>57</v>
      </c>
      <c r="AJ539" t="s">
        <v>47</v>
      </c>
      <c r="AK539" t="s">
        <v>58</v>
      </c>
      <c r="AL539" t="s">
        <v>49</v>
      </c>
      <c r="AM539">
        <v>2.5</v>
      </c>
      <c r="AN539" t="s">
        <v>96</v>
      </c>
      <c r="AO539" t="str" cm="1">
        <f t="array" ref="AO539">_xlfn.IFS(
  attrition_data[[#This Row],[YearsSinceLastPromotion]]="","",
  attrition_data[[#This Row],[YearsSinceLastPromotion]]=0,"0",
  attrition_data[[#This Row],[YearsSinceLastPromotion]]&lt;=2,"1–2",
  attrition_data[[#This Row],[YearsSinceLastPromotion]]&lt;=5,"3–5",
  TRUE,"6+"
)</f>
        <v>1–2</v>
      </c>
      <c r="AP539">
        <f>attrition_data[[#This Row],[MonthlyIncome]] * 12 * ReplacementFactor</f>
        <v>31654.799999999999</v>
      </c>
      <c r="AQ539">
        <f>IFERROR(attrition_data[[#This Row],[AttritionFlag]] * attrition_data[[#This Row],[ReplacementCost]], 0)</f>
        <v>0</v>
      </c>
      <c r="AR53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39" t="str" cm="1">
        <f t="array" ref="AS539">_xlfn.IFS(
  attrition_data[[#This Row],[RiskScore]] &lt;= $AU$3, "Q1 (Lowest)",
  attrition_data[[#This Row],[RiskScore]] &lt;= $AV$3, "Q2",
  attrition_data[[#This Row],[RiskScore]] &lt;= $AW$3, "Q3",
  TRUE, "Q4 (Highest)"
)</f>
        <v>Q1 (Lowest)</v>
      </c>
    </row>
    <row r="540" spans="1:45">
      <c r="A540">
        <v>41</v>
      </c>
      <c r="B540" t="s">
        <v>50</v>
      </c>
      <c r="C540" t="s">
        <v>39</v>
      </c>
      <c r="D540" t="s">
        <v>84</v>
      </c>
      <c r="E540">
        <v>1</v>
      </c>
      <c r="F540">
        <v>3</v>
      </c>
      <c r="G540" t="s">
        <v>84</v>
      </c>
      <c r="H540">
        <v>734</v>
      </c>
      <c r="I540">
        <v>4</v>
      </c>
      <c r="J540" t="s">
        <v>53</v>
      </c>
      <c r="K540">
        <v>2</v>
      </c>
      <c r="L540">
        <v>5</v>
      </c>
      <c r="M540" t="s">
        <v>75</v>
      </c>
      <c r="N540">
        <v>3</v>
      </c>
      <c r="O540" t="s">
        <v>55</v>
      </c>
      <c r="P540">
        <v>19189</v>
      </c>
      <c r="Q540">
        <v>1</v>
      </c>
      <c r="R540" t="s">
        <v>50</v>
      </c>
      <c r="S540">
        <v>12</v>
      </c>
      <c r="T540">
        <v>3</v>
      </c>
      <c r="U540">
        <v>2</v>
      </c>
      <c r="V540">
        <v>1</v>
      </c>
      <c r="W540">
        <v>22</v>
      </c>
      <c r="X540">
        <v>3</v>
      </c>
      <c r="Y540">
        <v>3</v>
      </c>
      <c r="Z540">
        <v>22</v>
      </c>
      <c r="AA540">
        <v>7</v>
      </c>
      <c r="AB540">
        <v>2</v>
      </c>
      <c r="AC540">
        <v>10</v>
      </c>
      <c r="AD540">
        <v>0</v>
      </c>
      <c r="AE540">
        <v>0</v>
      </c>
      <c r="AF540">
        <v>0</v>
      </c>
      <c r="AG540">
        <v>1</v>
      </c>
      <c r="AH540" t="s">
        <v>45</v>
      </c>
      <c r="AI540" t="s">
        <v>46</v>
      </c>
      <c r="AJ540" t="s">
        <v>76</v>
      </c>
      <c r="AK540" t="s">
        <v>71</v>
      </c>
      <c r="AL540" t="s">
        <v>78</v>
      </c>
      <c r="AM540">
        <v>3</v>
      </c>
      <c r="AN540" t="s">
        <v>94</v>
      </c>
      <c r="AO540" t="str" cm="1">
        <f t="array" ref="AO540">_xlfn.IFS(
  attrition_data[[#This Row],[YearsSinceLastPromotion]]="","",
  attrition_data[[#This Row],[YearsSinceLastPromotion]]=0,"0",
  attrition_data[[#This Row],[YearsSinceLastPromotion]]&lt;=2,"1–2",
  attrition_data[[#This Row],[YearsSinceLastPromotion]]&lt;=5,"3–5",
  TRUE,"6+"
)</f>
        <v>1–2</v>
      </c>
      <c r="AP540">
        <f>attrition_data[[#This Row],[MonthlyIncome]] * 12 * ReplacementFactor</f>
        <v>69080.399999999994</v>
      </c>
      <c r="AQ540">
        <f>IFERROR(attrition_data[[#This Row],[AttritionFlag]] * attrition_data[[#This Row],[ReplacementCost]], 0)</f>
        <v>0</v>
      </c>
      <c r="AR54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40" t="str" cm="1">
        <f t="array" ref="AS540">_xlfn.IFS(
  attrition_data[[#This Row],[RiskScore]] &lt;= $AU$3, "Q1 (Lowest)",
  attrition_data[[#This Row],[RiskScore]] &lt;= $AV$3, "Q2",
  attrition_data[[#This Row],[RiskScore]] &lt;= $AW$3, "Q3",
  TRUE, "Q4 (Highest)"
)</f>
        <v>Q1 (Lowest)</v>
      </c>
    </row>
    <row r="541" spans="1:45">
      <c r="A541">
        <v>50</v>
      </c>
      <c r="B541" t="s">
        <v>50</v>
      </c>
      <c r="C541" t="s">
        <v>39</v>
      </c>
      <c r="D541" t="s">
        <v>40</v>
      </c>
      <c r="E541">
        <v>8</v>
      </c>
      <c r="F541">
        <v>4</v>
      </c>
      <c r="G541" t="s">
        <v>82</v>
      </c>
      <c r="H541">
        <v>738</v>
      </c>
      <c r="I541">
        <v>4</v>
      </c>
      <c r="J541" t="s">
        <v>53</v>
      </c>
      <c r="K541">
        <v>3</v>
      </c>
      <c r="L541">
        <v>1</v>
      </c>
      <c r="M541" t="s">
        <v>79</v>
      </c>
      <c r="N541">
        <v>2</v>
      </c>
      <c r="O541" t="s">
        <v>55</v>
      </c>
      <c r="P541">
        <v>3875</v>
      </c>
      <c r="Q541">
        <v>7</v>
      </c>
      <c r="R541" t="s">
        <v>50</v>
      </c>
      <c r="S541">
        <v>15</v>
      </c>
      <c r="T541">
        <v>3</v>
      </c>
      <c r="U541">
        <v>4</v>
      </c>
      <c r="V541">
        <v>1</v>
      </c>
      <c r="W541">
        <v>4</v>
      </c>
      <c r="X541">
        <v>2</v>
      </c>
      <c r="Y541">
        <v>3</v>
      </c>
      <c r="Z541">
        <v>2</v>
      </c>
      <c r="AA541">
        <v>2</v>
      </c>
      <c r="AB541">
        <v>2</v>
      </c>
      <c r="AC541">
        <v>2</v>
      </c>
      <c r="AD541">
        <v>0</v>
      </c>
      <c r="AE541">
        <v>0</v>
      </c>
      <c r="AF541">
        <v>0</v>
      </c>
      <c r="AG541">
        <v>1</v>
      </c>
      <c r="AH541" t="s">
        <v>56</v>
      </c>
      <c r="AI541" t="s">
        <v>57</v>
      </c>
      <c r="AJ541" t="s">
        <v>61</v>
      </c>
      <c r="AK541" t="s">
        <v>48</v>
      </c>
      <c r="AL541" t="s">
        <v>65</v>
      </c>
      <c r="AM541">
        <v>3.25</v>
      </c>
      <c r="AN541" t="s">
        <v>95</v>
      </c>
      <c r="AO541" t="str" cm="1">
        <f t="array" ref="AO541">_xlfn.IFS(
  attrition_data[[#This Row],[YearsSinceLastPromotion]]="","",
  attrition_data[[#This Row],[YearsSinceLastPromotion]]=0,"0",
  attrition_data[[#This Row],[YearsSinceLastPromotion]]&lt;=2,"1–2",
  attrition_data[[#This Row],[YearsSinceLastPromotion]]&lt;=5,"3–5",
  TRUE,"6+"
)</f>
        <v>1–2</v>
      </c>
      <c r="AP541">
        <f>attrition_data[[#This Row],[MonthlyIncome]] * 12 * ReplacementFactor</f>
        <v>13950</v>
      </c>
      <c r="AQ541">
        <f>IFERROR(attrition_data[[#This Row],[AttritionFlag]] * attrition_data[[#This Row],[ReplacementCost]], 0)</f>
        <v>0</v>
      </c>
      <c r="AR54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41" t="str" cm="1">
        <f t="array" ref="AS541">_xlfn.IFS(
  attrition_data[[#This Row],[RiskScore]] &lt;= $AU$3, "Q1 (Lowest)",
  attrition_data[[#This Row],[RiskScore]] &lt;= $AV$3, "Q2",
  attrition_data[[#This Row],[RiskScore]] &lt;= $AW$3, "Q3",
  TRUE, "Q4 (Highest)"
)</f>
        <v>Q2</v>
      </c>
    </row>
    <row r="542" spans="1:45">
      <c r="A542">
        <v>28</v>
      </c>
      <c r="B542" t="s">
        <v>38</v>
      </c>
      <c r="C542" t="s">
        <v>39</v>
      </c>
      <c r="D542" t="s">
        <v>52</v>
      </c>
      <c r="E542">
        <v>1</v>
      </c>
      <c r="F542">
        <v>2</v>
      </c>
      <c r="G542" t="s">
        <v>41</v>
      </c>
      <c r="H542">
        <v>741</v>
      </c>
      <c r="I542">
        <v>1</v>
      </c>
      <c r="J542" t="s">
        <v>42</v>
      </c>
      <c r="K542">
        <v>1</v>
      </c>
      <c r="L542">
        <v>1</v>
      </c>
      <c r="M542" t="s">
        <v>54</v>
      </c>
      <c r="N542">
        <v>2</v>
      </c>
      <c r="O542" t="s">
        <v>44</v>
      </c>
      <c r="P542">
        <v>2216</v>
      </c>
      <c r="Q542">
        <v>7</v>
      </c>
      <c r="R542" t="s">
        <v>38</v>
      </c>
      <c r="S542">
        <v>13</v>
      </c>
      <c r="T542">
        <v>3</v>
      </c>
      <c r="U542">
        <v>4</v>
      </c>
      <c r="V542">
        <v>0</v>
      </c>
      <c r="W542">
        <v>10</v>
      </c>
      <c r="X542">
        <v>4</v>
      </c>
      <c r="Y542">
        <v>3</v>
      </c>
      <c r="Z542">
        <v>7</v>
      </c>
      <c r="AA542">
        <v>7</v>
      </c>
      <c r="AB542">
        <v>3</v>
      </c>
      <c r="AC542">
        <v>7</v>
      </c>
      <c r="AD542">
        <v>1</v>
      </c>
      <c r="AE542">
        <v>1</v>
      </c>
      <c r="AF542">
        <v>0</v>
      </c>
      <c r="AG542">
        <v>1</v>
      </c>
      <c r="AH542" t="s">
        <v>63</v>
      </c>
      <c r="AI542" t="s">
        <v>46</v>
      </c>
      <c r="AJ542" t="s">
        <v>61</v>
      </c>
      <c r="AK542" t="s">
        <v>58</v>
      </c>
      <c r="AL542" t="s">
        <v>49</v>
      </c>
      <c r="AM542">
        <v>2.5</v>
      </c>
      <c r="AN542" t="s">
        <v>96</v>
      </c>
      <c r="AO542" t="str" cm="1">
        <f t="array" ref="AO542">_xlfn.IFS(
  attrition_data[[#This Row],[YearsSinceLastPromotion]]="","",
  attrition_data[[#This Row],[YearsSinceLastPromotion]]=0,"0",
  attrition_data[[#This Row],[YearsSinceLastPromotion]]&lt;=2,"1–2",
  attrition_data[[#This Row],[YearsSinceLastPromotion]]&lt;=5,"3–5",
  TRUE,"6+"
)</f>
        <v>3–5</v>
      </c>
      <c r="AP542">
        <f>attrition_data[[#This Row],[MonthlyIncome]] * 12 * ReplacementFactor</f>
        <v>7977.5999999999995</v>
      </c>
      <c r="AQ542">
        <f>IFERROR(attrition_data[[#This Row],[AttritionFlag]] * attrition_data[[#This Row],[ReplacementCost]], 0)</f>
        <v>7977.5999999999995</v>
      </c>
      <c r="AR54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542" t="str" cm="1">
        <f t="array" ref="AS542">_xlfn.IFS(
  attrition_data[[#This Row],[RiskScore]] &lt;= $AU$3, "Q1 (Lowest)",
  attrition_data[[#This Row],[RiskScore]] &lt;= $AV$3, "Q2",
  attrition_data[[#This Row],[RiskScore]] &lt;= $AW$3, "Q3",
  TRUE, "Q4 (Highest)"
)</f>
        <v>Q3</v>
      </c>
    </row>
    <row r="543" spans="1:45">
      <c r="A543">
        <v>36</v>
      </c>
      <c r="B543" t="s">
        <v>50</v>
      </c>
      <c r="C543" t="s">
        <v>74</v>
      </c>
      <c r="D543" t="s">
        <v>52</v>
      </c>
      <c r="E543">
        <v>8</v>
      </c>
      <c r="F543">
        <v>3</v>
      </c>
      <c r="G543" t="s">
        <v>41</v>
      </c>
      <c r="H543">
        <v>742</v>
      </c>
      <c r="I543">
        <v>1</v>
      </c>
      <c r="J543" t="s">
        <v>42</v>
      </c>
      <c r="K543">
        <v>4</v>
      </c>
      <c r="L543">
        <v>3</v>
      </c>
      <c r="M543" t="s">
        <v>80</v>
      </c>
      <c r="N543">
        <v>1</v>
      </c>
      <c r="O543" t="s">
        <v>55</v>
      </c>
      <c r="P543">
        <v>11713</v>
      </c>
      <c r="Q543">
        <v>9</v>
      </c>
      <c r="R543" t="s">
        <v>50</v>
      </c>
      <c r="S543">
        <v>14</v>
      </c>
      <c r="T543">
        <v>3</v>
      </c>
      <c r="U543">
        <v>1</v>
      </c>
      <c r="V543">
        <v>1</v>
      </c>
      <c r="W543">
        <v>10</v>
      </c>
      <c r="X543">
        <v>2</v>
      </c>
      <c r="Y543">
        <v>3</v>
      </c>
      <c r="Z543">
        <v>8</v>
      </c>
      <c r="AA543">
        <v>7</v>
      </c>
      <c r="AB543">
        <v>0</v>
      </c>
      <c r="AC543">
        <v>5</v>
      </c>
      <c r="AD543">
        <v>0</v>
      </c>
      <c r="AE543">
        <v>0</v>
      </c>
      <c r="AF543">
        <v>1</v>
      </c>
      <c r="AG543">
        <v>1</v>
      </c>
      <c r="AH543" t="s">
        <v>45</v>
      </c>
      <c r="AI543" t="s">
        <v>57</v>
      </c>
      <c r="AJ543" t="s">
        <v>81</v>
      </c>
      <c r="AK543" t="s">
        <v>58</v>
      </c>
      <c r="AL543" t="s">
        <v>49</v>
      </c>
      <c r="AM543">
        <v>1.5</v>
      </c>
      <c r="AN543" t="s">
        <v>97</v>
      </c>
      <c r="AO543" t="str" cm="1">
        <f t="array" ref="AO543">_xlfn.IFS(
  attrition_data[[#This Row],[YearsSinceLastPromotion]]="","",
  attrition_data[[#This Row],[YearsSinceLastPromotion]]=0,"0",
  attrition_data[[#This Row],[YearsSinceLastPromotion]]&lt;=2,"1–2",
  attrition_data[[#This Row],[YearsSinceLastPromotion]]&lt;=5,"3–5",
  TRUE,"6+"
)</f>
        <v>0</v>
      </c>
      <c r="AP543">
        <f>attrition_data[[#This Row],[MonthlyIncome]] * 12 * ReplacementFactor</f>
        <v>42166.799999999996</v>
      </c>
      <c r="AQ543">
        <f>IFERROR(attrition_data[[#This Row],[AttritionFlag]] * attrition_data[[#This Row],[ReplacementCost]], 0)</f>
        <v>0</v>
      </c>
      <c r="AR54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43" t="str" cm="1">
        <f t="array" ref="AS543">_xlfn.IFS(
  attrition_data[[#This Row],[RiskScore]] &lt;= $AU$3, "Q1 (Lowest)",
  attrition_data[[#This Row],[RiskScore]] &lt;= $AV$3, "Q2",
  attrition_data[[#This Row],[RiskScore]] &lt;= $AW$3, "Q3",
  TRUE, "Q4 (Highest)"
)</f>
        <v>Q2</v>
      </c>
    </row>
    <row r="544" spans="1:45">
      <c r="A544">
        <v>38</v>
      </c>
      <c r="B544" t="s">
        <v>50</v>
      </c>
      <c r="C544" t="s">
        <v>39</v>
      </c>
      <c r="D544" t="s">
        <v>52</v>
      </c>
      <c r="E544">
        <v>1</v>
      </c>
      <c r="F544">
        <v>3</v>
      </c>
      <c r="G544" t="s">
        <v>41</v>
      </c>
      <c r="H544">
        <v>743</v>
      </c>
      <c r="I544">
        <v>3</v>
      </c>
      <c r="J544" t="s">
        <v>42</v>
      </c>
      <c r="K544">
        <v>3</v>
      </c>
      <c r="L544">
        <v>3</v>
      </c>
      <c r="M544" t="s">
        <v>69</v>
      </c>
      <c r="N544">
        <v>3</v>
      </c>
      <c r="O544" t="s">
        <v>44</v>
      </c>
      <c r="P544">
        <v>7861</v>
      </c>
      <c r="Q544">
        <v>4</v>
      </c>
      <c r="R544" t="s">
        <v>38</v>
      </c>
      <c r="S544">
        <v>14</v>
      </c>
      <c r="T544">
        <v>3</v>
      </c>
      <c r="U544">
        <v>4</v>
      </c>
      <c r="V544">
        <v>0</v>
      </c>
      <c r="W544">
        <v>10</v>
      </c>
      <c r="X544">
        <v>4</v>
      </c>
      <c r="Y544">
        <v>4</v>
      </c>
      <c r="Z544">
        <v>1</v>
      </c>
      <c r="AA544">
        <v>0</v>
      </c>
      <c r="AB544">
        <v>0</v>
      </c>
      <c r="AC544">
        <v>0</v>
      </c>
      <c r="AD544">
        <v>0</v>
      </c>
      <c r="AE544">
        <v>1</v>
      </c>
      <c r="AF544">
        <v>1</v>
      </c>
      <c r="AG544">
        <v>0</v>
      </c>
      <c r="AH544" t="s">
        <v>45</v>
      </c>
      <c r="AI544" t="s">
        <v>46</v>
      </c>
      <c r="AJ544" t="s">
        <v>47</v>
      </c>
      <c r="AK544" t="s">
        <v>58</v>
      </c>
      <c r="AL544" t="s">
        <v>62</v>
      </c>
      <c r="AM544">
        <v>3.5</v>
      </c>
      <c r="AN544" t="s">
        <v>95</v>
      </c>
      <c r="AO544" t="str" cm="1">
        <f t="array" ref="AO544">_xlfn.IFS(
  attrition_data[[#This Row],[YearsSinceLastPromotion]]="","",
  attrition_data[[#This Row],[YearsSinceLastPromotion]]=0,"0",
  attrition_data[[#This Row],[YearsSinceLastPromotion]]&lt;=2,"1–2",
  attrition_data[[#This Row],[YearsSinceLastPromotion]]&lt;=5,"3–5",
  TRUE,"6+"
)</f>
        <v>0</v>
      </c>
      <c r="AP544">
        <f>attrition_data[[#This Row],[MonthlyIncome]] * 12 * ReplacementFactor</f>
        <v>28299.599999999999</v>
      </c>
      <c r="AQ544">
        <f>IFERROR(attrition_data[[#This Row],[AttritionFlag]] * attrition_data[[#This Row],[ReplacementCost]], 0)</f>
        <v>0</v>
      </c>
      <c r="AR54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544" t="str" cm="1">
        <f t="array" ref="AS544">_xlfn.IFS(
  attrition_data[[#This Row],[RiskScore]] &lt;= $AU$3, "Q1 (Lowest)",
  attrition_data[[#This Row],[RiskScore]] &lt;= $AV$3, "Q2",
  attrition_data[[#This Row],[RiskScore]] &lt;= $AW$3, "Q3",
  TRUE, "Q4 (Highest)"
)</f>
        <v>Q3</v>
      </c>
    </row>
    <row r="545" spans="1:45">
      <c r="A545">
        <v>44</v>
      </c>
      <c r="B545" t="s">
        <v>50</v>
      </c>
      <c r="C545" t="s">
        <v>74</v>
      </c>
      <c r="D545" t="s">
        <v>52</v>
      </c>
      <c r="E545">
        <v>24</v>
      </c>
      <c r="F545">
        <v>3</v>
      </c>
      <c r="G545" t="s">
        <v>64</v>
      </c>
      <c r="H545">
        <v>744</v>
      </c>
      <c r="I545">
        <v>1</v>
      </c>
      <c r="J545" t="s">
        <v>53</v>
      </c>
      <c r="K545">
        <v>1</v>
      </c>
      <c r="L545">
        <v>1</v>
      </c>
      <c r="M545" t="s">
        <v>60</v>
      </c>
      <c r="N545">
        <v>3</v>
      </c>
      <c r="O545" t="s">
        <v>44</v>
      </c>
      <c r="P545">
        <v>3708</v>
      </c>
      <c r="Q545">
        <v>2</v>
      </c>
      <c r="R545" t="s">
        <v>50</v>
      </c>
      <c r="S545">
        <v>14</v>
      </c>
      <c r="T545">
        <v>3</v>
      </c>
      <c r="U545">
        <v>3</v>
      </c>
      <c r="V545">
        <v>0</v>
      </c>
      <c r="W545">
        <v>9</v>
      </c>
      <c r="X545">
        <v>5</v>
      </c>
      <c r="Y545">
        <v>3</v>
      </c>
      <c r="Z545">
        <v>5</v>
      </c>
      <c r="AA545">
        <v>2</v>
      </c>
      <c r="AB545">
        <v>1</v>
      </c>
      <c r="AC545">
        <v>4</v>
      </c>
      <c r="AD545">
        <v>0</v>
      </c>
      <c r="AE545">
        <v>0</v>
      </c>
      <c r="AF545">
        <v>1</v>
      </c>
      <c r="AG545">
        <v>1</v>
      </c>
      <c r="AH545" t="s">
        <v>45</v>
      </c>
      <c r="AI545" t="s">
        <v>68</v>
      </c>
      <c r="AJ545" t="s">
        <v>61</v>
      </c>
      <c r="AK545" t="s">
        <v>58</v>
      </c>
      <c r="AL545" t="s">
        <v>65</v>
      </c>
      <c r="AM545">
        <v>2.5</v>
      </c>
      <c r="AN545" t="s">
        <v>96</v>
      </c>
      <c r="AO545" t="str" cm="1">
        <f t="array" ref="AO545">_xlfn.IFS(
  attrition_data[[#This Row],[YearsSinceLastPromotion]]="","",
  attrition_data[[#This Row],[YearsSinceLastPromotion]]=0,"0",
  attrition_data[[#This Row],[YearsSinceLastPromotion]]&lt;=2,"1–2",
  attrition_data[[#This Row],[YearsSinceLastPromotion]]&lt;=5,"3–5",
  TRUE,"6+"
)</f>
        <v>1–2</v>
      </c>
      <c r="AP545">
        <f>attrition_data[[#This Row],[MonthlyIncome]] * 12 * ReplacementFactor</f>
        <v>13348.8</v>
      </c>
      <c r="AQ545">
        <f>IFERROR(attrition_data[[#This Row],[AttritionFlag]] * attrition_data[[#This Row],[ReplacementCost]], 0)</f>
        <v>0</v>
      </c>
      <c r="AR54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45" t="str" cm="1">
        <f t="array" ref="AS545">_xlfn.IFS(
  attrition_data[[#This Row],[RiskScore]] &lt;= $AU$3, "Q1 (Lowest)",
  attrition_data[[#This Row],[RiskScore]] &lt;= $AV$3, "Q2",
  attrition_data[[#This Row],[RiskScore]] &lt;= $AW$3, "Q3",
  TRUE, "Q4 (Highest)"
)</f>
        <v>Q2</v>
      </c>
    </row>
    <row r="546" spans="1:45">
      <c r="A546">
        <v>47</v>
      </c>
      <c r="B546" t="s">
        <v>50</v>
      </c>
      <c r="C546" t="s">
        <v>51</v>
      </c>
      <c r="D546" t="s">
        <v>40</v>
      </c>
      <c r="E546">
        <v>3</v>
      </c>
      <c r="F546">
        <v>3</v>
      </c>
      <c r="G546" t="s">
        <v>64</v>
      </c>
      <c r="H546">
        <v>746</v>
      </c>
      <c r="I546">
        <v>4</v>
      </c>
      <c r="J546" t="s">
        <v>42</v>
      </c>
      <c r="K546">
        <v>3</v>
      </c>
      <c r="L546">
        <v>4</v>
      </c>
      <c r="M546" t="s">
        <v>43</v>
      </c>
      <c r="N546">
        <v>3</v>
      </c>
      <c r="O546" t="s">
        <v>67</v>
      </c>
      <c r="P546">
        <v>13770</v>
      </c>
      <c r="Q546">
        <v>9</v>
      </c>
      <c r="R546" t="s">
        <v>38</v>
      </c>
      <c r="S546">
        <v>12</v>
      </c>
      <c r="T546">
        <v>3</v>
      </c>
      <c r="U546">
        <v>4</v>
      </c>
      <c r="V546">
        <v>2</v>
      </c>
      <c r="W546">
        <v>28</v>
      </c>
      <c r="X546">
        <v>2</v>
      </c>
      <c r="Y546">
        <v>2</v>
      </c>
      <c r="Z546">
        <v>22</v>
      </c>
      <c r="AA546">
        <v>2</v>
      </c>
      <c r="AB546">
        <v>11</v>
      </c>
      <c r="AC546">
        <v>13</v>
      </c>
      <c r="AD546">
        <v>0</v>
      </c>
      <c r="AE546">
        <v>1</v>
      </c>
      <c r="AF546">
        <v>0</v>
      </c>
      <c r="AG546">
        <v>1</v>
      </c>
      <c r="AH546" t="s">
        <v>56</v>
      </c>
      <c r="AI546" t="s">
        <v>46</v>
      </c>
      <c r="AJ546" t="s">
        <v>81</v>
      </c>
      <c r="AK546" t="s">
        <v>77</v>
      </c>
      <c r="AL546" t="s">
        <v>78</v>
      </c>
      <c r="AM546">
        <v>3.25</v>
      </c>
      <c r="AN546" t="s">
        <v>95</v>
      </c>
      <c r="AO546" t="str" cm="1">
        <f t="array" ref="AO546">_xlfn.IFS(
  attrition_data[[#This Row],[YearsSinceLastPromotion]]="","",
  attrition_data[[#This Row],[YearsSinceLastPromotion]]=0,"0",
  attrition_data[[#This Row],[YearsSinceLastPromotion]]&lt;=2,"1–2",
  attrition_data[[#This Row],[YearsSinceLastPromotion]]&lt;=5,"3–5",
  TRUE,"6+"
)</f>
        <v>6+</v>
      </c>
      <c r="AP546">
        <f>attrition_data[[#This Row],[MonthlyIncome]] * 12 * ReplacementFactor</f>
        <v>49572</v>
      </c>
      <c r="AQ546">
        <f>IFERROR(attrition_data[[#This Row],[AttritionFlag]] * attrition_data[[#This Row],[ReplacementCost]], 0)</f>
        <v>0</v>
      </c>
      <c r="AR54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546" t="str" cm="1">
        <f t="array" ref="AS546">_xlfn.IFS(
  attrition_data[[#This Row],[RiskScore]] &lt;= $AU$3, "Q1 (Lowest)",
  attrition_data[[#This Row],[RiskScore]] &lt;= $AV$3, "Q2",
  attrition_data[[#This Row],[RiskScore]] &lt;= $AW$3, "Q3",
  TRUE, "Q4 (Highest)"
)</f>
        <v>Q3</v>
      </c>
    </row>
    <row r="547" spans="1:45">
      <c r="A547">
        <v>30</v>
      </c>
      <c r="B547" t="s">
        <v>50</v>
      </c>
      <c r="C547" t="s">
        <v>39</v>
      </c>
      <c r="D547" t="s">
        <v>40</v>
      </c>
      <c r="E547">
        <v>27</v>
      </c>
      <c r="F547">
        <v>5</v>
      </c>
      <c r="G547" t="s">
        <v>82</v>
      </c>
      <c r="H547">
        <v>747</v>
      </c>
      <c r="I547">
        <v>3</v>
      </c>
      <c r="J547" t="s">
        <v>53</v>
      </c>
      <c r="K547">
        <v>3</v>
      </c>
      <c r="L547">
        <v>2</v>
      </c>
      <c r="M547" t="s">
        <v>43</v>
      </c>
      <c r="N547">
        <v>4</v>
      </c>
      <c r="O547" t="s">
        <v>67</v>
      </c>
      <c r="P547">
        <v>5304</v>
      </c>
      <c r="Q547">
        <v>7</v>
      </c>
      <c r="R547" t="s">
        <v>50</v>
      </c>
      <c r="S547">
        <v>23</v>
      </c>
      <c r="T547">
        <v>4</v>
      </c>
      <c r="U547">
        <v>4</v>
      </c>
      <c r="V547">
        <v>1</v>
      </c>
      <c r="W547">
        <v>10</v>
      </c>
      <c r="X547">
        <v>2</v>
      </c>
      <c r="Y547">
        <v>2</v>
      </c>
      <c r="Z547">
        <v>8</v>
      </c>
      <c r="AA547">
        <v>7</v>
      </c>
      <c r="AB547">
        <v>7</v>
      </c>
      <c r="AC547">
        <v>7</v>
      </c>
      <c r="AD547">
        <v>0</v>
      </c>
      <c r="AE547">
        <v>0</v>
      </c>
      <c r="AF547">
        <v>0</v>
      </c>
      <c r="AG547">
        <v>1</v>
      </c>
      <c r="AH547" t="s">
        <v>63</v>
      </c>
      <c r="AI547" t="s">
        <v>68</v>
      </c>
      <c r="AJ547" t="s">
        <v>47</v>
      </c>
      <c r="AK547" t="s">
        <v>58</v>
      </c>
      <c r="AL547" t="s">
        <v>49</v>
      </c>
      <c r="AM547">
        <v>3.25</v>
      </c>
      <c r="AN547" t="s">
        <v>95</v>
      </c>
      <c r="AO547" t="str" cm="1">
        <f t="array" ref="AO547">_xlfn.IFS(
  attrition_data[[#This Row],[YearsSinceLastPromotion]]="","",
  attrition_data[[#This Row],[YearsSinceLastPromotion]]=0,"0",
  attrition_data[[#This Row],[YearsSinceLastPromotion]]&lt;=2,"1–2",
  attrition_data[[#This Row],[YearsSinceLastPromotion]]&lt;=5,"3–5",
  TRUE,"6+"
)</f>
        <v>6+</v>
      </c>
      <c r="AP547">
        <f>attrition_data[[#This Row],[MonthlyIncome]] * 12 * ReplacementFactor</f>
        <v>19094.399999999998</v>
      </c>
      <c r="AQ547">
        <f>IFERROR(attrition_data[[#This Row],[AttritionFlag]] * attrition_data[[#This Row],[ReplacementCost]], 0)</f>
        <v>0</v>
      </c>
      <c r="AR54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547" t="str" cm="1">
        <f t="array" ref="AS547">_xlfn.IFS(
  attrition_data[[#This Row],[RiskScore]] &lt;= $AU$3, "Q1 (Lowest)",
  attrition_data[[#This Row],[RiskScore]] &lt;= $AV$3, "Q2",
  attrition_data[[#This Row],[RiskScore]] &lt;= $AW$3, "Q3",
  TRUE, "Q4 (Highest)"
)</f>
        <v>Q3</v>
      </c>
    </row>
    <row r="548" spans="1:45">
      <c r="A548">
        <v>29</v>
      </c>
      <c r="B548" t="s">
        <v>50</v>
      </c>
      <c r="C548" t="s">
        <v>39</v>
      </c>
      <c r="D548" t="s">
        <v>40</v>
      </c>
      <c r="E548">
        <v>10</v>
      </c>
      <c r="F548">
        <v>3</v>
      </c>
      <c r="G548" t="s">
        <v>41</v>
      </c>
      <c r="H548">
        <v>749</v>
      </c>
      <c r="I548">
        <v>3</v>
      </c>
      <c r="J548" t="s">
        <v>53</v>
      </c>
      <c r="K548">
        <v>3</v>
      </c>
      <c r="L548">
        <v>1</v>
      </c>
      <c r="M548" t="s">
        <v>79</v>
      </c>
      <c r="N548">
        <v>3</v>
      </c>
      <c r="O548" t="s">
        <v>44</v>
      </c>
      <c r="P548">
        <v>2642</v>
      </c>
      <c r="Q548">
        <v>1</v>
      </c>
      <c r="R548" t="s">
        <v>50</v>
      </c>
      <c r="S548">
        <v>11</v>
      </c>
      <c r="T548">
        <v>3</v>
      </c>
      <c r="U548">
        <v>3</v>
      </c>
      <c r="V548">
        <v>0</v>
      </c>
      <c r="W548">
        <v>1</v>
      </c>
      <c r="X548">
        <v>6</v>
      </c>
      <c r="Y548">
        <v>3</v>
      </c>
      <c r="Z548">
        <v>1</v>
      </c>
      <c r="AA548">
        <v>0</v>
      </c>
      <c r="AB548">
        <v>0</v>
      </c>
      <c r="AC548">
        <v>0</v>
      </c>
      <c r="AD548">
        <v>0</v>
      </c>
      <c r="AE548">
        <v>0</v>
      </c>
      <c r="AF548">
        <v>1</v>
      </c>
      <c r="AG548">
        <v>0</v>
      </c>
      <c r="AH548" t="s">
        <v>63</v>
      </c>
      <c r="AI548" t="s">
        <v>57</v>
      </c>
      <c r="AJ548" t="s">
        <v>61</v>
      </c>
      <c r="AK548" t="s">
        <v>65</v>
      </c>
      <c r="AL548" t="s">
        <v>62</v>
      </c>
      <c r="AM548">
        <v>3</v>
      </c>
      <c r="AN548" t="s">
        <v>94</v>
      </c>
      <c r="AO548" t="str" cm="1">
        <f t="array" ref="AO548">_xlfn.IFS(
  attrition_data[[#This Row],[YearsSinceLastPromotion]]="","",
  attrition_data[[#This Row],[YearsSinceLastPromotion]]=0,"0",
  attrition_data[[#This Row],[YearsSinceLastPromotion]]&lt;=2,"1–2",
  attrition_data[[#This Row],[YearsSinceLastPromotion]]&lt;=5,"3–5",
  TRUE,"6+"
)</f>
        <v>0</v>
      </c>
      <c r="AP548">
        <f>attrition_data[[#This Row],[MonthlyIncome]] * 12 * ReplacementFactor</f>
        <v>9511.1999999999989</v>
      </c>
      <c r="AQ548">
        <f>IFERROR(attrition_data[[#This Row],[AttritionFlag]] * attrition_data[[#This Row],[ReplacementCost]], 0)</f>
        <v>0</v>
      </c>
      <c r="AR54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48" t="str" cm="1">
        <f t="array" ref="AS548">_xlfn.IFS(
  attrition_data[[#This Row],[RiskScore]] &lt;= $AU$3, "Q1 (Lowest)",
  attrition_data[[#This Row],[RiskScore]] &lt;= $AV$3, "Q2",
  attrition_data[[#This Row],[RiskScore]] &lt;= $AW$3, "Q3",
  TRUE, "Q4 (Highest)"
)</f>
        <v>Q2</v>
      </c>
    </row>
    <row r="549" spans="1:45">
      <c r="A549">
        <v>42</v>
      </c>
      <c r="B549" t="s">
        <v>38</v>
      </c>
      <c r="C549" t="s">
        <v>51</v>
      </c>
      <c r="D549" t="s">
        <v>52</v>
      </c>
      <c r="E549">
        <v>19</v>
      </c>
      <c r="F549">
        <v>3</v>
      </c>
      <c r="G549" t="s">
        <v>64</v>
      </c>
      <c r="H549">
        <v>752</v>
      </c>
      <c r="I549">
        <v>3</v>
      </c>
      <c r="J549" t="s">
        <v>53</v>
      </c>
      <c r="K549">
        <v>4</v>
      </c>
      <c r="L549">
        <v>1</v>
      </c>
      <c r="M549" t="s">
        <v>54</v>
      </c>
      <c r="N549">
        <v>3</v>
      </c>
      <c r="O549" t="s">
        <v>67</v>
      </c>
      <c r="P549">
        <v>2759</v>
      </c>
      <c r="Q549">
        <v>6</v>
      </c>
      <c r="R549" t="s">
        <v>38</v>
      </c>
      <c r="S549">
        <v>12</v>
      </c>
      <c r="T549">
        <v>3</v>
      </c>
      <c r="U549">
        <v>4</v>
      </c>
      <c r="V549">
        <v>0</v>
      </c>
      <c r="W549">
        <v>7</v>
      </c>
      <c r="X549">
        <v>2</v>
      </c>
      <c r="Y549">
        <v>3</v>
      </c>
      <c r="Z549">
        <v>2</v>
      </c>
      <c r="AA549">
        <v>2</v>
      </c>
      <c r="AB549">
        <v>2</v>
      </c>
      <c r="AC549">
        <v>2</v>
      </c>
      <c r="AD549">
        <v>1</v>
      </c>
      <c r="AE549">
        <v>1</v>
      </c>
      <c r="AF549">
        <v>0</v>
      </c>
      <c r="AG549">
        <v>1</v>
      </c>
      <c r="AH549" t="s">
        <v>45</v>
      </c>
      <c r="AI549" t="s">
        <v>72</v>
      </c>
      <c r="AJ549" t="s">
        <v>61</v>
      </c>
      <c r="AK549" t="s">
        <v>48</v>
      </c>
      <c r="AL549" t="s">
        <v>65</v>
      </c>
      <c r="AM549">
        <v>3.25</v>
      </c>
      <c r="AN549" t="s">
        <v>95</v>
      </c>
      <c r="AO549" t="str" cm="1">
        <f t="array" ref="AO549">_xlfn.IFS(
  attrition_data[[#This Row],[YearsSinceLastPromotion]]="","",
  attrition_data[[#This Row],[YearsSinceLastPromotion]]=0,"0",
  attrition_data[[#This Row],[YearsSinceLastPromotion]]&lt;=2,"1–2",
  attrition_data[[#This Row],[YearsSinceLastPromotion]]&lt;=5,"3–5",
  TRUE,"6+"
)</f>
        <v>1–2</v>
      </c>
      <c r="AP549">
        <f>attrition_data[[#This Row],[MonthlyIncome]] * 12 * ReplacementFactor</f>
        <v>9932.4</v>
      </c>
      <c r="AQ549">
        <f>IFERROR(attrition_data[[#This Row],[AttritionFlag]] * attrition_data[[#This Row],[ReplacementCost]], 0)</f>
        <v>9932.4</v>
      </c>
      <c r="AR54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549" t="str" cm="1">
        <f t="array" ref="AS549">_xlfn.IFS(
  attrition_data[[#This Row],[RiskScore]] &lt;= $AU$3, "Q1 (Lowest)",
  attrition_data[[#This Row],[RiskScore]] &lt;= $AV$3, "Q2",
  attrition_data[[#This Row],[RiskScore]] &lt;= $AW$3, "Q3",
  TRUE, "Q4 (Highest)"
)</f>
        <v>Q3</v>
      </c>
    </row>
    <row r="550" spans="1:45">
      <c r="A550">
        <v>43</v>
      </c>
      <c r="B550" t="s">
        <v>50</v>
      </c>
      <c r="C550" t="s">
        <v>51</v>
      </c>
      <c r="D550" t="s">
        <v>40</v>
      </c>
      <c r="E550">
        <v>15</v>
      </c>
      <c r="F550">
        <v>3</v>
      </c>
      <c r="G550" t="s">
        <v>41</v>
      </c>
      <c r="H550">
        <v>754</v>
      </c>
      <c r="I550">
        <v>4</v>
      </c>
      <c r="J550" t="s">
        <v>53</v>
      </c>
      <c r="K550">
        <v>2</v>
      </c>
      <c r="L550">
        <v>2</v>
      </c>
      <c r="M550" t="s">
        <v>43</v>
      </c>
      <c r="N550">
        <v>4</v>
      </c>
      <c r="O550" t="s">
        <v>55</v>
      </c>
      <c r="P550">
        <v>6804</v>
      </c>
      <c r="Q550">
        <v>3</v>
      </c>
      <c r="R550" t="s">
        <v>50</v>
      </c>
      <c r="S550">
        <v>18</v>
      </c>
      <c r="T550">
        <v>3</v>
      </c>
      <c r="U550">
        <v>3</v>
      </c>
      <c r="V550">
        <v>1</v>
      </c>
      <c r="W550">
        <v>7</v>
      </c>
      <c r="X550">
        <v>5</v>
      </c>
      <c r="Y550">
        <v>3</v>
      </c>
      <c r="Z550">
        <v>2</v>
      </c>
      <c r="AA550">
        <v>2</v>
      </c>
      <c r="AB550">
        <v>2</v>
      </c>
      <c r="AC550">
        <v>2</v>
      </c>
      <c r="AD550">
        <v>0</v>
      </c>
      <c r="AE550">
        <v>0</v>
      </c>
      <c r="AF550">
        <v>0</v>
      </c>
      <c r="AG550">
        <v>1</v>
      </c>
      <c r="AH550" t="s">
        <v>45</v>
      </c>
      <c r="AI550" t="s">
        <v>73</v>
      </c>
      <c r="AJ550" t="s">
        <v>47</v>
      </c>
      <c r="AK550" t="s">
        <v>48</v>
      </c>
      <c r="AL550" t="s">
        <v>65</v>
      </c>
      <c r="AM550">
        <v>3.5</v>
      </c>
      <c r="AN550" t="s">
        <v>95</v>
      </c>
      <c r="AO550" t="str" cm="1">
        <f t="array" ref="AO550">_xlfn.IFS(
  attrition_data[[#This Row],[YearsSinceLastPromotion]]="","",
  attrition_data[[#This Row],[YearsSinceLastPromotion]]=0,"0",
  attrition_data[[#This Row],[YearsSinceLastPromotion]]&lt;=2,"1–2",
  attrition_data[[#This Row],[YearsSinceLastPromotion]]&lt;=5,"3–5",
  TRUE,"6+"
)</f>
        <v>1–2</v>
      </c>
      <c r="AP550">
        <f>attrition_data[[#This Row],[MonthlyIncome]] * 12 * ReplacementFactor</f>
        <v>24494.399999999998</v>
      </c>
      <c r="AQ550">
        <f>IFERROR(attrition_data[[#This Row],[AttritionFlag]] * attrition_data[[#This Row],[ReplacementCost]], 0)</f>
        <v>0</v>
      </c>
      <c r="AR55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50" t="str" cm="1">
        <f t="array" ref="AS550">_xlfn.IFS(
  attrition_data[[#This Row],[RiskScore]] &lt;= $AU$3, "Q1 (Lowest)",
  attrition_data[[#This Row],[RiskScore]] &lt;= $AV$3, "Q2",
  attrition_data[[#This Row],[RiskScore]] &lt;= $AW$3, "Q3",
  TRUE, "Q4 (Highest)"
)</f>
        <v>Q2</v>
      </c>
    </row>
    <row r="551" spans="1:45">
      <c r="A551">
        <v>34</v>
      </c>
      <c r="B551" t="s">
        <v>50</v>
      </c>
      <c r="C551" t="s">
        <v>39</v>
      </c>
      <c r="D551" t="s">
        <v>52</v>
      </c>
      <c r="E551">
        <v>8</v>
      </c>
      <c r="F551">
        <v>2</v>
      </c>
      <c r="G551" t="s">
        <v>64</v>
      </c>
      <c r="H551">
        <v>757</v>
      </c>
      <c r="I551">
        <v>2</v>
      </c>
      <c r="J551" t="s">
        <v>42</v>
      </c>
      <c r="K551">
        <v>3</v>
      </c>
      <c r="L551">
        <v>2</v>
      </c>
      <c r="M551" t="s">
        <v>70</v>
      </c>
      <c r="N551">
        <v>3</v>
      </c>
      <c r="O551" t="s">
        <v>44</v>
      </c>
      <c r="P551">
        <v>6142</v>
      </c>
      <c r="Q551">
        <v>3</v>
      </c>
      <c r="R551" t="s">
        <v>50</v>
      </c>
      <c r="S551">
        <v>11</v>
      </c>
      <c r="T551">
        <v>3</v>
      </c>
      <c r="U551">
        <v>4</v>
      </c>
      <c r="V551">
        <v>0</v>
      </c>
      <c r="W551">
        <v>10</v>
      </c>
      <c r="X551">
        <v>2</v>
      </c>
      <c r="Y551">
        <v>3</v>
      </c>
      <c r="Z551">
        <v>5</v>
      </c>
      <c r="AA551">
        <v>1</v>
      </c>
      <c r="AB551">
        <v>4</v>
      </c>
      <c r="AC551">
        <v>3</v>
      </c>
      <c r="AD551">
        <v>0</v>
      </c>
      <c r="AE551">
        <v>0</v>
      </c>
      <c r="AF551">
        <v>0</v>
      </c>
      <c r="AG551">
        <v>1</v>
      </c>
      <c r="AH551" t="s">
        <v>63</v>
      </c>
      <c r="AI551" t="s">
        <v>57</v>
      </c>
      <c r="AJ551" t="s">
        <v>47</v>
      </c>
      <c r="AK551" t="s">
        <v>58</v>
      </c>
      <c r="AL551" t="s">
        <v>65</v>
      </c>
      <c r="AM551">
        <v>3</v>
      </c>
      <c r="AN551" t="s">
        <v>94</v>
      </c>
      <c r="AO551" t="str" cm="1">
        <f t="array" ref="AO551">_xlfn.IFS(
  attrition_data[[#This Row],[YearsSinceLastPromotion]]="","",
  attrition_data[[#This Row],[YearsSinceLastPromotion]]=0,"0",
  attrition_data[[#This Row],[YearsSinceLastPromotion]]&lt;=2,"1–2",
  attrition_data[[#This Row],[YearsSinceLastPromotion]]&lt;=5,"3–5",
  TRUE,"6+"
)</f>
        <v>3–5</v>
      </c>
      <c r="AP551">
        <f>attrition_data[[#This Row],[MonthlyIncome]] * 12 * ReplacementFactor</f>
        <v>22111.200000000001</v>
      </c>
      <c r="AQ551">
        <f>IFERROR(attrition_data[[#This Row],[AttritionFlag]] * attrition_data[[#This Row],[ReplacementCost]], 0)</f>
        <v>0</v>
      </c>
      <c r="AR55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51" t="str" cm="1">
        <f t="array" ref="AS551">_xlfn.IFS(
  attrition_data[[#This Row],[RiskScore]] &lt;= $AU$3, "Q1 (Lowest)",
  attrition_data[[#This Row],[RiskScore]] &lt;= $AV$3, "Q2",
  attrition_data[[#This Row],[RiskScore]] &lt;= $AW$3, "Q3",
  TRUE, "Q4 (Highest)"
)</f>
        <v>Q2</v>
      </c>
    </row>
    <row r="552" spans="1:45">
      <c r="A552">
        <v>23</v>
      </c>
      <c r="B552" t="s">
        <v>50</v>
      </c>
      <c r="C552" t="s">
        <v>39</v>
      </c>
      <c r="D552" t="s">
        <v>52</v>
      </c>
      <c r="E552">
        <v>9</v>
      </c>
      <c r="F552">
        <v>1</v>
      </c>
      <c r="G552" t="s">
        <v>64</v>
      </c>
      <c r="H552">
        <v>758</v>
      </c>
      <c r="I552">
        <v>2</v>
      </c>
      <c r="J552" t="s">
        <v>53</v>
      </c>
      <c r="K552">
        <v>3</v>
      </c>
      <c r="L552">
        <v>1</v>
      </c>
      <c r="M552" t="s">
        <v>60</v>
      </c>
      <c r="N552">
        <v>1</v>
      </c>
      <c r="O552" t="s">
        <v>55</v>
      </c>
      <c r="P552">
        <v>2500</v>
      </c>
      <c r="Q552">
        <v>1</v>
      </c>
      <c r="R552" t="s">
        <v>50</v>
      </c>
      <c r="S552">
        <v>14</v>
      </c>
      <c r="T552">
        <v>3</v>
      </c>
      <c r="U552">
        <v>4</v>
      </c>
      <c r="V552">
        <v>1</v>
      </c>
      <c r="W552">
        <v>5</v>
      </c>
      <c r="X552">
        <v>2</v>
      </c>
      <c r="Y552">
        <v>4</v>
      </c>
      <c r="Z552">
        <v>4</v>
      </c>
      <c r="AA552">
        <v>3</v>
      </c>
      <c r="AB552">
        <v>0</v>
      </c>
      <c r="AC552">
        <v>2</v>
      </c>
      <c r="AD552">
        <v>0</v>
      </c>
      <c r="AE552">
        <v>0</v>
      </c>
      <c r="AF552">
        <v>1</v>
      </c>
      <c r="AG552">
        <v>1</v>
      </c>
      <c r="AH552" t="s">
        <v>153</v>
      </c>
      <c r="AI552" t="s">
        <v>57</v>
      </c>
      <c r="AJ552" t="s">
        <v>61</v>
      </c>
      <c r="AK552" t="s">
        <v>48</v>
      </c>
      <c r="AL552" t="s">
        <v>65</v>
      </c>
      <c r="AM552">
        <v>2.75</v>
      </c>
      <c r="AN552" t="s">
        <v>94</v>
      </c>
      <c r="AO552" t="str" cm="1">
        <f t="array" ref="AO552">_xlfn.IFS(
  attrition_data[[#This Row],[YearsSinceLastPromotion]]="","",
  attrition_data[[#This Row],[YearsSinceLastPromotion]]=0,"0",
  attrition_data[[#This Row],[YearsSinceLastPromotion]]&lt;=2,"1–2",
  attrition_data[[#This Row],[YearsSinceLastPromotion]]&lt;=5,"3–5",
  TRUE,"6+"
)</f>
        <v>0</v>
      </c>
      <c r="AP552">
        <f>attrition_data[[#This Row],[MonthlyIncome]] * 12 * ReplacementFactor</f>
        <v>9000</v>
      </c>
      <c r="AQ552">
        <f>IFERROR(attrition_data[[#This Row],[AttritionFlag]] * attrition_data[[#This Row],[ReplacementCost]], 0)</f>
        <v>0</v>
      </c>
      <c r="AR55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52" t="str" cm="1">
        <f t="array" ref="AS552">_xlfn.IFS(
  attrition_data[[#This Row],[RiskScore]] &lt;= $AU$3, "Q1 (Lowest)",
  attrition_data[[#This Row],[RiskScore]] &lt;= $AV$3, "Q2",
  attrition_data[[#This Row],[RiskScore]] &lt;= $AW$3, "Q3",
  TRUE, "Q4 (Highest)"
)</f>
        <v>Q1 (Lowest)</v>
      </c>
    </row>
    <row r="553" spans="1:45">
      <c r="A553">
        <v>39</v>
      </c>
      <c r="B553" t="s">
        <v>50</v>
      </c>
      <c r="C553" t="s">
        <v>39</v>
      </c>
      <c r="D553" t="s">
        <v>84</v>
      </c>
      <c r="E553">
        <v>3</v>
      </c>
      <c r="F553">
        <v>3</v>
      </c>
      <c r="G553" t="s">
        <v>84</v>
      </c>
      <c r="H553">
        <v>760</v>
      </c>
      <c r="I553">
        <v>3</v>
      </c>
      <c r="J553" t="s">
        <v>42</v>
      </c>
      <c r="K553">
        <v>4</v>
      </c>
      <c r="L553">
        <v>2</v>
      </c>
      <c r="M553" t="s">
        <v>84</v>
      </c>
      <c r="N553">
        <v>2</v>
      </c>
      <c r="O553" t="s">
        <v>55</v>
      </c>
      <c r="P553">
        <v>6389</v>
      </c>
      <c r="Q553">
        <v>9</v>
      </c>
      <c r="R553" t="s">
        <v>50</v>
      </c>
      <c r="S553">
        <v>15</v>
      </c>
      <c r="T553">
        <v>3</v>
      </c>
      <c r="U553">
        <v>3</v>
      </c>
      <c r="V553">
        <v>1</v>
      </c>
      <c r="W553">
        <v>12</v>
      </c>
      <c r="X553">
        <v>3</v>
      </c>
      <c r="Y553">
        <v>1</v>
      </c>
      <c r="Z553">
        <v>8</v>
      </c>
      <c r="AA553">
        <v>3</v>
      </c>
      <c r="AB553">
        <v>3</v>
      </c>
      <c r="AC553">
        <v>6</v>
      </c>
      <c r="AD553">
        <v>0</v>
      </c>
      <c r="AE553">
        <v>0</v>
      </c>
      <c r="AF553">
        <v>0</v>
      </c>
      <c r="AG553">
        <v>1</v>
      </c>
      <c r="AH553" t="s">
        <v>45</v>
      </c>
      <c r="AI553" t="s">
        <v>46</v>
      </c>
      <c r="AJ553" t="s">
        <v>47</v>
      </c>
      <c r="AK553" t="s">
        <v>58</v>
      </c>
      <c r="AL553" t="s">
        <v>49</v>
      </c>
      <c r="AM553">
        <v>2.25</v>
      </c>
      <c r="AN553" t="s">
        <v>96</v>
      </c>
      <c r="AO553" t="str" cm="1">
        <f t="array" ref="AO553">_xlfn.IFS(
  attrition_data[[#This Row],[YearsSinceLastPromotion]]="","",
  attrition_data[[#This Row],[YearsSinceLastPromotion]]=0,"0",
  attrition_data[[#This Row],[YearsSinceLastPromotion]]&lt;=2,"1–2",
  attrition_data[[#This Row],[YearsSinceLastPromotion]]&lt;=5,"3–5",
  TRUE,"6+"
)</f>
        <v>3–5</v>
      </c>
      <c r="AP553">
        <f>attrition_data[[#This Row],[MonthlyIncome]] * 12 * ReplacementFactor</f>
        <v>23000.399999999998</v>
      </c>
      <c r="AQ553">
        <f>IFERROR(attrition_data[[#This Row],[AttritionFlag]] * attrition_data[[#This Row],[ReplacementCost]], 0)</f>
        <v>0</v>
      </c>
      <c r="AR55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53" t="str" cm="1">
        <f t="array" ref="AS553">_xlfn.IFS(
  attrition_data[[#This Row],[RiskScore]] &lt;= $AU$3, "Q1 (Lowest)",
  attrition_data[[#This Row],[RiskScore]] &lt;= $AV$3, "Q2",
  attrition_data[[#This Row],[RiskScore]] &lt;= $AW$3, "Q3",
  TRUE, "Q4 (Highest)"
)</f>
        <v>Q2</v>
      </c>
    </row>
    <row r="554" spans="1:45">
      <c r="A554">
        <v>56</v>
      </c>
      <c r="B554" t="s">
        <v>50</v>
      </c>
      <c r="C554" t="s">
        <v>39</v>
      </c>
      <c r="D554" t="s">
        <v>52</v>
      </c>
      <c r="E554">
        <v>9</v>
      </c>
      <c r="F554">
        <v>3</v>
      </c>
      <c r="G554" t="s">
        <v>64</v>
      </c>
      <c r="H554">
        <v>762</v>
      </c>
      <c r="I554">
        <v>3</v>
      </c>
      <c r="J554" t="s">
        <v>53</v>
      </c>
      <c r="K554">
        <v>3</v>
      </c>
      <c r="L554">
        <v>4</v>
      </c>
      <c r="M554" t="s">
        <v>70</v>
      </c>
      <c r="N554">
        <v>4</v>
      </c>
      <c r="O554" t="s">
        <v>55</v>
      </c>
      <c r="P554">
        <v>11103</v>
      </c>
      <c r="Q554">
        <v>7</v>
      </c>
      <c r="R554" t="s">
        <v>50</v>
      </c>
      <c r="S554">
        <v>11</v>
      </c>
      <c r="T554">
        <v>3</v>
      </c>
      <c r="U554">
        <v>3</v>
      </c>
      <c r="V554">
        <v>0</v>
      </c>
      <c r="W554">
        <v>30</v>
      </c>
      <c r="X554">
        <v>1</v>
      </c>
      <c r="Y554">
        <v>2</v>
      </c>
      <c r="Z554">
        <v>10</v>
      </c>
      <c r="AA554">
        <v>7</v>
      </c>
      <c r="AB554">
        <v>1</v>
      </c>
      <c r="AC554">
        <v>1</v>
      </c>
      <c r="AD554">
        <v>0</v>
      </c>
      <c r="AE554">
        <v>0</v>
      </c>
      <c r="AF554">
        <v>1</v>
      </c>
      <c r="AG554">
        <v>1</v>
      </c>
      <c r="AH554" t="s">
        <v>66</v>
      </c>
      <c r="AI554" t="s">
        <v>57</v>
      </c>
      <c r="AJ554" t="s">
        <v>81</v>
      </c>
      <c r="AK554" t="s">
        <v>77</v>
      </c>
      <c r="AL554" t="s">
        <v>49</v>
      </c>
      <c r="AM554">
        <v>3</v>
      </c>
      <c r="AN554" t="s">
        <v>94</v>
      </c>
      <c r="AO554" t="str" cm="1">
        <f t="array" ref="AO554">_xlfn.IFS(
  attrition_data[[#This Row],[YearsSinceLastPromotion]]="","",
  attrition_data[[#This Row],[YearsSinceLastPromotion]]=0,"0",
  attrition_data[[#This Row],[YearsSinceLastPromotion]]&lt;=2,"1–2",
  attrition_data[[#This Row],[YearsSinceLastPromotion]]&lt;=5,"3–5",
  TRUE,"6+"
)</f>
        <v>1–2</v>
      </c>
      <c r="AP554">
        <f>attrition_data[[#This Row],[MonthlyIncome]] * 12 * ReplacementFactor</f>
        <v>39970.799999999996</v>
      </c>
      <c r="AQ554">
        <f>IFERROR(attrition_data[[#This Row],[AttritionFlag]] * attrition_data[[#This Row],[ReplacementCost]], 0)</f>
        <v>0</v>
      </c>
      <c r="AR55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54" t="str" cm="1">
        <f t="array" ref="AS554">_xlfn.IFS(
  attrition_data[[#This Row],[RiskScore]] &lt;= $AU$3, "Q1 (Lowest)",
  attrition_data[[#This Row],[RiskScore]] &lt;= $AV$3, "Q2",
  attrition_data[[#This Row],[RiskScore]] &lt;= $AW$3, "Q3",
  TRUE, "Q4 (Highest)"
)</f>
        <v>Q1 (Lowest)</v>
      </c>
    </row>
    <row r="555" spans="1:45">
      <c r="A555">
        <v>40</v>
      </c>
      <c r="B555" t="s">
        <v>50</v>
      </c>
      <c r="C555" t="s">
        <v>39</v>
      </c>
      <c r="D555" t="s">
        <v>52</v>
      </c>
      <c r="E555">
        <v>2</v>
      </c>
      <c r="F555">
        <v>1</v>
      </c>
      <c r="G555" t="s">
        <v>64</v>
      </c>
      <c r="H555">
        <v>763</v>
      </c>
      <c r="I555">
        <v>4</v>
      </c>
      <c r="J555" t="s">
        <v>42</v>
      </c>
      <c r="K555">
        <v>2</v>
      </c>
      <c r="L555">
        <v>1</v>
      </c>
      <c r="M555" t="s">
        <v>54</v>
      </c>
      <c r="N555">
        <v>4</v>
      </c>
      <c r="O555" t="s">
        <v>44</v>
      </c>
      <c r="P555">
        <v>2342</v>
      </c>
      <c r="Q555">
        <v>0</v>
      </c>
      <c r="R555" t="s">
        <v>38</v>
      </c>
      <c r="S555">
        <v>20</v>
      </c>
      <c r="T555">
        <v>4</v>
      </c>
      <c r="U555">
        <v>4</v>
      </c>
      <c r="V555">
        <v>0</v>
      </c>
      <c r="W555">
        <v>5</v>
      </c>
      <c r="X555">
        <v>2</v>
      </c>
      <c r="Y555">
        <v>2</v>
      </c>
      <c r="Z555">
        <v>4</v>
      </c>
      <c r="AA555">
        <v>2</v>
      </c>
      <c r="AB555">
        <v>2</v>
      </c>
      <c r="AC555">
        <v>3</v>
      </c>
      <c r="AD555">
        <v>0</v>
      </c>
      <c r="AE555">
        <v>1</v>
      </c>
      <c r="AF555">
        <v>0</v>
      </c>
      <c r="AG555">
        <v>1</v>
      </c>
      <c r="AH555" t="s">
        <v>45</v>
      </c>
      <c r="AI555" t="s">
        <v>46</v>
      </c>
      <c r="AJ555" t="s">
        <v>61</v>
      </c>
      <c r="AK555" t="s">
        <v>48</v>
      </c>
      <c r="AL555" t="s">
        <v>65</v>
      </c>
      <c r="AM555">
        <v>3.5</v>
      </c>
      <c r="AN555" t="s">
        <v>95</v>
      </c>
      <c r="AO555" t="str" cm="1">
        <f t="array" ref="AO555">_xlfn.IFS(
  attrition_data[[#This Row],[YearsSinceLastPromotion]]="","",
  attrition_data[[#This Row],[YearsSinceLastPromotion]]=0,"0",
  attrition_data[[#This Row],[YearsSinceLastPromotion]]&lt;=2,"1–2",
  attrition_data[[#This Row],[YearsSinceLastPromotion]]&lt;=5,"3–5",
  TRUE,"6+"
)</f>
        <v>1–2</v>
      </c>
      <c r="AP555">
        <f>attrition_data[[#This Row],[MonthlyIncome]] * 12 * ReplacementFactor</f>
        <v>8431.1999999999989</v>
      </c>
      <c r="AQ555">
        <f>IFERROR(attrition_data[[#This Row],[AttritionFlag]] * attrition_data[[#This Row],[ReplacementCost]], 0)</f>
        <v>0</v>
      </c>
      <c r="AR55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55" t="str" cm="1">
        <f t="array" ref="AS555">_xlfn.IFS(
  attrition_data[[#This Row],[RiskScore]] &lt;= $AU$3, "Q1 (Lowest)",
  attrition_data[[#This Row],[RiskScore]] &lt;= $AV$3, "Q2",
  attrition_data[[#This Row],[RiskScore]] &lt;= $AW$3, "Q3",
  TRUE, "Q4 (Highest)"
)</f>
        <v>Q2</v>
      </c>
    </row>
    <row r="556" spans="1:45">
      <c r="A556">
        <v>27</v>
      </c>
      <c r="B556" t="s">
        <v>50</v>
      </c>
      <c r="C556" t="s">
        <v>39</v>
      </c>
      <c r="D556" t="s">
        <v>52</v>
      </c>
      <c r="E556">
        <v>7</v>
      </c>
      <c r="F556">
        <v>3</v>
      </c>
      <c r="G556" t="s">
        <v>64</v>
      </c>
      <c r="H556">
        <v>764</v>
      </c>
      <c r="I556">
        <v>4</v>
      </c>
      <c r="J556" t="s">
        <v>42</v>
      </c>
      <c r="K556">
        <v>2</v>
      </c>
      <c r="L556">
        <v>2</v>
      </c>
      <c r="M556" t="s">
        <v>70</v>
      </c>
      <c r="N556">
        <v>1</v>
      </c>
      <c r="O556" t="s">
        <v>44</v>
      </c>
      <c r="P556">
        <v>6811</v>
      </c>
      <c r="Q556">
        <v>8</v>
      </c>
      <c r="R556" t="s">
        <v>50</v>
      </c>
      <c r="S556">
        <v>19</v>
      </c>
      <c r="T556">
        <v>3</v>
      </c>
      <c r="U556">
        <v>1</v>
      </c>
      <c r="V556">
        <v>0</v>
      </c>
      <c r="W556">
        <v>9</v>
      </c>
      <c r="X556">
        <v>2</v>
      </c>
      <c r="Y556">
        <v>1</v>
      </c>
      <c r="Z556">
        <v>7</v>
      </c>
      <c r="AA556">
        <v>6</v>
      </c>
      <c r="AB556">
        <v>0</v>
      </c>
      <c r="AC556">
        <v>7</v>
      </c>
      <c r="AD556">
        <v>0</v>
      </c>
      <c r="AE556">
        <v>0</v>
      </c>
      <c r="AF556">
        <v>1</v>
      </c>
      <c r="AG556">
        <v>1</v>
      </c>
      <c r="AH556" t="s">
        <v>63</v>
      </c>
      <c r="AI556" t="s">
        <v>57</v>
      </c>
      <c r="AJ556" t="s">
        <v>47</v>
      </c>
      <c r="AK556" t="s">
        <v>58</v>
      </c>
      <c r="AL556" t="s">
        <v>49</v>
      </c>
      <c r="AM556">
        <v>1.75</v>
      </c>
      <c r="AN556" t="s">
        <v>93</v>
      </c>
      <c r="AO556" t="str" cm="1">
        <f t="array" ref="AO556">_xlfn.IFS(
  attrition_data[[#This Row],[YearsSinceLastPromotion]]="","",
  attrition_data[[#This Row],[YearsSinceLastPromotion]]=0,"0",
  attrition_data[[#This Row],[YearsSinceLastPromotion]]&lt;=2,"1–2",
  attrition_data[[#This Row],[YearsSinceLastPromotion]]&lt;=5,"3–5",
  TRUE,"6+"
)</f>
        <v>0</v>
      </c>
      <c r="AP556">
        <f>attrition_data[[#This Row],[MonthlyIncome]] * 12 * ReplacementFactor</f>
        <v>24519.599999999999</v>
      </c>
      <c r="AQ556">
        <f>IFERROR(attrition_data[[#This Row],[AttritionFlag]] * attrition_data[[#This Row],[ReplacementCost]], 0)</f>
        <v>0</v>
      </c>
      <c r="AR55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56" t="str" cm="1">
        <f t="array" ref="AS556">_xlfn.IFS(
  attrition_data[[#This Row],[RiskScore]] &lt;= $AU$3, "Q1 (Lowest)",
  attrition_data[[#This Row],[RiskScore]] &lt;= $AV$3, "Q2",
  attrition_data[[#This Row],[RiskScore]] &lt;= $AW$3, "Q3",
  TRUE, "Q4 (Highest)"
)</f>
        <v>Q2</v>
      </c>
    </row>
    <row r="557" spans="1:45">
      <c r="A557">
        <v>29</v>
      </c>
      <c r="B557" t="s">
        <v>50</v>
      </c>
      <c r="C557" t="s">
        <v>39</v>
      </c>
      <c r="D557" t="s">
        <v>40</v>
      </c>
      <c r="E557">
        <v>10</v>
      </c>
      <c r="F557">
        <v>3</v>
      </c>
      <c r="G557" t="s">
        <v>82</v>
      </c>
      <c r="H557">
        <v>766</v>
      </c>
      <c r="I557">
        <v>4</v>
      </c>
      <c r="J557" t="s">
        <v>53</v>
      </c>
      <c r="K557">
        <v>3</v>
      </c>
      <c r="L557">
        <v>1</v>
      </c>
      <c r="M557" t="s">
        <v>79</v>
      </c>
      <c r="N557">
        <v>2</v>
      </c>
      <c r="O557" t="s">
        <v>67</v>
      </c>
      <c r="P557">
        <v>2297</v>
      </c>
      <c r="Q557">
        <v>1</v>
      </c>
      <c r="R557" t="s">
        <v>50</v>
      </c>
      <c r="S557">
        <v>14</v>
      </c>
      <c r="T557">
        <v>3</v>
      </c>
      <c r="U557">
        <v>4</v>
      </c>
      <c r="V557">
        <v>2</v>
      </c>
      <c r="W557">
        <v>2</v>
      </c>
      <c r="X557">
        <v>2</v>
      </c>
      <c r="Y557">
        <v>3</v>
      </c>
      <c r="Z557">
        <v>2</v>
      </c>
      <c r="AA557">
        <v>2</v>
      </c>
      <c r="AB557">
        <v>2</v>
      </c>
      <c r="AC557">
        <v>2</v>
      </c>
      <c r="AD557">
        <v>0</v>
      </c>
      <c r="AE557">
        <v>0</v>
      </c>
      <c r="AF557">
        <v>0</v>
      </c>
      <c r="AG557">
        <v>1</v>
      </c>
      <c r="AH557" t="s">
        <v>63</v>
      </c>
      <c r="AI557" t="s">
        <v>57</v>
      </c>
      <c r="AJ557" t="s">
        <v>61</v>
      </c>
      <c r="AK557" t="s">
        <v>65</v>
      </c>
      <c r="AL557" t="s">
        <v>65</v>
      </c>
      <c r="AM557">
        <v>3.25</v>
      </c>
      <c r="AN557" t="s">
        <v>95</v>
      </c>
      <c r="AO557" t="str" cm="1">
        <f t="array" ref="AO557">_xlfn.IFS(
  attrition_data[[#This Row],[YearsSinceLastPromotion]]="","",
  attrition_data[[#This Row],[YearsSinceLastPromotion]]=0,"0",
  attrition_data[[#This Row],[YearsSinceLastPromotion]]&lt;=2,"1–2",
  attrition_data[[#This Row],[YearsSinceLastPromotion]]&lt;=5,"3–5",
  TRUE,"6+"
)</f>
        <v>1–2</v>
      </c>
      <c r="AP557">
        <f>attrition_data[[#This Row],[MonthlyIncome]] * 12 * ReplacementFactor</f>
        <v>8269.1999999999989</v>
      </c>
      <c r="AQ557">
        <f>IFERROR(attrition_data[[#This Row],[AttritionFlag]] * attrition_data[[#This Row],[ReplacementCost]], 0)</f>
        <v>0</v>
      </c>
      <c r="AR55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57" t="str" cm="1">
        <f t="array" ref="AS557">_xlfn.IFS(
  attrition_data[[#This Row],[RiskScore]] &lt;= $AU$3, "Q1 (Lowest)",
  attrition_data[[#This Row],[RiskScore]] &lt;= $AV$3, "Q2",
  attrition_data[[#This Row],[RiskScore]] &lt;= $AW$3, "Q3",
  TRUE, "Q4 (Highest)"
)</f>
        <v>Q2</v>
      </c>
    </row>
    <row r="558" spans="1:45">
      <c r="A558">
        <v>53</v>
      </c>
      <c r="B558" t="s">
        <v>50</v>
      </c>
      <c r="C558" t="s">
        <v>39</v>
      </c>
      <c r="D558" t="s">
        <v>52</v>
      </c>
      <c r="E558">
        <v>6</v>
      </c>
      <c r="F558">
        <v>3</v>
      </c>
      <c r="G558" t="s">
        <v>41</v>
      </c>
      <c r="H558">
        <v>769</v>
      </c>
      <c r="I558">
        <v>4</v>
      </c>
      <c r="J558" t="s">
        <v>53</v>
      </c>
      <c r="K558">
        <v>3</v>
      </c>
      <c r="L558">
        <v>2</v>
      </c>
      <c r="M558" t="s">
        <v>60</v>
      </c>
      <c r="N558">
        <v>4</v>
      </c>
      <c r="O558" t="s">
        <v>44</v>
      </c>
      <c r="P558">
        <v>2450</v>
      </c>
      <c r="Q558">
        <v>2</v>
      </c>
      <c r="R558" t="s">
        <v>50</v>
      </c>
      <c r="S558">
        <v>17</v>
      </c>
      <c r="T558">
        <v>3</v>
      </c>
      <c r="U558">
        <v>4</v>
      </c>
      <c r="V558">
        <v>0</v>
      </c>
      <c r="W558">
        <v>19</v>
      </c>
      <c r="X558">
        <v>4</v>
      </c>
      <c r="Y558">
        <v>3</v>
      </c>
      <c r="Z558">
        <v>2</v>
      </c>
      <c r="AA558">
        <v>2</v>
      </c>
      <c r="AB558">
        <v>2</v>
      </c>
      <c r="AC558">
        <v>2</v>
      </c>
      <c r="AD558">
        <v>0</v>
      </c>
      <c r="AE558">
        <v>0</v>
      </c>
      <c r="AF558">
        <v>0</v>
      </c>
      <c r="AG558">
        <v>1</v>
      </c>
      <c r="AH558" t="s">
        <v>56</v>
      </c>
      <c r="AI558" t="s">
        <v>57</v>
      </c>
      <c r="AJ558" t="s">
        <v>61</v>
      </c>
      <c r="AK558" t="s">
        <v>71</v>
      </c>
      <c r="AL558" t="s">
        <v>65</v>
      </c>
      <c r="AM558">
        <v>3.75</v>
      </c>
      <c r="AN558" t="s">
        <v>95</v>
      </c>
      <c r="AO558" t="str" cm="1">
        <f t="array" ref="AO558">_xlfn.IFS(
  attrition_data[[#This Row],[YearsSinceLastPromotion]]="","",
  attrition_data[[#This Row],[YearsSinceLastPromotion]]=0,"0",
  attrition_data[[#This Row],[YearsSinceLastPromotion]]&lt;=2,"1–2",
  attrition_data[[#This Row],[YearsSinceLastPromotion]]&lt;=5,"3–5",
  TRUE,"6+"
)</f>
        <v>1–2</v>
      </c>
      <c r="AP558">
        <f>attrition_data[[#This Row],[MonthlyIncome]] * 12 * ReplacementFactor</f>
        <v>8820</v>
      </c>
      <c r="AQ558">
        <f>IFERROR(attrition_data[[#This Row],[AttritionFlag]] * attrition_data[[#This Row],[ReplacementCost]], 0)</f>
        <v>0</v>
      </c>
      <c r="AR55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58" t="str" cm="1">
        <f t="array" ref="AS558">_xlfn.IFS(
  attrition_data[[#This Row],[RiskScore]] &lt;= $AU$3, "Q1 (Lowest)",
  attrition_data[[#This Row],[RiskScore]] &lt;= $AV$3, "Q2",
  attrition_data[[#This Row],[RiskScore]] &lt;= $AW$3, "Q3",
  TRUE, "Q4 (Highest)"
)</f>
        <v>Q2</v>
      </c>
    </row>
    <row r="559" spans="1:45">
      <c r="A559">
        <v>35</v>
      </c>
      <c r="B559" t="s">
        <v>50</v>
      </c>
      <c r="C559" t="s">
        <v>74</v>
      </c>
      <c r="D559" t="s">
        <v>52</v>
      </c>
      <c r="E559">
        <v>2</v>
      </c>
      <c r="F559">
        <v>4</v>
      </c>
      <c r="G559" t="s">
        <v>41</v>
      </c>
      <c r="H559">
        <v>771</v>
      </c>
      <c r="I559">
        <v>4</v>
      </c>
      <c r="J559" t="s">
        <v>42</v>
      </c>
      <c r="K559">
        <v>3</v>
      </c>
      <c r="L559">
        <v>2</v>
      </c>
      <c r="M559" t="s">
        <v>70</v>
      </c>
      <c r="N559">
        <v>1</v>
      </c>
      <c r="O559" t="s">
        <v>67</v>
      </c>
      <c r="P559">
        <v>5093</v>
      </c>
      <c r="Q559">
        <v>2</v>
      </c>
      <c r="R559" t="s">
        <v>50</v>
      </c>
      <c r="S559">
        <v>11</v>
      </c>
      <c r="T559">
        <v>3</v>
      </c>
      <c r="U559">
        <v>1</v>
      </c>
      <c r="V559">
        <v>1</v>
      </c>
      <c r="W559">
        <v>16</v>
      </c>
      <c r="X559">
        <v>2</v>
      </c>
      <c r="Y559">
        <v>4</v>
      </c>
      <c r="Z559">
        <v>1</v>
      </c>
      <c r="AA559">
        <v>0</v>
      </c>
      <c r="AB559">
        <v>0</v>
      </c>
      <c r="AC559">
        <v>0</v>
      </c>
      <c r="AD559">
        <v>0</v>
      </c>
      <c r="AE559">
        <v>0</v>
      </c>
      <c r="AF559">
        <v>1</v>
      </c>
      <c r="AG559">
        <v>0</v>
      </c>
      <c r="AH559" t="s">
        <v>45</v>
      </c>
      <c r="AI559" t="s">
        <v>46</v>
      </c>
      <c r="AJ559" t="s">
        <v>47</v>
      </c>
      <c r="AK559" t="s">
        <v>71</v>
      </c>
      <c r="AL559" t="s">
        <v>62</v>
      </c>
      <c r="AM559">
        <v>2.5</v>
      </c>
      <c r="AN559" t="s">
        <v>96</v>
      </c>
      <c r="AO559" t="str" cm="1">
        <f t="array" ref="AO559">_xlfn.IFS(
  attrition_data[[#This Row],[YearsSinceLastPromotion]]="","",
  attrition_data[[#This Row],[YearsSinceLastPromotion]]=0,"0",
  attrition_data[[#This Row],[YearsSinceLastPromotion]]&lt;=2,"1–2",
  attrition_data[[#This Row],[YearsSinceLastPromotion]]&lt;=5,"3–5",
  TRUE,"6+"
)</f>
        <v>0</v>
      </c>
      <c r="AP559">
        <f>attrition_data[[#This Row],[MonthlyIncome]] * 12 * ReplacementFactor</f>
        <v>18334.8</v>
      </c>
      <c r="AQ559">
        <f>IFERROR(attrition_data[[#This Row],[AttritionFlag]] * attrition_data[[#This Row],[ReplacementCost]], 0)</f>
        <v>0</v>
      </c>
      <c r="AR55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59" t="str" cm="1">
        <f t="array" ref="AS559">_xlfn.IFS(
  attrition_data[[#This Row],[RiskScore]] &lt;= $AU$3, "Q1 (Lowest)",
  attrition_data[[#This Row],[RiskScore]] &lt;= $AV$3, "Q2",
  attrition_data[[#This Row],[RiskScore]] &lt;= $AW$3, "Q3",
  TRUE, "Q4 (Highest)"
)</f>
        <v>Q2</v>
      </c>
    </row>
    <row r="560" spans="1:45">
      <c r="A560">
        <v>32</v>
      </c>
      <c r="B560" t="s">
        <v>50</v>
      </c>
      <c r="C560" t="s">
        <v>51</v>
      </c>
      <c r="D560" t="s">
        <v>52</v>
      </c>
      <c r="E560">
        <v>24</v>
      </c>
      <c r="F560">
        <v>4</v>
      </c>
      <c r="G560" t="s">
        <v>41</v>
      </c>
      <c r="H560">
        <v>772</v>
      </c>
      <c r="I560">
        <v>1</v>
      </c>
      <c r="J560" t="s">
        <v>53</v>
      </c>
      <c r="K560">
        <v>3</v>
      </c>
      <c r="L560">
        <v>2</v>
      </c>
      <c r="M560" t="s">
        <v>60</v>
      </c>
      <c r="N560">
        <v>4</v>
      </c>
      <c r="O560" t="s">
        <v>55</v>
      </c>
      <c r="P560">
        <v>5309</v>
      </c>
      <c r="Q560">
        <v>1</v>
      </c>
      <c r="R560" t="s">
        <v>50</v>
      </c>
      <c r="S560">
        <v>15</v>
      </c>
      <c r="T560">
        <v>3</v>
      </c>
      <c r="U560">
        <v>4</v>
      </c>
      <c r="V560">
        <v>2</v>
      </c>
      <c r="W560">
        <v>10</v>
      </c>
      <c r="X560">
        <v>2</v>
      </c>
      <c r="Y560">
        <v>3</v>
      </c>
      <c r="Z560">
        <v>10</v>
      </c>
      <c r="AA560">
        <v>8</v>
      </c>
      <c r="AB560">
        <v>4</v>
      </c>
      <c r="AC560">
        <v>7</v>
      </c>
      <c r="AD560">
        <v>0</v>
      </c>
      <c r="AE560">
        <v>0</v>
      </c>
      <c r="AF560">
        <v>0</v>
      </c>
      <c r="AG560">
        <v>1</v>
      </c>
      <c r="AH560" t="s">
        <v>63</v>
      </c>
      <c r="AI560" t="s">
        <v>68</v>
      </c>
      <c r="AJ560" t="s">
        <v>47</v>
      </c>
      <c r="AK560" t="s">
        <v>58</v>
      </c>
      <c r="AL560" t="s">
        <v>49</v>
      </c>
      <c r="AM560">
        <v>3</v>
      </c>
      <c r="AN560" t="s">
        <v>94</v>
      </c>
      <c r="AO560" t="str" cm="1">
        <f t="array" ref="AO560">_xlfn.IFS(
  attrition_data[[#This Row],[YearsSinceLastPromotion]]="","",
  attrition_data[[#This Row],[YearsSinceLastPromotion]]=0,"0",
  attrition_data[[#This Row],[YearsSinceLastPromotion]]&lt;=2,"1–2",
  attrition_data[[#This Row],[YearsSinceLastPromotion]]&lt;=5,"3–5",
  TRUE,"6+"
)</f>
        <v>3–5</v>
      </c>
      <c r="AP560">
        <f>attrition_data[[#This Row],[MonthlyIncome]] * 12 * ReplacementFactor</f>
        <v>19112.399999999998</v>
      </c>
      <c r="AQ560">
        <f>IFERROR(attrition_data[[#This Row],[AttritionFlag]] * attrition_data[[#This Row],[ReplacementCost]], 0)</f>
        <v>0</v>
      </c>
      <c r="AR56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560" t="str" cm="1">
        <f t="array" ref="AS560">_xlfn.IFS(
  attrition_data[[#This Row],[RiskScore]] &lt;= $AU$3, "Q1 (Lowest)",
  attrition_data[[#This Row],[RiskScore]] &lt;= $AV$3, "Q2",
  attrition_data[[#This Row],[RiskScore]] &lt;= $AW$3, "Q3",
  TRUE, "Q4 (Highest)"
)</f>
        <v>Q3</v>
      </c>
    </row>
    <row r="561" spans="1:45">
      <c r="A561">
        <v>38</v>
      </c>
      <c r="B561" t="s">
        <v>50</v>
      </c>
      <c r="C561" t="s">
        <v>39</v>
      </c>
      <c r="D561" t="s">
        <v>52</v>
      </c>
      <c r="E561">
        <v>2</v>
      </c>
      <c r="F561">
        <v>5</v>
      </c>
      <c r="G561" t="s">
        <v>64</v>
      </c>
      <c r="H561">
        <v>773</v>
      </c>
      <c r="I561">
        <v>4</v>
      </c>
      <c r="J561" t="s">
        <v>53</v>
      </c>
      <c r="K561">
        <v>3</v>
      </c>
      <c r="L561">
        <v>1</v>
      </c>
      <c r="M561" t="s">
        <v>54</v>
      </c>
      <c r="N561">
        <v>3</v>
      </c>
      <c r="O561" t="s">
        <v>55</v>
      </c>
      <c r="P561">
        <v>3057</v>
      </c>
      <c r="Q561">
        <v>6</v>
      </c>
      <c r="R561" t="s">
        <v>38</v>
      </c>
      <c r="S561">
        <v>13</v>
      </c>
      <c r="T561">
        <v>3</v>
      </c>
      <c r="U561">
        <v>2</v>
      </c>
      <c r="V561">
        <v>1</v>
      </c>
      <c r="W561">
        <v>6</v>
      </c>
      <c r="X561">
        <v>0</v>
      </c>
      <c r="Y561">
        <v>1</v>
      </c>
      <c r="Z561">
        <v>1</v>
      </c>
      <c r="AA561">
        <v>0</v>
      </c>
      <c r="AB561">
        <v>0</v>
      </c>
      <c r="AC561">
        <v>1</v>
      </c>
      <c r="AD561">
        <v>0</v>
      </c>
      <c r="AE561">
        <v>1</v>
      </c>
      <c r="AF561">
        <v>1</v>
      </c>
      <c r="AG561">
        <v>1</v>
      </c>
      <c r="AH561" t="s">
        <v>45</v>
      </c>
      <c r="AI561" t="s">
        <v>46</v>
      </c>
      <c r="AJ561" t="s">
        <v>61</v>
      </c>
      <c r="AK561" t="s">
        <v>48</v>
      </c>
      <c r="AL561" t="s">
        <v>62</v>
      </c>
      <c r="AM561">
        <v>2.5</v>
      </c>
      <c r="AN561" t="s">
        <v>96</v>
      </c>
      <c r="AO561" t="str" cm="1">
        <f t="array" ref="AO561">_xlfn.IFS(
  attrition_data[[#This Row],[YearsSinceLastPromotion]]="","",
  attrition_data[[#This Row],[YearsSinceLastPromotion]]=0,"0",
  attrition_data[[#This Row],[YearsSinceLastPromotion]]&lt;=2,"1–2",
  attrition_data[[#This Row],[YearsSinceLastPromotion]]&lt;=5,"3–5",
  TRUE,"6+"
)</f>
        <v>0</v>
      </c>
      <c r="AP561">
        <f>attrition_data[[#This Row],[MonthlyIncome]] * 12 * ReplacementFactor</f>
        <v>11005.199999999999</v>
      </c>
      <c r="AQ561">
        <f>IFERROR(attrition_data[[#This Row],[AttritionFlag]] * attrition_data[[#This Row],[ReplacementCost]], 0)</f>
        <v>0</v>
      </c>
      <c r="AR56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561" t="str" cm="1">
        <f t="array" ref="AS561">_xlfn.IFS(
  attrition_data[[#This Row],[RiskScore]] &lt;= $AU$3, "Q1 (Lowest)",
  attrition_data[[#This Row],[RiskScore]] &lt;= $AV$3, "Q2",
  attrition_data[[#This Row],[RiskScore]] &lt;= $AW$3, "Q3",
  TRUE, "Q4 (Highest)"
)</f>
        <v>Q3</v>
      </c>
    </row>
    <row r="562" spans="1:45">
      <c r="A562">
        <v>34</v>
      </c>
      <c r="B562" t="s">
        <v>50</v>
      </c>
      <c r="C562" t="s">
        <v>39</v>
      </c>
      <c r="D562" t="s">
        <v>52</v>
      </c>
      <c r="E562">
        <v>8</v>
      </c>
      <c r="F562">
        <v>5</v>
      </c>
      <c r="G562" t="s">
        <v>41</v>
      </c>
      <c r="H562">
        <v>775</v>
      </c>
      <c r="I562">
        <v>2</v>
      </c>
      <c r="J562" t="s">
        <v>42</v>
      </c>
      <c r="K562">
        <v>3</v>
      </c>
      <c r="L562">
        <v>2</v>
      </c>
      <c r="M562" t="s">
        <v>69</v>
      </c>
      <c r="N562">
        <v>1</v>
      </c>
      <c r="O562" t="s">
        <v>67</v>
      </c>
      <c r="P562">
        <v>5121</v>
      </c>
      <c r="Q562">
        <v>3</v>
      </c>
      <c r="R562" t="s">
        <v>50</v>
      </c>
      <c r="S562">
        <v>14</v>
      </c>
      <c r="T562">
        <v>3</v>
      </c>
      <c r="U562">
        <v>3</v>
      </c>
      <c r="V562">
        <v>1</v>
      </c>
      <c r="W562">
        <v>7</v>
      </c>
      <c r="X562">
        <v>3</v>
      </c>
      <c r="Y562">
        <v>3</v>
      </c>
      <c r="Z562">
        <v>0</v>
      </c>
      <c r="AA562">
        <v>0</v>
      </c>
      <c r="AB562">
        <v>0</v>
      </c>
      <c r="AC562">
        <v>0</v>
      </c>
      <c r="AD562">
        <v>0</v>
      </c>
      <c r="AE562">
        <v>0</v>
      </c>
      <c r="AF562">
        <v>1</v>
      </c>
      <c r="AG562">
        <v>0</v>
      </c>
      <c r="AH562" t="s">
        <v>63</v>
      </c>
      <c r="AI562" t="s">
        <v>57</v>
      </c>
      <c r="AJ562" t="s">
        <v>47</v>
      </c>
      <c r="AK562" t="s">
        <v>48</v>
      </c>
      <c r="AL562" t="s">
        <v>62</v>
      </c>
      <c r="AM562">
        <v>2.25</v>
      </c>
      <c r="AN562" t="s">
        <v>96</v>
      </c>
      <c r="AO562" t="str" cm="1">
        <f t="array" ref="AO562">_xlfn.IFS(
  attrition_data[[#This Row],[YearsSinceLastPromotion]]="","",
  attrition_data[[#This Row],[YearsSinceLastPromotion]]=0,"0",
  attrition_data[[#This Row],[YearsSinceLastPromotion]]&lt;=2,"1–2",
  attrition_data[[#This Row],[YearsSinceLastPromotion]]&lt;=5,"3–5",
  TRUE,"6+"
)</f>
        <v>0</v>
      </c>
      <c r="AP562">
        <f>attrition_data[[#This Row],[MonthlyIncome]] * 12 * ReplacementFactor</f>
        <v>18435.599999999999</v>
      </c>
      <c r="AQ562">
        <f>IFERROR(attrition_data[[#This Row],[AttritionFlag]] * attrition_data[[#This Row],[ReplacementCost]], 0)</f>
        <v>0</v>
      </c>
      <c r="AR56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62" t="str" cm="1">
        <f t="array" ref="AS562">_xlfn.IFS(
  attrition_data[[#This Row],[RiskScore]] &lt;= $AU$3, "Q1 (Lowest)",
  attrition_data[[#This Row],[RiskScore]] &lt;= $AV$3, "Q2",
  attrition_data[[#This Row],[RiskScore]] &lt;= $AW$3, "Q3",
  TRUE, "Q4 (Highest)"
)</f>
        <v>Q2</v>
      </c>
    </row>
    <row r="563" spans="1:45">
      <c r="A563">
        <v>52</v>
      </c>
      <c r="B563" t="s">
        <v>50</v>
      </c>
      <c r="C563" t="s">
        <v>39</v>
      </c>
      <c r="D563" t="s">
        <v>40</v>
      </c>
      <c r="E563">
        <v>3</v>
      </c>
      <c r="F563">
        <v>4</v>
      </c>
      <c r="G563" t="s">
        <v>82</v>
      </c>
      <c r="H563">
        <v>776</v>
      </c>
      <c r="I563">
        <v>3</v>
      </c>
      <c r="J563" t="s">
        <v>53</v>
      </c>
      <c r="K563">
        <v>2</v>
      </c>
      <c r="L563">
        <v>4</v>
      </c>
      <c r="M563" t="s">
        <v>75</v>
      </c>
      <c r="N563">
        <v>1</v>
      </c>
      <c r="O563" t="s">
        <v>55</v>
      </c>
      <c r="P563">
        <v>16856</v>
      </c>
      <c r="Q563">
        <v>1</v>
      </c>
      <c r="R563" t="s">
        <v>50</v>
      </c>
      <c r="S563">
        <v>11</v>
      </c>
      <c r="T563">
        <v>3</v>
      </c>
      <c r="U563">
        <v>1</v>
      </c>
      <c r="V563">
        <v>0</v>
      </c>
      <c r="W563">
        <v>34</v>
      </c>
      <c r="X563">
        <v>3</v>
      </c>
      <c r="Y563">
        <v>4</v>
      </c>
      <c r="Z563">
        <v>34</v>
      </c>
      <c r="AA563">
        <v>6</v>
      </c>
      <c r="AB563">
        <v>1</v>
      </c>
      <c r="AC563">
        <v>16</v>
      </c>
      <c r="AD563">
        <v>0</v>
      </c>
      <c r="AE563">
        <v>0</v>
      </c>
      <c r="AF563">
        <v>1</v>
      </c>
      <c r="AG563">
        <v>1</v>
      </c>
      <c r="AH563" t="s">
        <v>56</v>
      </c>
      <c r="AI563" t="s">
        <v>46</v>
      </c>
      <c r="AJ563" t="s">
        <v>76</v>
      </c>
      <c r="AK563" t="s">
        <v>77</v>
      </c>
      <c r="AL563" t="s">
        <v>78</v>
      </c>
      <c r="AM563">
        <v>2.25</v>
      </c>
      <c r="AN563" t="s">
        <v>96</v>
      </c>
      <c r="AO563" t="str" cm="1">
        <f t="array" ref="AO563">_xlfn.IFS(
  attrition_data[[#This Row],[YearsSinceLastPromotion]]="","",
  attrition_data[[#This Row],[YearsSinceLastPromotion]]=0,"0",
  attrition_data[[#This Row],[YearsSinceLastPromotion]]&lt;=2,"1–2",
  attrition_data[[#This Row],[YearsSinceLastPromotion]]&lt;=5,"3–5",
  TRUE,"6+"
)</f>
        <v>1–2</v>
      </c>
      <c r="AP563">
        <f>attrition_data[[#This Row],[MonthlyIncome]] * 12 * ReplacementFactor</f>
        <v>60681.599999999999</v>
      </c>
      <c r="AQ563">
        <f>IFERROR(attrition_data[[#This Row],[AttritionFlag]] * attrition_data[[#This Row],[ReplacementCost]], 0)</f>
        <v>0</v>
      </c>
      <c r="AR56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63" t="str" cm="1">
        <f t="array" ref="AS563">_xlfn.IFS(
  attrition_data[[#This Row],[RiskScore]] &lt;= $AU$3, "Q1 (Lowest)",
  attrition_data[[#This Row],[RiskScore]] &lt;= $AV$3, "Q2",
  attrition_data[[#This Row],[RiskScore]] &lt;= $AW$3, "Q3",
  TRUE, "Q4 (Highest)"
)</f>
        <v>Q1 (Lowest)</v>
      </c>
    </row>
    <row r="564" spans="1:45">
      <c r="A564">
        <v>33</v>
      </c>
      <c r="B564" t="s">
        <v>38</v>
      </c>
      <c r="C564" t="s">
        <v>39</v>
      </c>
      <c r="D564" t="s">
        <v>52</v>
      </c>
      <c r="E564">
        <v>1</v>
      </c>
      <c r="F564">
        <v>4</v>
      </c>
      <c r="G564" t="s">
        <v>59</v>
      </c>
      <c r="H564">
        <v>780</v>
      </c>
      <c r="I564">
        <v>4</v>
      </c>
      <c r="J564" t="s">
        <v>53</v>
      </c>
      <c r="K564">
        <v>3</v>
      </c>
      <c r="L564">
        <v>1</v>
      </c>
      <c r="M564" t="s">
        <v>54</v>
      </c>
      <c r="N564">
        <v>4</v>
      </c>
      <c r="O564" t="s">
        <v>44</v>
      </c>
      <c r="P564">
        <v>2686</v>
      </c>
      <c r="Q564">
        <v>1</v>
      </c>
      <c r="R564" t="s">
        <v>38</v>
      </c>
      <c r="S564">
        <v>13</v>
      </c>
      <c r="T564">
        <v>3</v>
      </c>
      <c r="U564">
        <v>3</v>
      </c>
      <c r="V564">
        <v>0</v>
      </c>
      <c r="W564">
        <v>10</v>
      </c>
      <c r="X564">
        <v>2</v>
      </c>
      <c r="Y564">
        <v>2</v>
      </c>
      <c r="Z564">
        <v>10</v>
      </c>
      <c r="AA564">
        <v>9</v>
      </c>
      <c r="AB564">
        <v>7</v>
      </c>
      <c r="AC564">
        <v>8</v>
      </c>
      <c r="AD564">
        <v>1</v>
      </c>
      <c r="AE564">
        <v>1</v>
      </c>
      <c r="AF564">
        <v>0</v>
      </c>
      <c r="AG564">
        <v>1</v>
      </c>
      <c r="AH564" t="s">
        <v>63</v>
      </c>
      <c r="AI564" t="s">
        <v>46</v>
      </c>
      <c r="AJ564" t="s">
        <v>61</v>
      </c>
      <c r="AK564" t="s">
        <v>58</v>
      </c>
      <c r="AL564" t="s">
        <v>49</v>
      </c>
      <c r="AM564">
        <v>3.25</v>
      </c>
      <c r="AN564" t="s">
        <v>95</v>
      </c>
      <c r="AO564" t="str" cm="1">
        <f t="array" ref="AO564">_xlfn.IFS(
  attrition_data[[#This Row],[YearsSinceLastPromotion]]="","",
  attrition_data[[#This Row],[YearsSinceLastPromotion]]=0,"0",
  attrition_data[[#This Row],[YearsSinceLastPromotion]]&lt;=2,"1–2",
  attrition_data[[#This Row],[YearsSinceLastPromotion]]&lt;=5,"3–5",
  TRUE,"6+"
)</f>
        <v>6+</v>
      </c>
      <c r="AP564">
        <f>attrition_data[[#This Row],[MonthlyIncome]] * 12 * ReplacementFactor</f>
        <v>9669.6</v>
      </c>
      <c r="AQ564">
        <f>IFERROR(attrition_data[[#This Row],[AttritionFlag]] * attrition_data[[#This Row],[ReplacementCost]], 0)</f>
        <v>9669.6</v>
      </c>
      <c r="AR56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564" t="str" cm="1">
        <f t="array" ref="AS564">_xlfn.IFS(
  attrition_data[[#This Row],[RiskScore]] &lt;= $AU$3, "Q1 (Lowest)",
  attrition_data[[#This Row],[RiskScore]] &lt;= $AV$3, "Q2",
  attrition_data[[#This Row],[RiskScore]] &lt;= $AW$3, "Q3",
  TRUE, "Q4 (Highest)"
)</f>
        <v>Q3</v>
      </c>
    </row>
    <row r="565" spans="1:45">
      <c r="A565">
        <v>25</v>
      </c>
      <c r="B565" t="s">
        <v>50</v>
      </c>
      <c r="C565" t="s">
        <v>39</v>
      </c>
      <c r="D565" t="s">
        <v>40</v>
      </c>
      <c r="E565">
        <v>26</v>
      </c>
      <c r="F565">
        <v>1</v>
      </c>
      <c r="G565" t="s">
        <v>64</v>
      </c>
      <c r="H565">
        <v>781</v>
      </c>
      <c r="I565">
        <v>3</v>
      </c>
      <c r="J565" t="s">
        <v>42</v>
      </c>
      <c r="K565">
        <v>3</v>
      </c>
      <c r="L565">
        <v>2</v>
      </c>
      <c r="M565" t="s">
        <v>43</v>
      </c>
      <c r="N565">
        <v>4</v>
      </c>
      <c r="O565" t="s">
        <v>44</v>
      </c>
      <c r="P565">
        <v>6180</v>
      </c>
      <c r="Q565">
        <v>1</v>
      </c>
      <c r="R565" t="s">
        <v>50</v>
      </c>
      <c r="S565">
        <v>23</v>
      </c>
      <c r="T565">
        <v>4</v>
      </c>
      <c r="U565">
        <v>2</v>
      </c>
      <c r="V565">
        <v>0</v>
      </c>
      <c r="W565">
        <v>6</v>
      </c>
      <c r="X565">
        <v>5</v>
      </c>
      <c r="Y565">
        <v>2</v>
      </c>
      <c r="Z565">
        <v>6</v>
      </c>
      <c r="AA565">
        <v>5</v>
      </c>
      <c r="AB565">
        <v>1</v>
      </c>
      <c r="AC565">
        <v>4</v>
      </c>
      <c r="AD565">
        <v>0</v>
      </c>
      <c r="AE565">
        <v>0</v>
      </c>
      <c r="AF565">
        <v>1</v>
      </c>
      <c r="AG565">
        <v>1</v>
      </c>
      <c r="AH565" t="s">
        <v>63</v>
      </c>
      <c r="AI565" t="s">
        <v>68</v>
      </c>
      <c r="AJ565" t="s">
        <v>47</v>
      </c>
      <c r="AK565" t="s">
        <v>48</v>
      </c>
      <c r="AL565" t="s">
        <v>49</v>
      </c>
      <c r="AM565">
        <v>2.75</v>
      </c>
      <c r="AN565" t="s">
        <v>94</v>
      </c>
      <c r="AO565" t="str" cm="1">
        <f t="array" ref="AO565">_xlfn.IFS(
  attrition_data[[#This Row],[YearsSinceLastPromotion]]="","",
  attrition_data[[#This Row],[YearsSinceLastPromotion]]=0,"0",
  attrition_data[[#This Row],[YearsSinceLastPromotion]]&lt;=2,"1–2",
  attrition_data[[#This Row],[YearsSinceLastPromotion]]&lt;=5,"3–5",
  TRUE,"6+"
)</f>
        <v>1–2</v>
      </c>
      <c r="AP565">
        <f>attrition_data[[#This Row],[MonthlyIncome]] * 12 * ReplacementFactor</f>
        <v>22248</v>
      </c>
      <c r="AQ565">
        <f>IFERROR(attrition_data[[#This Row],[AttritionFlag]] * attrition_data[[#This Row],[ReplacementCost]], 0)</f>
        <v>0</v>
      </c>
      <c r="AR56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65" t="str" cm="1">
        <f t="array" ref="AS565">_xlfn.IFS(
  attrition_data[[#This Row],[RiskScore]] &lt;= $AU$3, "Q1 (Lowest)",
  attrition_data[[#This Row],[RiskScore]] &lt;= $AV$3, "Q2",
  attrition_data[[#This Row],[RiskScore]] &lt;= $AW$3, "Q3",
  TRUE, "Q4 (Highest)"
)</f>
        <v>Q2</v>
      </c>
    </row>
    <row r="566" spans="1:45">
      <c r="A566">
        <v>45</v>
      </c>
      <c r="B566" t="s">
        <v>50</v>
      </c>
      <c r="C566" t="s">
        <v>39</v>
      </c>
      <c r="D566" t="s">
        <v>40</v>
      </c>
      <c r="E566">
        <v>2</v>
      </c>
      <c r="F566">
        <v>2</v>
      </c>
      <c r="G566" t="s">
        <v>83</v>
      </c>
      <c r="H566">
        <v>783</v>
      </c>
      <c r="I566">
        <v>2</v>
      </c>
      <c r="J566" t="s">
        <v>53</v>
      </c>
      <c r="K566">
        <v>1</v>
      </c>
      <c r="L566">
        <v>2</v>
      </c>
      <c r="M566" t="s">
        <v>79</v>
      </c>
      <c r="N566">
        <v>3</v>
      </c>
      <c r="O566" t="s">
        <v>44</v>
      </c>
      <c r="P566">
        <v>6632</v>
      </c>
      <c r="Q566">
        <v>0</v>
      </c>
      <c r="R566" t="s">
        <v>50</v>
      </c>
      <c r="S566">
        <v>13</v>
      </c>
      <c r="T566">
        <v>3</v>
      </c>
      <c r="U566">
        <v>1</v>
      </c>
      <c r="V566">
        <v>0</v>
      </c>
      <c r="W566">
        <v>9</v>
      </c>
      <c r="X566">
        <v>3</v>
      </c>
      <c r="Y566">
        <v>3</v>
      </c>
      <c r="Z566">
        <v>8</v>
      </c>
      <c r="AA566">
        <v>7</v>
      </c>
      <c r="AB566">
        <v>3</v>
      </c>
      <c r="AC566">
        <v>1</v>
      </c>
      <c r="AD566">
        <v>0</v>
      </c>
      <c r="AE566">
        <v>0</v>
      </c>
      <c r="AF566">
        <v>0</v>
      </c>
      <c r="AG566">
        <v>1</v>
      </c>
      <c r="AH566" t="s">
        <v>56</v>
      </c>
      <c r="AI566" t="s">
        <v>46</v>
      </c>
      <c r="AJ566" t="s">
        <v>47</v>
      </c>
      <c r="AK566" t="s">
        <v>58</v>
      </c>
      <c r="AL566" t="s">
        <v>49</v>
      </c>
      <c r="AM566">
        <v>2.25</v>
      </c>
      <c r="AN566" t="s">
        <v>96</v>
      </c>
      <c r="AO566" t="str" cm="1">
        <f t="array" ref="AO566">_xlfn.IFS(
  attrition_data[[#This Row],[YearsSinceLastPromotion]]="","",
  attrition_data[[#This Row],[YearsSinceLastPromotion]]=0,"0",
  attrition_data[[#This Row],[YearsSinceLastPromotion]]&lt;=2,"1–2",
  attrition_data[[#This Row],[YearsSinceLastPromotion]]&lt;=5,"3–5",
  TRUE,"6+"
)</f>
        <v>3–5</v>
      </c>
      <c r="AP566">
        <f>attrition_data[[#This Row],[MonthlyIncome]] * 12 * ReplacementFactor</f>
        <v>23875.200000000001</v>
      </c>
      <c r="AQ566">
        <f>IFERROR(attrition_data[[#This Row],[AttritionFlag]] * attrition_data[[#This Row],[ReplacementCost]], 0)</f>
        <v>0</v>
      </c>
      <c r="AR56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66" t="str" cm="1">
        <f t="array" ref="AS566">_xlfn.IFS(
  attrition_data[[#This Row],[RiskScore]] &lt;= $AU$3, "Q1 (Lowest)",
  attrition_data[[#This Row],[RiskScore]] &lt;= $AV$3, "Q2",
  attrition_data[[#This Row],[RiskScore]] &lt;= $AW$3, "Q3",
  TRUE, "Q4 (Highest)"
)</f>
        <v>Q2</v>
      </c>
    </row>
    <row r="567" spans="1:45">
      <c r="A567">
        <v>23</v>
      </c>
      <c r="B567" t="s">
        <v>50</v>
      </c>
      <c r="C567" t="s">
        <v>39</v>
      </c>
      <c r="D567" t="s">
        <v>52</v>
      </c>
      <c r="E567">
        <v>10</v>
      </c>
      <c r="F567">
        <v>1</v>
      </c>
      <c r="G567" t="s">
        <v>64</v>
      </c>
      <c r="H567">
        <v>784</v>
      </c>
      <c r="I567">
        <v>1</v>
      </c>
      <c r="J567" t="s">
        <v>53</v>
      </c>
      <c r="K567">
        <v>4</v>
      </c>
      <c r="L567">
        <v>1</v>
      </c>
      <c r="M567" t="s">
        <v>54</v>
      </c>
      <c r="N567">
        <v>3</v>
      </c>
      <c r="O567" t="s">
        <v>44</v>
      </c>
      <c r="P567">
        <v>3505</v>
      </c>
      <c r="Q567">
        <v>1</v>
      </c>
      <c r="R567" t="s">
        <v>50</v>
      </c>
      <c r="S567">
        <v>18</v>
      </c>
      <c r="T567">
        <v>3</v>
      </c>
      <c r="U567">
        <v>4</v>
      </c>
      <c r="V567">
        <v>0</v>
      </c>
      <c r="W567">
        <v>2</v>
      </c>
      <c r="X567">
        <v>3</v>
      </c>
      <c r="Y567">
        <v>3</v>
      </c>
      <c r="Z567">
        <v>2</v>
      </c>
      <c r="AA567">
        <v>2</v>
      </c>
      <c r="AB567">
        <v>0</v>
      </c>
      <c r="AC567">
        <v>2</v>
      </c>
      <c r="AD567">
        <v>0</v>
      </c>
      <c r="AE567">
        <v>0</v>
      </c>
      <c r="AF567">
        <v>1</v>
      </c>
      <c r="AG567">
        <v>1</v>
      </c>
      <c r="AH567" t="s">
        <v>153</v>
      </c>
      <c r="AI567" t="s">
        <v>57</v>
      </c>
      <c r="AJ567" t="s">
        <v>61</v>
      </c>
      <c r="AK567" t="s">
        <v>65</v>
      </c>
      <c r="AL567" t="s">
        <v>65</v>
      </c>
      <c r="AM567">
        <v>2.75</v>
      </c>
      <c r="AN567" t="s">
        <v>94</v>
      </c>
      <c r="AO567" t="str" cm="1">
        <f t="array" ref="AO567">_xlfn.IFS(
  attrition_data[[#This Row],[YearsSinceLastPromotion]]="","",
  attrition_data[[#This Row],[YearsSinceLastPromotion]]=0,"0",
  attrition_data[[#This Row],[YearsSinceLastPromotion]]&lt;=2,"1–2",
  attrition_data[[#This Row],[YearsSinceLastPromotion]]&lt;=5,"3–5",
  TRUE,"6+"
)</f>
        <v>0</v>
      </c>
      <c r="AP567">
        <f>attrition_data[[#This Row],[MonthlyIncome]] * 12 * ReplacementFactor</f>
        <v>12618</v>
      </c>
      <c r="AQ567">
        <f>IFERROR(attrition_data[[#This Row],[AttritionFlag]] * attrition_data[[#This Row],[ReplacementCost]], 0)</f>
        <v>0</v>
      </c>
      <c r="AR56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67" t="str" cm="1">
        <f t="array" ref="AS567">_xlfn.IFS(
  attrition_data[[#This Row],[RiskScore]] &lt;= $AU$3, "Q1 (Lowest)",
  attrition_data[[#This Row],[RiskScore]] &lt;= $AV$3, "Q2",
  attrition_data[[#This Row],[RiskScore]] &lt;= $AW$3, "Q3",
  TRUE, "Q4 (Highest)"
)</f>
        <v>Q2</v>
      </c>
    </row>
    <row r="568" spans="1:45">
      <c r="A568">
        <v>47</v>
      </c>
      <c r="B568" t="s">
        <v>38</v>
      </c>
      <c r="C568" t="s">
        <v>51</v>
      </c>
      <c r="D568" t="s">
        <v>40</v>
      </c>
      <c r="E568">
        <v>27</v>
      </c>
      <c r="F568">
        <v>2</v>
      </c>
      <c r="G568" t="s">
        <v>41</v>
      </c>
      <c r="H568">
        <v>785</v>
      </c>
      <c r="I568">
        <v>2</v>
      </c>
      <c r="J568" t="s">
        <v>42</v>
      </c>
      <c r="K568">
        <v>4</v>
      </c>
      <c r="L568">
        <v>2</v>
      </c>
      <c r="M568" t="s">
        <v>43</v>
      </c>
      <c r="N568">
        <v>3</v>
      </c>
      <c r="O568" t="s">
        <v>44</v>
      </c>
      <c r="P568">
        <v>6397</v>
      </c>
      <c r="Q568">
        <v>4</v>
      </c>
      <c r="R568" t="s">
        <v>38</v>
      </c>
      <c r="S568">
        <v>12</v>
      </c>
      <c r="T568">
        <v>3</v>
      </c>
      <c r="U568">
        <v>4</v>
      </c>
      <c r="V568">
        <v>0</v>
      </c>
      <c r="W568">
        <v>8</v>
      </c>
      <c r="X568">
        <v>2</v>
      </c>
      <c r="Y568">
        <v>3</v>
      </c>
      <c r="Z568">
        <v>5</v>
      </c>
      <c r="AA568">
        <v>4</v>
      </c>
      <c r="AB568">
        <v>1</v>
      </c>
      <c r="AC568">
        <v>3</v>
      </c>
      <c r="AD568">
        <v>1</v>
      </c>
      <c r="AE568">
        <v>1</v>
      </c>
      <c r="AF568">
        <v>1</v>
      </c>
      <c r="AG568">
        <v>1</v>
      </c>
      <c r="AH568" t="s">
        <v>56</v>
      </c>
      <c r="AI568" t="s">
        <v>68</v>
      </c>
      <c r="AJ568" t="s">
        <v>47</v>
      </c>
      <c r="AK568" t="s">
        <v>48</v>
      </c>
      <c r="AL568" t="s">
        <v>65</v>
      </c>
      <c r="AM568">
        <v>3</v>
      </c>
      <c r="AN568" t="s">
        <v>94</v>
      </c>
      <c r="AO568" t="str" cm="1">
        <f t="array" ref="AO568">_xlfn.IFS(
  attrition_data[[#This Row],[YearsSinceLastPromotion]]="","",
  attrition_data[[#This Row],[YearsSinceLastPromotion]]=0,"0",
  attrition_data[[#This Row],[YearsSinceLastPromotion]]&lt;=2,"1–2",
  attrition_data[[#This Row],[YearsSinceLastPromotion]]&lt;=5,"3–5",
  TRUE,"6+"
)</f>
        <v>1–2</v>
      </c>
      <c r="AP568">
        <f>attrition_data[[#This Row],[MonthlyIncome]] * 12 * ReplacementFactor</f>
        <v>23029.200000000001</v>
      </c>
      <c r="AQ568">
        <f>IFERROR(attrition_data[[#This Row],[AttritionFlag]] * attrition_data[[#This Row],[ReplacementCost]], 0)</f>
        <v>23029.200000000001</v>
      </c>
      <c r="AR56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568" t="str" cm="1">
        <f t="array" ref="AS568">_xlfn.IFS(
  attrition_data[[#This Row],[RiskScore]] &lt;= $AU$3, "Q1 (Lowest)",
  attrition_data[[#This Row],[RiskScore]] &lt;= $AV$3, "Q2",
  attrition_data[[#This Row],[RiskScore]] &lt;= $AW$3, "Q3",
  TRUE, "Q4 (Highest)"
)</f>
        <v>Q3</v>
      </c>
    </row>
    <row r="569" spans="1:45">
      <c r="A569">
        <v>34</v>
      </c>
      <c r="B569" t="s">
        <v>50</v>
      </c>
      <c r="C569" t="s">
        <v>39</v>
      </c>
      <c r="D569" t="s">
        <v>40</v>
      </c>
      <c r="E569">
        <v>2</v>
      </c>
      <c r="F569">
        <v>3</v>
      </c>
      <c r="G569" t="s">
        <v>59</v>
      </c>
      <c r="H569">
        <v>786</v>
      </c>
      <c r="I569">
        <v>4</v>
      </c>
      <c r="J569" t="s">
        <v>53</v>
      </c>
      <c r="K569">
        <v>3</v>
      </c>
      <c r="L569">
        <v>2</v>
      </c>
      <c r="M569" t="s">
        <v>43</v>
      </c>
      <c r="N569">
        <v>4</v>
      </c>
      <c r="O569" t="s">
        <v>44</v>
      </c>
      <c r="P569">
        <v>6274</v>
      </c>
      <c r="Q569">
        <v>1</v>
      </c>
      <c r="R569" t="s">
        <v>50</v>
      </c>
      <c r="S569">
        <v>22</v>
      </c>
      <c r="T569">
        <v>4</v>
      </c>
      <c r="U569">
        <v>3</v>
      </c>
      <c r="V569">
        <v>0</v>
      </c>
      <c r="W569">
        <v>6</v>
      </c>
      <c r="X569">
        <v>5</v>
      </c>
      <c r="Y569">
        <v>3</v>
      </c>
      <c r="Z569">
        <v>6</v>
      </c>
      <c r="AA569">
        <v>5</v>
      </c>
      <c r="AB569">
        <v>1</v>
      </c>
      <c r="AC569">
        <v>4</v>
      </c>
      <c r="AD569">
        <v>0</v>
      </c>
      <c r="AE569">
        <v>0</v>
      </c>
      <c r="AF569">
        <v>1</v>
      </c>
      <c r="AG569">
        <v>1</v>
      </c>
      <c r="AH569" t="s">
        <v>63</v>
      </c>
      <c r="AI569" t="s">
        <v>46</v>
      </c>
      <c r="AJ569" t="s">
        <v>47</v>
      </c>
      <c r="AK569" t="s">
        <v>48</v>
      </c>
      <c r="AL569" t="s">
        <v>49</v>
      </c>
      <c r="AM569">
        <v>3.5</v>
      </c>
      <c r="AN569" t="s">
        <v>95</v>
      </c>
      <c r="AO569" t="str" cm="1">
        <f t="array" ref="AO569">_xlfn.IFS(
  attrition_data[[#This Row],[YearsSinceLastPromotion]]="","",
  attrition_data[[#This Row],[YearsSinceLastPromotion]]=0,"0",
  attrition_data[[#This Row],[YearsSinceLastPromotion]]&lt;=2,"1–2",
  attrition_data[[#This Row],[YearsSinceLastPromotion]]&lt;=5,"3–5",
  TRUE,"6+"
)</f>
        <v>1–2</v>
      </c>
      <c r="AP569">
        <f>attrition_data[[#This Row],[MonthlyIncome]] * 12 * ReplacementFactor</f>
        <v>22586.399999999998</v>
      </c>
      <c r="AQ569">
        <f>IFERROR(attrition_data[[#This Row],[AttritionFlag]] * attrition_data[[#This Row],[ReplacementCost]], 0)</f>
        <v>0</v>
      </c>
      <c r="AR56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69" t="str" cm="1">
        <f t="array" ref="AS569">_xlfn.IFS(
  attrition_data[[#This Row],[RiskScore]] &lt;= $AU$3, "Q1 (Lowest)",
  attrition_data[[#This Row],[RiskScore]] &lt;= $AV$3, "Q2",
  attrition_data[[#This Row],[RiskScore]] &lt;= $AW$3, "Q3",
  TRUE, "Q4 (Highest)"
)</f>
        <v>Q1 (Lowest)</v>
      </c>
    </row>
    <row r="570" spans="1:45">
      <c r="A570">
        <v>55</v>
      </c>
      <c r="B570" t="s">
        <v>38</v>
      </c>
      <c r="C570" t="s">
        <v>39</v>
      </c>
      <c r="D570" t="s">
        <v>52</v>
      </c>
      <c r="E570">
        <v>2</v>
      </c>
      <c r="F570">
        <v>3</v>
      </c>
      <c r="G570" t="s">
        <v>64</v>
      </c>
      <c r="H570">
        <v>787</v>
      </c>
      <c r="I570">
        <v>4</v>
      </c>
      <c r="J570" t="s">
        <v>53</v>
      </c>
      <c r="K570">
        <v>3</v>
      </c>
      <c r="L570">
        <v>5</v>
      </c>
      <c r="M570" t="s">
        <v>75</v>
      </c>
      <c r="N570">
        <v>1</v>
      </c>
      <c r="O570" t="s">
        <v>55</v>
      </c>
      <c r="P570">
        <v>19859</v>
      </c>
      <c r="Q570">
        <v>5</v>
      </c>
      <c r="R570" t="s">
        <v>38</v>
      </c>
      <c r="S570">
        <v>13</v>
      </c>
      <c r="T570">
        <v>3</v>
      </c>
      <c r="U570">
        <v>4</v>
      </c>
      <c r="V570">
        <v>1</v>
      </c>
      <c r="W570">
        <v>24</v>
      </c>
      <c r="X570">
        <v>2</v>
      </c>
      <c r="Y570">
        <v>3</v>
      </c>
      <c r="Z570">
        <v>5</v>
      </c>
      <c r="AA570">
        <v>2</v>
      </c>
      <c r="AB570">
        <v>1</v>
      </c>
      <c r="AC570">
        <v>4</v>
      </c>
      <c r="AD570">
        <v>1</v>
      </c>
      <c r="AE570">
        <v>1</v>
      </c>
      <c r="AF570">
        <v>1</v>
      </c>
      <c r="AG570">
        <v>1</v>
      </c>
      <c r="AH570" t="s">
        <v>66</v>
      </c>
      <c r="AI570" t="s">
        <v>46</v>
      </c>
      <c r="AJ570" t="s">
        <v>76</v>
      </c>
      <c r="AK570" t="s">
        <v>71</v>
      </c>
      <c r="AL570" t="s">
        <v>65</v>
      </c>
      <c r="AM570">
        <v>3</v>
      </c>
      <c r="AN570" t="s">
        <v>94</v>
      </c>
      <c r="AO570" t="str" cm="1">
        <f t="array" ref="AO570">_xlfn.IFS(
  attrition_data[[#This Row],[YearsSinceLastPromotion]]="","",
  attrition_data[[#This Row],[YearsSinceLastPromotion]]=0,"0",
  attrition_data[[#This Row],[YearsSinceLastPromotion]]&lt;=2,"1–2",
  attrition_data[[#This Row],[YearsSinceLastPromotion]]&lt;=5,"3–5",
  TRUE,"6+"
)</f>
        <v>1–2</v>
      </c>
      <c r="AP570">
        <f>attrition_data[[#This Row],[MonthlyIncome]] * 12 * ReplacementFactor</f>
        <v>71492.399999999994</v>
      </c>
      <c r="AQ570">
        <f>IFERROR(attrition_data[[#This Row],[AttritionFlag]] * attrition_data[[#This Row],[ReplacementCost]], 0)</f>
        <v>71492.399999999994</v>
      </c>
      <c r="AR57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70" t="str" cm="1">
        <f t="array" ref="AS570">_xlfn.IFS(
  attrition_data[[#This Row],[RiskScore]] &lt;= $AU$3, "Q1 (Lowest)",
  attrition_data[[#This Row],[RiskScore]] &lt;= $AV$3, "Q2",
  attrition_data[[#This Row],[RiskScore]] &lt;= $AW$3, "Q3",
  TRUE, "Q4 (Highest)"
)</f>
        <v>Q2</v>
      </c>
    </row>
    <row r="571" spans="1:45">
      <c r="A571">
        <v>36</v>
      </c>
      <c r="B571" t="s">
        <v>50</v>
      </c>
      <c r="C571" t="s">
        <v>74</v>
      </c>
      <c r="D571" t="s">
        <v>40</v>
      </c>
      <c r="E571">
        <v>8</v>
      </c>
      <c r="F571">
        <v>4</v>
      </c>
      <c r="G571" t="s">
        <v>41</v>
      </c>
      <c r="H571">
        <v>789</v>
      </c>
      <c r="I571">
        <v>1</v>
      </c>
      <c r="J571" t="s">
        <v>53</v>
      </c>
      <c r="K571">
        <v>2</v>
      </c>
      <c r="L571">
        <v>3</v>
      </c>
      <c r="M571" t="s">
        <v>43</v>
      </c>
      <c r="N571">
        <v>1</v>
      </c>
      <c r="O571" t="s">
        <v>44</v>
      </c>
      <c r="P571">
        <v>7587</v>
      </c>
      <c r="Q571">
        <v>1</v>
      </c>
      <c r="R571" t="s">
        <v>50</v>
      </c>
      <c r="S571">
        <v>15</v>
      </c>
      <c r="T571">
        <v>3</v>
      </c>
      <c r="U571">
        <v>2</v>
      </c>
      <c r="V571">
        <v>0</v>
      </c>
      <c r="W571">
        <v>10</v>
      </c>
      <c r="X571">
        <v>1</v>
      </c>
      <c r="Y571">
        <v>3</v>
      </c>
      <c r="Z571">
        <v>10</v>
      </c>
      <c r="AA571">
        <v>7</v>
      </c>
      <c r="AB571">
        <v>0</v>
      </c>
      <c r="AC571">
        <v>9</v>
      </c>
      <c r="AD571">
        <v>0</v>
      </c>
      <c r="AE571">
        <v>0</v>
      </c>
      <c r="AF571">
        <v>1</v>
      </c>
      <c r="AG571">
        <v>1</v>
      </c>
      <c r="AH571" t="s">
        <v>45</v>
      </c>
      <c r="AI571" t="s">
        <v>57</v>
      </c>
      <c r="AJ571" t="s">
        <v>47</v>
      </c>
      <c r="AK571" t="s">
        <v>58</v>
      </c>
      <c r="AL571" t="s">
        <v>49</v>
      </c>
      <c r="AM571">
        <v>1.75</v>
      </c>
      <c r="AN571" t="s">
        <v>93</v>
      </c>
      <c r="AO571" t="str" cm="1">
        <f t="array" ref="AO571">_xlfn.IFS(
  attrition_data[[#This Row],[YearsSinceLastPromotion]]="","",
  attrition_data[[#This Row],[YearsSinceLastPromotion]]=0,"0",
  attrition_data[[#This Row],[YearsSinceLastPromotion]]&lt;=2,"1–2",
  attrition_data[[#This Row],[YearsSinceLastPromotion]]&lt;=5,"3–5",
  TRUE,"6+"
)</f>
        <v>0</v>
      </c>
      <c r="AP571">
        <f>attrition_data[[#This Row],[MonthlyIncome]] * 12 * ReplacementFactor</f>
        <v>27313.200000000001</v>
      </c>
      <c r="AQ571">
        <f>IFERROR(attrition_data[[#This Row],[AttritionFlag]] * attrition_data[[#This Row],[ReplacementCost]], 0)</f>
        <v>0</v>
      </c>
      <c r="AR57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71" t="str" cm="1">
        <f t="array" ref="AS571">_xlfn.IFS(
  attrition_data[[#This Row],[RiskScore]] &lt;= $AU$3, "Q1 (Lowest)",
  attrition_data[[#This Row],[RiskScore]] &lt;= $AV$3, "Q2",
  attrition_data[[#This Row],[RiskScore]] &lt;= $AW$3, "Q3",
  TRUE, "Q4 (Highest)"
)</f>
        <v>Q2</v>
      </c>
    </row>
    <row r="572" spans="1:45">
      <c r="A572">
        <v>52</v>
      </c>
      <c r="B572" t="s">
        <v>50</v>
      </c>
      <c r="C572" t="s">
        <v>74</v>
      </c>
      <c r="D572" t="s">
        <v>52</v>
      </c>
      <c r="E572">
        <v>19</v>
      </c>
      <c r="F572">
        <v>4</v>
      </c>
      <c r="G572" t="s">
        <v>64</v>
      </c>
      <c r="H572">
        <v>791</v>
      </c>
      <c r="I572">
        <v>4</v>
      </c>
      <c r="J572" t="s">
        <v>53</v>
      </c>
      <c r="K572">
        <v>3</v>
      </c>
      <c r="L572">
        <v>1</v>
      </c>
      <c r="M572" t="s">
        <v>54</v>
      </c>
      <c r="N572">
        <v>4</v>
      </c>
      <c r="O572" t="s">
        <v>55</v>
      </c>
      <c r="P572">
        <v>4258</v>
      </c>
      <c r="Q572">
        <v>0</v>
      </c>
      <c r="R572" t="s">
        <v>50</v>
      </c>
      <c r="S572">
        <v>18</v>
      </c>
      <c r="T572">
        <v>3</v>
      </c>
      <c r="U572">
        <v>1</v>
      </c>
      <c r="V572">
        <v>1</v>
      </c>
      <c r="W572">
        <v>5</v>
      </c>
      <c r="X572">
        <v>3</v>
      </c>
      <c r="Y572">
        <v>3</v>
      </c>
      <c r="Z572">
        <v>4</v>
      </c>
      <c r="AA572">
        <v>3</v>
      </c>
      <c r="AB572">
        <v>1</v>
      </c>
      <c r="AC572">
        <v>2</v>
      </c>
      <c r="AD572">
        <v>0</v>
      </c>
      <c r="AE572">
        <v>0</v>
      </c>
      <c r="AF572">
        <v>1</v>
      </c>
      <c r="AG572">
        <v>1</v>
      </c>
      <c r="AH572" t="s">
        <v>56</v>
      </c>
      <c r="AI572" t="s">
        <v>72</v>
      </c>
      <c r="AJ572" t="s">
        <v>61</v>
      </c>
      <c r="AK572" t="s">
        <v>48</v>
      </c>
      <c r="AL572" t="s">
        <v>65</v>
      </c>
      <c r="AM572">
        <v>3</v>
      </c>
      <c r="AN572" t="s">
        <v>94</v>
      </c>
      <c r="AO572" t="str" cm="1">
        <f t="array" ref="AO572">_xlfn.IFS(
  attrition_data[[#This Row],[YearsSinceLastPromotion]]="","",
  attrition_data[[#This Row],[YearsSinceLastPromotion]]=0,"0",
  attrition_data[[#This Row],[YearsSinceLastPromotion]]&lt;=2,"1–2",
  attrition_data[[#This Row],[YearsSinceLastPromotion]]&lt;=5,"3–5",
  TRUE,"6+"
)</f>
        <v>1–2</v>
      </c>
      <c r="AP572">
        <f>attrition_data[[#This Row],[MonthlyIncome]] * 12 * ReplacementFactor</f>
        <v>15328.8</v>
      </c>
      <c r="AQ572">
        <f>IFERROR(attrition_data[[#This Row],[AttritionFlag]] * attrition_data[[#This Row],[ReplacementCost]], 0)</f>
        <v>0</v>
      </c>
      <c r="AR57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72" t="str" cm="1">
        <f t="array" ref="AS572">_xlfn.IFS(
  attrition_data[[#This Row],[RiskScore]] &lt;= $AU$3, "Q1 (Lowest)",
  attrition_data[[#This Row],[RiskScore]] &lt;= $AV$3, "Q2",
  attrition_data[[#This Row],[RiskScore]] &lt;= $AW$3, "Q3",
  TRUE, "Q4 (Highest)"
)</f>
        <v>Q1 (Lowest)</v>
      </c>
    </row>
    <row r="573" spans="1:45">
      <c r="A573">
        <v>26</v>
      </c>
      <c r="B573" t="s">
        <v>50</v>
      </c>
      <c r="C573" t="s">
        <v>51</v>
      </c>
      <c r="D573" t="s">
        <v>52</v>
      </c>
      <c r="E573">
        <v>1</v>
      </c>
      <c r="F573">
        <v>2</v>
      </c>
      <c r="G573" t="s">
        <v>41</v>
      </c>
      <c r="H573">
        <v>792</v>
      </c>
      <c r="I573">
        <v>1</v>
      </c>
      <c r="J573" t="s">
        <v>42</v>
      </c>
      <c r="K573">
        <v>1</v>
      </c>
      <c r="L573">
        <v>1</v>
      </c>
      <c r="M573" t="s">
        <v>60</v>
      </c>
      <c r="N573">
        <v>4</v>
      </c>
      <c r="O573" t="s">
        <v>67</v>
      </c>
      <c r="P573">
        <v>4364</v>
      </c>
      <c r="Q573">
        <v>3</v>
      </c>
      <c r="R573" t="s">
        <v>50</v>
      </c>
      <c r="S573">
        <v>14</v>
      </c>
      <c r="T573">
        <v>3</v>
      </c>
      <c r="U573">
        <v>1</v>
      </c>
      <c r="V573">
        <v>1</v>
      </c>
      <c r="W573">
        <v>5</v>
      </c>
      <c r="X573">
        <v>2</v>
      </c>
      <c r="Y573">
        <v>3</v>
      </c>
      <c r="Z573">
        <v>2</v>
      </c>
      <c r="AA573">
        <v>2</v>
      </c>
      <c r="AB573">
        <v>2</v>
      </c>
      <c r="AC573">
        <v>0</v>
      </c>
      <c r="AD573">
        <v>0</v>
      </c>
      <c r="AE573">
        <v>0</v>
      </c>
      <c r="AF573">
        <v>0</v>
      </c>
      <c r="AG573">
        <v>0</v>
      </c>
      <c r="AH573" t="s">
        <v>63</v>
      </c>
      <c r="AI573" t="s">
        <v>46</v>
      </c>
      <c r="AJ573" t="s">
        <v>61</v>
      </c>
      <c r="AK573" t="s">
        <v>48</v>
      </c>
      <c r="AL573" t="s">
        <v>65</v>
      </c>
      <c r="AM573">
        <v>2.25</v>
      </c>
      <c r="AN573" t="s">
        <v>96</v>
      </c>
      <c r="AO573" t="str" cm="1">
        <f t="array" ref="AO573">_xlfn.IFS(
  attrition_data[[#This Row],[YearsSinceLastPromotion]]="","",
  attrition_data[[#This Row],[YearsSinceLastPromotion]]=0,"0",
  attrition_data[[#This Row],[YearsSinceLastPromotion]]&lt;=2,"1–2",
  attrition_data[[#This Row],[YearsSinceLastPromotion]]&lt;=5,"3–5",
  TRUE,"6+"
)</f>
        <v>1–2</v>
      </c>
      <c r="AP573">
        <f>attrition_data[[#This Row],[MonthlyIncome]] * 12 * ReplacementFactor</f>
        <v>15710.4</v>
      </c>
      <c r="AQ573">
        <f>IFERROR(attrition_data[[#This Row],[AttritionFlag]] * attrition_data[[#This Row],[ReplacementCost]], 0)</f>
        <v>0</v>
      </c>
      <c r="AR57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73" t="str" cm="1">
        <f t="array" ref="AS573">_xlfn.IFS(
  attrition_data[[#This Row],[RiskScore]] &lt;= $AU$3, "Q1 (Lowest)",
  attrition_data[[#This Row],[RiskScore]] &lt;= $AV$3, "Q2",
  attrition_data[[#This Row],[RiskScore]] &lt;= $AW$3, "Q3",
  TRUE, "Q4 (Highest)"
)</f>
        <v>Q2</v>
      </c>
    </row>
    <row r="574" spans="1:45">
      <c r="A574">
        <v>29</v>
      </c>
      <c r="B574" t="s">
        <v>50</v>
      </c>
      <c r="C574" t="s">
        <v>39</v>
      </c>
      <c r="D574" t="s">
        <v>52</v>
      </c>
      <c r="E574">
        <v>27</v>
      </c>
      <c r="F574">
        <v>3</v>
      </c>
      <c r="G574" t="s">
        <v>64</v>
      </c>
      <c r="H574">
        <v>793</v>
      </c>
      <c r="I574">
        <v>2</v>
      </c>
      <c r="J574" t="s">
        <v>42</v>
      </c>
      <c r="K574">
        <v>3</v>
      </c>
      <c r="L574">
        <v>2</v>
      </c>
      <c r="M574" t="s">
        <v>70</v>
      </c>
      <c r="N574">
        <v>3</v>
      </c>
      <c r="O574" t="s">
        <v>55</v>
      </c>
      <c r="P574">
        <v>4335</v>
      </c>
      <c r="Q574">
        <v>4</v>
      </c>
      <c r="R574" t="s">
        <v>50</v>
      </c>
      <c r="S574">
        <v>12</v>
      </c>
      <c r="T574">
        <v>3</v>
      </c>
      <c r="U574">
        <v>1</v>
      </c>
      <c r="V574">
        <v>1</v>
      </c>
      <c r="W574">
        <v>11</v>
      </c>
      <c r="X574">
        <v>3</v>
      </c>
      <c r="Y574">
        <v>2</v>
      </c>
      <c r="Z574">
        <v>8</v>
      </c>
      <c r="AA574">
        <v>7</v>
      </c>
      <c r="AB574">
        <v>1</v>
      </c>
      <c r="AC574">
        <v>1</v>
      </c>
      <c r="AD574">
        <v>0</v>
      </c>
      <c r="AE574">
        <v>0</v>
      </c>
      <c r="AF574">
        <v>1</v>
      </c>
      <c r="AG574">
        <v>1</v>
      </c>
      <c r="AH574" t="s">
        <v>63</v>
      </c>
      <c r="AI574" t="s">
        <v>68</v>
      </c>
      <c r="AJ574" t="s">
        <v>61</v>
      </c>
      <c r="AK574" t="s">
        <v>58</v>
      </c>
      <c r="AL574" t="s">
        <v>49</v>
      </c>
      <c r="AM574">
        <v>2</v>
      </c>
      <c r="AN574" t="s">
        <v>93</v>
      </c>
      <c r="AO574" t="str" cm="1">
        <f t="array" ref="AO574">_xlfn.IFS(
  attrition_data[[#This Row],[YearsSinceLastPromotion]]="","",
  attrition_data[[#This Row],[YearsSinceLastPromotion]]=0,"0",
  attrition_data[[#This Row],[YearsSinceLastPromotion]]&lt;=2,"1–2",
  attrition_data[[#This Row],[YearsSinceLastPromotion]]&lt;=5,"3–5",
  TRUE,"6+"
)</f>
        <v>1–2</v>
      </c>
      <c r="AP574">
        <f>attrition_data[[#This Row],[MonthlyIncome]] * 12 * ReplacementFactor</f>
        <v>15606</v>
      </c>
      <c r="AQ574">
        <f>IFERROR(attrition_data[[#This Row],[AttritionFlag]] * attrition_data[[#This Row],[ReplacementCost]], 0)</f>
        <v>0</v>
      </c>
      <c r="AR57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574" t="str" cm="1">
        <f t="array" ref="AS574">_xlfn.IFS(
  attrition_data[[#This Row],[RiskScore]] &lt;= $AU$3, "Q1 (Lowest)",
  attrition_data[[#This Row],[RiskScore]] &lt;= $AV$3, "Q2",
  attrition_data[[#This Row],[RiskScore]] &lt;= $AW$3, "Q3",
  TRUE, "Q4 (Highest)"
)</f>
        <v>Q3</v>
      </c>
    </row>
    <row r="575" spans="1:45">
      <c r="A575">
        <v>26</v>
      </c>
      <c r="B575" t="s">
        <v>38</v>
      </c>
      <c r="C575" t="s">
        <v>39</v>
      </c>
      <c r="D575" t="s">
        <v>40</v>
      </c>
      <c r="E575">
        <v>8</v>
      </c>
      <c r="F575">
        <v>3</v>
      </c>
      <c r="G575" t="s">
        <v>83</v>
      </c>
      <c r="H575">
        <v>796</v>
      </c>
      <c r="I575">
        <v>4</v>
      </c>
      <c r="J575" t="s">
        <v>53</v>
      </c>
      <c r="K575">
        <v>2</v>
      </c>
      <c r="L575">
        <v>2</v>
      </c>
      <c r="M575" t="s">
        <v>43</v>
      </c>
      <c r="N575">
        <v>1</v>
      </c>
      <c r="O575" t="s">
        <v>44</v>
      </c>
      <c r="P575">
        <v>5326</v>
      </c>
      <c r="Q575">
        <v>6</v>
      </c>
      <c r="R575" t="s">
        <v>50</v>
      </c>
      <c r="S575">
        <v>17</v>
      </c>
      <c r="T575">
        <v>3</v>
      </c>
      <c r="U575">
        <v>3</v>
      </c>
      <c r="V575">
        <v>0</v>
      </c>
      <c r="W575">
        <v>6</v>
      </c>
      <c r="X575">
        <v>2</v>
      </c>
      <c r="Y575">
        <v>2</v>
      </c>
      <c r="Z575">
        <v>4</v>
      </c>
      <c r="AA575">
        <v>3</v>
      </c>
      <c r="AB575">
        <v>1</v>
      </c>
      <c r="AC575">
        <v>2</v>
      </c>
      <c r="AD575">
        <v>1</v>
      </c>
      <c r="AE575">
        <v>0</v>
      </c>
      <c r="AF575">
        <v>1</v>
      </c>
      <c r="AG575">
        <v>1</v>
      </c>
      <c r="AH575" t="s">
        <v>63</v>
      </c>
      <c r="AI575" t="s">
        <v>57</v>
      </c>
      <c r="AJ575" t="s">
        <v>47</v>
      </c>
      <c r="AK575" t="s">
        <v>48</v>
      </c>
      <c r="AL575" t="s">
        <v>65</v>
      </c>
      <c r="AM575">
        <v>2.5</v>
      </c>
      <c r="AN575" t="s">
        <v>96</v>
      </c>
      <c r="AO575" t="str" cm="1">
        <f t="array" ref="AO575">_xlfn.IFS(
  attrition_data[[#This Row],[YearsSinceLastPromotion]]="","",
  attrition_data[[#This Row],[YearsSinceLastPromotion]]=0,"0",
  attrition_data[[#This Row],[YearsSinceLastPromotion]]&lt;=2,"1–2",
  attrition_data[[#This Row],[YearsSinceLastPromotion]]&lt;=5,"3–5",
  TRUE,"6+"
)</f>
        <v>1–2</v>
      </c>
      <c r="AP575">
        <f>attrition_data[[#This Row],[MonthlyIncome]] * 12 * ReplacementFactor</f>
        <v>19173.599999999999</v>
      </c>
      <c r="AQ575">
        <f>IFERROR(attrition_data[[#This Row],[AttritionFlag]] * attrition_data[[#This Row],[ReplacementCost]], 0)</f>
        <v>19173.599999999999</v>
      </c>
      <c r="AR57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75" t="str" cm="1">
        <f t="array" ref="AS575">_xlfn.IFS(
  attrition_data[[#This Row],[RiskScore]] &lt;= $AU$3, "Q1 (Lowest)",
  attrition_data[[#This Row],[RiskScore]] &lt;= $AV$3, "Q2",
  attrition_data[[#This Row],[RiskScore]] &lt;= $AW$3, "Q3",
  TRUE, "Q4 (Highest)"
)</f>
        <v>Q1 (Lowest)</v>
      </c>
    </row>
    <row r="576" spans="1:45">
      <c r="A576">
        <v>34</v>
      </c>
      <c r="B576" t="s">
        <v>50</v>
      </c>
      <c r="C576" t="s">
        <v>39</v>
      </c>
      <c r="D576" t="s">
        <v>52</v>
      </c>
      <c r="E576">
        <v>1</v>
      </c>
      <c r="F576">
        <v>4</v>
      </c>
      <c r="G576" t="s">
        <v>41</v>
      </c>
      <c r="H576">
        <v>797</v>
      </c>
      <c r="I576">
        <v>2</v>
      </c>
      <c r="J576" t="s">
        <v>42</v>
      </c>
      <c r="K576">
        <v>4</v>
      </c>
      <c r="L576">
        <v>1</v>
      </c>
      <c r="M576" t="s">
        <v>54</v>
      </c>
      <c r="N576">
        <v>4</v>
      </c>
      <c r="O576" t="s">
        <v>44</v>
      </c>
      <c r="P576">
        <v>3280</v>
      </c>
      <c r="Q576">
        <v>2</v>
      </c>
      <c r="R576" t="s">
        <v>50</v>
      </c>
      <c r="S576">
        <v>16</v>
      </c>
      <c r="T576">
        <v>3</v>
      </c>
      <c r="U576">
        <v>3</v>
      </c>
      <c r="V576">
        <v>0</v>
      </c>
      <c r="W576">
        <v>10</v>
      </c>
      <c r="X576">
        <v>2</v>
      </c>
      <c r="Y576">
        <v>3</v>
      </c>
      <c r="Z576">
        <v>4</v>
      </c>
      <c r="AA576">
        <v>2</v>
      </c>
      <c r="AB576">
        <v>1</v>
      </c>
      <c r="AC576">
        <v>3</v>
      </c>
      <c r="AD576">
        <v>0</v>
      </c>
      <c r="AE576">
        <v>0</v>
      </c>
      <c r="AF576">
        <v>1</v>
      </c>
      <c r="AG576">
        <v>1</v>
      </c>
      <c r="AH576" t="s">
        <v>63</v>
      </c>
      <c r="AI576" t="s">
        <v>46</v>
      </c>
      <c r="AJ576" t="s">
        <v>61</v>
      </c>
      <c r="AK576" t="s">
        <v>58</v>
      </c>
      <c r="AL576" t="s">
        <v>65</v>
      </c>
      <c r="AM576">
        <v>3</v>
      </c>
      <c r="AN576" t="s">
        <v>94</v>
      </c>
      <c r="AO576" t="str" cm="1">
        <f t="array" ref="AO576">_xlfn.IFS(
  attrition_data[[#This Row],[YearsSinceLastPromotion]]="","",
  attrition_data[[#This Row],[YearsSinceLastPromotion]]=0,"0",
  attrition_data[[#This Row],[YearsSinceLastPromotion]]&lt;=2,"1–2",
  attrition_data[[#This Row],[YearsSinceLastPromotion]]&lt;=5,"3–5",
  TRUE,"6+"
)</f>
        <v>1–2</v>
      </c>
      <c r="AP576">
        <f>attrition_data[[#This Row],[MonthlyIncome]] * 12 * ReplacementFactor</f>
        <v>11808</v>
      </c>
      <c r="AQ576">
        <f>IFERROR(attrition_data[[#This Row],[AttritionFlag]] * attrition_data[[#This Row],[ReplacementCost]], 0)</f>
        <v>0</v>
      </c>
      <c r="AR57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76" t="str" cm="1">
        <f t="array" ref="AS576">_xlfn.IFS(
  attrition_data[[#This Row],[RiskScore]] &lt;= $AU$3, "Q1 (Lowest)",
  attrition_data[[#This Row],[RiskScore]] &lt;= $AV$3, "Q2",
  attrition_data[[#This Row],[RiskScore]] &lt;= $AW$3, "Q3",
  TRUE, "Q4 (Highest)"
)</f>
        <v>Q1 (Lowest)</v>
      </c>
    </row>
    <row r="577" spans="1:45">
      <c r="A577">
        <v>54</v>
      </c>
      <c r="B577" t="s">
        <v>50</v>
      </c>
      <c r="C577" t="s">
        <v>39</v>
      </c>
      <c r="D577" t="s">
        <v>52</v>
      </c>
      <c r="E577">
        <v>19</v>
      </c>
      <c r="F577">
        <v>4</v>
      </c>
      <c r="G577" t="s">
        <v>64</v>
      </c>
      <c r="H577">
        <v>799</v>
      </c>
      <c r="I577">
        <v>4</v>
      </c>
      <c r="J577" t="s">
        <v>42</v>
      </c>
      <c r="K577">
        <v>3</v>
      </c>
      <c r="L577">
        <v>2</v>
      </c>
      <c r="M577" t="s">
        <v>69</v>
      </c>
      <c r="N577">
        <v>1</v>
      </c>
      <c r="O577" t="s">
        <v>67</v>
      </c>
      <c r="P577">
        <v>5485</v>
      </c>
      <c r="Q577">
        <v>9</v>
      </c>
      <c r="R577" t="s">
        <v>38</v>
      </c>
      <c r="S577">
        <v>11</v>
      </c>
      <c r="T577">
        <v>3</v>
      </c>
      <c r="U577">
        <v>2</v>
      </c>
      <c r="V577">
        <v>2</v>
      </c>
      <c r="W577">
        <v>9</v>
      </c>
      <c r="X577">
        <v>4</v>
      </c>
      <c r="Y577">
        <v>3</v>
      </c>
      <c r="Z577">
        <v>5</v>
      </c>
      <c r="AA577">
        <v>3</v>
      </c>
      <c r="AB577">
        <v>1</v>
      </c>
      <c r="AC577">
        <v>4</v>
      </c>
      <c r="AD577">
        <v>0</v>
      </c>
      <c r="AE577">
        <v>1</v>
      </c>
      <c r="AF577">
        <v>1</v>
      </c>
      <c r="AG577">
        <v>1</v>
      </c>
      <c r="AH577" t="s">
        <v>56</v>
      </c>
      <c r="AI577" t="s">
        <v>72</v>
      </c>
      <c r="AJ577" t="s">
        <v>47</v>
      </c>
      <c r="AK577" t="s">
        <v>58</v>
      </c>
      <c r="AL577" t="s">
        <v>65</v>
      </c>
      <c r="AM577">
        <v>2.5</v>
      </c>
      <c r="AN577" t="s">
        <v>96</v>
      </c>
      <c r="AO577" t="str" cm="1">
        <f t="array" ref="AO577">_xlfn.IFS(
  attrition_data[[#This Row],[YearsSinceLastPromotion]]="","",
  attrition_data[[#This Row],[YearsSinceLastPromotion]]=0,"0",
  attrition_data[[#This Row],[YearsSinceLastPromotion]]&lt;=2,"1–2",
  attrition_data[[#This Row],[YearsSinceLastPromotion]]&lt;=5,"3–5",
  TRUE,"6+"
)</f>
        <v>1–2</v>
      </c>
      <c r="AP577">
        <f>attrition_data[[#This Row],[MonthlyIncome]] * 12 * ReplacementFactor</f>
        <v>19746</v>
      </c>
      <c r="AQ577">
        <f>IFERROR(attrition_data[[#This Row],[AttritionFlag]] * attrition_data[[#This Row],[ReplacementCost]], 0)</f>
        <v>0</v>
      </c>
      <c r="AR57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77" t="str" cm="1">
        <f t="array" ref="AS577">_xlfn.IFS(
  attrition_data[[#This Row],[RiskScore]] &lt;= $AU$3, "Q1 (Lowest)",
  attrition_data[[#This Row],[RiskScore]] &lt;= $AV$3, "Q2",
  attrition_data[[#This Row],[RiskScore]] &lt;= $AW$3, "Q3",
  TRUE, "Q4 (Highest)"
)</f>
        <v>Q2</v>
      </c>
    </row>
    <row r="578" spans="1:45">
      <c r="A578">
        <v>27</v>
      </c>
      <c r="B578" t="s">
        <v>50</v>
      </c>
      <c r="C578" t="s">
        <v>51</v>
      </c>
      <c r="D578" t="s">
        <v>40</v>
      </c>
      <c r="E578">
        <v>8</v>
      </c>
      <c r="F578">
        <v>1</v>
      </c>
      <c r="G578" t="s">
        <v>82</v>
      </c>
      <c r="H578">
        <v>800</v>
      </c>
      <c r="I578">
        <v>3</v>
      </c>
      <c r="J578" t="s">
        <v>53</v>
      </c>
      <c r="K578">
        <v>3</v>
      </c>
      <c r="L578">
        <v>2</v>
      </c>
      <c r="M578" t="s">
        <v>43</v>
      </c>
      <c r="N578">
        <v>4</v>
      </c>
      <c r="O578" t="s">
        <v>55</v>
      </c>
      <c r="P578">
        <v>4342</v>
      </c>
      <c r="Q578">
        <v>0</v>
      </c>
      <c r="R578" t="s">
        <v>50</v>
      </c>
      <c r="S578">
        <v>19</v>
      </c>
      <c r="T578">
        <v>3</v>
      </c>
      <c r="U578">
        <v>2</v>
      </c>
      <c r="V578">
        <v>1</v>
      </c>
      <c r="W578">
        <v>5</v>
      </c>
      <c r="X578">
        <v>3</v>
      </c>
      <c r="Y578">
        <v>3</v>
      </c>
      <c r="Z578">
        <v>4</v>
      </c>
      <c r="AA578">
        <v>2</v>
      </c>
      <c r="AB578">
        <v>1</v>
      </c>
      <c r="AC578">
        <v>1</v>
      </c>
      <c r="AD578">
        <v>0</v>
      </c>
      <c r="AE578">
        <v>0</v>
      </c>
      <c r="AF578">
        <v>1</v>
      </c>
      <c r="AG578">
        <v>1</v>
      </c>
      <c r="AH578" t="s">
        <v>63</v>
      </c>
      <c r="AI578" t="s">
        <v>57</v>
      </c>
      <c r="AJ578" t="s">
        <v>61</v>
      </c>
      <c r="AK578" t="s">
        <v>48</v>
      </c>
      <c r="AL578" t="s">
        <v>65</v>
      </c>
      <c r="AM578">
        <v>3</v>
      </c>
      <c r="AN578" t="s">
        <v>94</v>
      </c>
      <c r="AO578" t="str" cm="1">
        <f t="array" ref="AO578">_xlfn.IFS(
  attrition_data[[#This Row],[YearsSinceLastPromotion]]="","",
  attrition_data[[#This Row],[YearsSinceLastPromotion]]=0,"0",
  attrition_data[[#This Row],[YearsSinceLastPromotion]]&lt;=2,"1–2",
  attrition_data[[#This Row],[YearsSinceLastPromotion]]&lt;=5,"3–5",
  TRUE,"6+"
)</f>
        <v>1–2</v>
      </c>
      <c r="AP578">
        <f>attrition_data[[#This Row],[MonthlyIncome]] * 12 * ReplacementFactor</f>
        <v>15631.199999999999</v>
      </c>
      <c r="AQ578">
        <f>IFERROR(attrition_data[[#This Row],[AttritionFlag]] * attrition_data[[#This Row],[ReplacementCost]], 0)</f>
        <v>0</v>
      </c>
      <c r="AR57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78" t="str" cm="1">
        <f t="array" ref="AS578">_xlfn.IFS(
  attrition_data[[#This Row],[RiskScore]] &lt;= $AU$3, "Q1 (Lowest)",
  attrition_data[[#This Row],[RiskScore]] &lt;= $AV$3, "Q2",
  attrition_data[[#This Row],[RiskScore]] &lt;= $AW$3, "Q3",
  TRUE, "Q4 (Highest)"
)</f>
        <v>Q1 (Lowest)</v>
      </c>
    </row>
    <row r="579" spans="1:45">
      <c r="A579">
        <v>37</v>
      </c>
      <c r="B579" t="s">
        <v>50</v>
      </c>
      <c r="C579" t="s">
        <v>39</v>
      </c>
      <c r="D579" t="s">
        <v>52</v>
      </c>
      <c r="E579">
        <v>10</v>
      </c>
      <c r="F579">
        <v>1</v>
      </c>
      <c r="G579" t="s">
        <v>41</v>
      </c>
      <c r="H579">
        <v>802</v>
      </c>
      <c r="I579">
        <v>4</v>
      </c>
      <c r="J579" t="s">
        <v>42</v>
      </c>
      <c r="K579">
        <v>3</v>
      </c>
      <c r="L579">
        <v>1</v>
      </c>
      <c r="M579" t="s">
        <v>54</v>
      </c>
      <c r="N579">
        <v>1</v>
      </c>
      <c r="O579" t="s">
        <v>67</v>
      </c>
      <c r="P579">
        <v>2782</v>
      </c>
      <c r="Q579">
        <v>0</v>
      </c>
      <c r="R579" t="s">
        <v>38</v>
      </c>
      <c r="S579">
        <v>13</v>
      </c>
      <c r="T579">
        <v>3</v>
      </c>
      <c r="U579">
        <v>2</v>
      </c>
      <c r="V579">
        <v>2</v>
      </c>
      <c r="W579">
        <v>6</v>
      </c>
      <c r="X579">
        <v>3</v>
      </c>
      <c r="Y579">
        <v>2</v>
      </c>
      <c r="Z579">
        <v>5</v>
      </c>
      <c r="AA579">
        <v>3</v>
      </c>
      <c r="AB579">
        <v>4</v>
      </c>
      <c r="AC579">
        <v>3</v>
      </c>
      <c r="AD579">
        <v>0</v>
      </c>
      <c r="AE579">
        <v>1</v>
      </c>
      <c r="AF579">
        <v>0</v>
      </c>
      <c r="AG579">
        <v>1</v>
      </c>
      <c r="AH579" t="s">
        <v>45</v>
      </c>
      <c r="AI579" t="s">
        <v>57</v>
      </c>
      <c r="AJ579" t="s">
        <v>61</v>
      </c>
      <c r="AK579" t="s">
        <v>48</v>
      </c>
      <c r="AL579" t="s">
        <v>65</v>
      </c>
      <c r="AM579">
        <v>2.25</v>
      </c>
      <c r="AN579" t="s">
        <v>96</v>
      </c>
      <c r="AO579" t="str" cm="1">
        <f t="array" ref="AO579">_xlfn.IFS(
  attrition_data[[#This Row],[YearsSinceLastPromotion]]="","",
  attrition_data[[#This Row],[YearsSinceLastPromotion]]=0,"0",
  attrition_data[[#This Row],[YearsSinceLastPromotion]]&lt;=2,"1–2",
  attrition_data[[#This Row],[YearsSinceLastPromotion]]&lt;=5,"3–5",
  TRUE,"6+"
)</f>
        <v>3–5</v>
      </c>
      <c r="AP579">
        <f>attrition_data[[#This Row],[MonthlyIncome]] * 12 * ReplacementFactor</f>
        <v>10015.199999999999</v>
      </c>
      <c r="AQ579">
        <f>IFERROR(attrition_data[[#This Row],[AttritionFlag]] * attrition_data[[#This Row],[ReplacementCost]], 0)</f>
        <v>0</v>
      </c>
      <c r="AR57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579" t="str" cm="1">
        <f t="array" ref="AS579">_xlfn.IFS(
  attrition_data[[#This Row],[RiskScore]] &lt;= $AU$3, "Q1 (Lowest)",
  attrition_data[[#This Row],[RiskScore]] &lt;= $AV$3, "Q2",
  attrition_data[[#This Row],[RiskScore]] &lt;= $AW$3, "Q3",
  TRUE, "Q4 (Highest)"
)</f>
        <v>Q3</v>
      </c>
    </row>
    <row r="580" spans="1:45">
      <c r="A580">
        <v>38</v>
      </c>
      <c r="B580" t="s">
        <v>50</v>
      </c>
      <c r="C580" t="s">
        <v>51</v>
      </c>
      <c r="D580" t="s">
        <v>52</v>
      </c>
      <c r="E580">
        <v>2</v>
      </c>
      <c r="F580">
        <v>4</v>
      </c>
      <c r="G580" t="s">
        <v>41</v>
      </c>
      <c r="H580">
        <v>803</v>
      </c>
      <c r="I580">
        <v>1</v>
      </c>
      <c r="J580" t="s">
        <v>42</v>
      </c>
      <c r="K580">
        <v>4</v>
      </c>
      <c r="L580">
        <v>2</v>
      </c>
      <c r="M580" t="s">
        <v>69</v>
      </c>
      <c r="N580">
        <v>1</v>
      </c>
      <c r="O580" t="s">
        <v>44</v>
      </c>
      <c r="P580">
        <v>5980</v>
      </c>
      <c r="Q580">
        <v>6</v>
      </c>
      <c r="R580" t="s">
        <v>38</v>
      </c>
      <c r="S580">
        <v>12</v>
      </c>
      <c r="T580">
        <v>3</v>
      </c>
      <c r="U580">
        <v>4</v>
      </c>
      <c r="V580">
        <v>0</v>
      </c>
      <c r="W580">
        <v>17</v>
      </c>
      <c r="X580">
        <v>2</v>
      </c>
      <c r="Y580">
        <v>3</v>
      </c>
      <c r="Z580">
        <v>15</v>
      </c>
      <c r="AA580">
        <v>7</v>
      </c>
      <c r="AB580">
        <v>4</v>
      </c>
      <c r="AC580">
        <v>12</v>
      </c>
      <c r="AD580">
        <v>0</v>
      </c>
      <c r="AE580">
        <v>1</v>
      </c>
      <c r="AF580">
        <v>0</v>
      </c>
      <c r="AG580">
        <v>1</v>
      </c>
      <c r="AH580" t="s">
        <v>45</v>
      </c>
      <c r="AI580" t="s">
        <v>46</v>
      </c>
      <c r="AJ580" t="s">
        <v>47</v>
      </c>
      <c r="AK580" t="s">
        <v>71</v>
      </c>
      <c r="AL580" t="s">
        <v>71</v>
      </c>
      <c r="AM580">
        <v>2.25</v>
      </c>
      <c r="AN580" t="s">
        <v>96</v>
      </c>
      <c r="AO580" t="str" cm="1">
        <f t="array" ref="AO580">_xlfn.IFS(
  attrition_data[[#This Row],[YearsSinceLastPromotion]]="","",
  attrition_data[[#This Row],[YearsSinceLastPromotion]]=0,"0",
  attrition_data[[#This Row],[YearsSinceLastPromotion]]&lt;=2,"1–2",
  attrition_data[[#This Row],[YearsSinceLastPromotion]]&lt;=5,"3–5",
  TRUE,"6+"
)</f>
        <v>3–5</v>
      </c>
      <c r="AP580">
        <f>attrition_data[[#This Row],[MonthlyIncome]] * 12 * ReplacementFactor</f>
        <v>21528</v>
      </c>
      <c r="AQ580">
        <f>IFERROR(attrition_data[[#This Row],[AttritionFlag]] * attrition_data[[#This Row],[ReplacementCost]], 0)</f>
        <v>0</v>
      </c>
      <c r="AR58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580" t="str" cm="1">
        <f t="array" ref="AS580">_xlfn.IFS(
  attrition_data[[#This Row],[RiskScore]] &lt;= $AU$3, "Q1 (Lowest)",
  attrition_data[[#This Row],[RiskScore]] &lt;= $AV$3, "Q2",
  attrition_data[[#This Row],[RiskScore]] &lt;= $AW$3, "Q3",
  TRUE, "Q4 (Highest)"
)</f>
        <v>Q3</v>
      </c>
    </row>
    <row r="581" spans="1:45">
      <c r="A581">
        <v>34</v>
      </c>
      <c r="B581" t="s">
        <v>50</v>
      </c>
      <c r="C581" t="s">
        <v>39</v>
      </c>
      <c r="D581" t="s">
        <v>52</v>
      </c>
      <c r="E581">
        <v>2</v>
      </c>
      <c r="F581">
        <v>4</v>
      </c>
      <c r="G581" t="s">
        <v>64</v>
      </c>
      <c r="H581">
        <v>804</v>
      </c>
      <c r="I581">
        <v>3</v>
      </c>
      <c r="J581" t="s">
        <v>42</v>
      </c>
      <c r="K581">
        <v>2</v>
      </c>
      <c r="L581">
        <v>1</v>
      </c>
      <c r="M581" t="s">
        <v>54</v>
      </c>
      <c r="N581">
        <v>1</v>
      </c>
      <c r="O581" t="s">
        <v>44</v>
      </c>
      <c r="P581">
        <v>4381</v>
      </c>
      <c r="Q581">
        <v>1</v>
      </c>
      <c r="R581" t="s">
        <v>50</v>
      </c>
      <c r="S581">
        <v>11</v>
      </c>
      <c r="T581">
        <v>3</v>
      </c>
      <c r="U581">
        <v>3</v>
      </c>
      <c r="V581">
        <v>0</v>
      </c>
      <c r="W581">
        <v>6</v>
      </c>
      <c r="X581">
        <v>3</v>
      </c>
      <c r="Y581">
        <v>3</v>
      </c>
      <c r="Z581">
        <v>6</v>
      </c>
      <c r="AA581">
        <v>5</v>
      </c>
      <c r="AB581">
        <v>1</v>
      </c>
      <c r="AC581">
        <v>3</v>
      </c>
      <c r="AD581">
        <v>0</v>
      </c>
      <c r="AE581">
        <v>0</v>
      </c>
      <c r="AF581">
        <v>1</v>
      </c>
      <c r="AG581">
        <v>1</v>
      </c>
      <c r="AH581" t="s">
        <v>63</v>
      </c>
      <c r="AI581" t="s">
        <v>46</v>
      </c>
      <c r="AJ581" t="s">
        <v>61</v>
      </c>
      <c r="AK581" t="s">
        <v>48</v>
      </c>
      <c r="AL581" t="s">
        <v>49</v>
      </c>
      <c r="AM581">
        <v>2.5</v>
      </c>
      <c r="AN581" t="s">
        <v>96</v>
      </c>
      <c r="AO581" t="str" cm="1">
        <f t="array" ref="AO581">_xlfn.IFS(
  attrition_data[[#This Row],[YearsSinceLastPromotion]]="","",
  attrition_data[[#This Row],[YearsSinceLastPromotion]]=0,"0",
  attrition_data[[#This Row],[YearsSinceLastPromotion]]&lt;=2,"1–2",
  attrition_data[[#This Row],[YearsSinceLastPromotion]]&lt;=5,"3–5",
  TRUE,"6+"
)</f>
        <v>1–2</v>
      </c>
      <c r="AP581">
        <f>attrition_data[[#This Row],[MonthlyIncome]] * 12 * ReplacementFactor</f>
        <v>15771.599999999999</v>
      </c>
      <c r="AQ581">
        <f>IFERROR(attrition_data[[#This Row],[AttritionFlag]] * attrition_data[[#This Row],[ReplacementCost]], 0)</f>
        <v>0</v>
      </c>
      <c r="AR58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81" t="str" cm="1">
        <f t="array" ref="AS581">_xlfn.IFS(
  attrition_data[[#This Row],[RiskScore]] &lt;= $AU$3, "Q1 (Lowest)",
  attrition_data[[#This Row],[RiskScore]] &lt;= $AV$3, "Q2",
  attrition_data[[#This Row],[RiskScore]] &lt;= $AW$3, "Q3",
  TRUE, "Q4 (Highest)"
)</f>
        <v>Q1 (Lowest)</v>
      </c>
    </row>
    <row r="582" spans="1:45">
      <c r="A582">
        <v>35</v>
      </c>
      <c r="B582" t="s">
        <v>50</v>
      </c>
      <c r="C582" t="s">
        <v>39</v>
      </c>
      <c r="D582" t="s">
        <v>40</v>
      </c>
      <c r="E582">
        <v>8</v>
      </c>
      <c r="F582">
        <v>4</v>
      </c>
      <c r="G582" t="s">
        <v>41</v>
      </c>
      <c r="H582">
        <v>805</v>
      </c>
      <c r="I582">
        <v>1</v>
      </c>
      <c r="J582" t="s">
        <v>42</v>
      </c>
      <c r="K582">
        <v>3</v>
      </c>
      <c r="L582">
        <v>1</v>
      </c>
      <c r="M582" t="s">
        <v>79</v>
      </c>
      <c r="N582">
        <v>4</v>
      </c>
      <c r="O582" t="s">
        <v>55</v>
      </c>
      <c r="P582">
        <v>2572</v>
      </c>
      <c r="Q582">
        <v>1</v>
      </c>
      <c r="R582" t="s">
        <v>50</v>
      </c>
      <c r="S582">
        <v>16</v>
      </c>
      <c r="T582">
        <v>3</v>
      </c>
      <c r="U582">
        <v>2</v>
      </c>
      <c r="V582">
        <v>1</v>
      </c>
      <c r="W582">
        <v>3</v>
      </c>
      <c r="X582">
        <v>1</v>
      </c>
      <c r="Y582">
        <v>2</v>
      </c>
      <c r="Z582">
        <v>3</v>
      </c>
      <c r="AA582">
        <v>2</v>
      </c>
      <c r="AB582">
        <v>0</v>
      </c>
      <c r="AC582">
        <v>2</v>
      </c>
      <c r="AD582">
        <v>0</v>
      </c>
      <c r="AE582">
        <v>0</v>
      </c>
      <c r="AF582">
        <v>1</v>
      </c>
      <c r="AG582">
        <v>1</v>
      </c>
      <c r="AH582" t="s">
        <v>45</v>
      </c>
      <c r="AI582" t="s">
        <v>57</v>
      </c>
      <c r="AJ582" t="s">
        <v>61</v>
      </c>
      <c r="AK582" t="s">
        <v>65</v>
      </c>
      <c r="AL582" t="s">
        <v>65</v>
      </c>
      <c r="AM582">
        <v>2.25</v>
      </c>
      <c r="AN582" t="s">
        <v>96</v>
      </c>
      <c r="AO582" t="str" cm="1">
        <f t="array" ref="AO582">_xlfn.IFS(
  attrition_data[[#This Row],[YearsSinceLastPromotion]]="","",
  attrition_data[[#This Row],[YearsSinceLastPromotion]]=0,"0",
  attrition_data[[#This Row],[YearsSinceLastPromotion]]&lt;=2,"1–2",
  attrition_data[[#This Row],[YearsSinceLastPromotion]]&lt;=5,"3–5",
  TRUE,"6+"
)</f>
        <v>0</v>
      </c>
      <c r="AP582">
        <f>attrition_data[[#This Row],[MonthlyIncome]] * 12 * ReplacementFactor</f>
        <v>9259.1999999999989</v>
      </c>
      <c r="AQ582">
        <f>IFERROR(attrition_data[[#This Row],[AttritionFlag]] * attrition_data[[#This Row],[ReplacementCost]], 0)</f>
        <v>0</v>
      </c>
      <c r="AR58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82" t="str" cm="1">
        <f t="array" ref="AS582">_xlfn.IFS(
  attrition_data[[#This Row],[RiskScore]] &lt;= $AU$3, "Q1 (Lowest)",
  attrition_data[[#This Row],[RiskScore]] &lt;= $AV$3, "Q2",
  attrition_data[[#This Row],[RiskScore]] &lt;= $AW$3, "Q3",
  TRUE, "Q4 (Highest)"
)</f>
        <v>Q1 (Lowest)</v>
      </c>
    </row>
    <row r="583" spans="1:45">
      <c r="A583">
        <v>30</v>
      </c>
      <c r="B583" t="s">
        <v>50</v>
      </c>
      <c r="C583" t="s">
        <v>39</v>
      </c>
      <c r="D583" t="s">
        <v>52</v>
      </c>
      <c r="E583">
        <v>1</v>
      </c>
      <c r="F583">
        <v>3</v>
      </c>
      <c r="G583" t="s">
        <v>41</v>
      </c>
      <c r="H583">
        <v>806</v>
      </c>
      <c r="I583">
        <v>4</v>
      </c>
      <c r="J583" t="s">
        <v>53</v>
      </c>
      <c r="K583">
        <v>1</v>
      </c>
      <c r="L583">
        <v>1</v>
      </c>
      <c r="M583" t="s">
        <v>60</v>
      </c>
      <c r="N583">
        <v>3</v>
      </c>
      <c r="O583" t="s">
        <v>55</v>
      </c>
      <c r="P583">
        <v>3833</v>
      </c>
      <c r="Q583">
        <v>3</v>
      </c>
      <c r="R583" t="s">
        <v>50</v>
      </c>
      <c r="S583">
        <v>21</v>
      </c>
      <c r="T583">
        <v>4</v>
      </c>
      <c r="U583">
        <v>3</v>
      </c>
      <c r="V583">
        <v>2</v>
      </c>
      <c r="W583">
        <v>7</v>
      </c>
      <c r="X583">
        <v>2</v>
      </c>
      <c r="Y583">
        <v>3</v>
      </c>
      <c r="Z583">
        <v>2</v>
      </c>
      <c r="AA583">
        <v>2</v>
      </c>
      <c r="AB583">
        <v>0</v>
      </c>
      <c r="AC583">
        <v>2</v>
      </c>
      <c r="AD583">
        <v>0</v>
      </c>
      <c r="AE583">
        <v>0</v>
      </c>
      <c r="AF583">
        <v>1</v>
      </c>
      <c r="AG583">
        <v>1</v>
      </c>
      <c r="AH583" t="s">
        <v>63</v>
      </c>
      <c r="AI583" t="s">
        <v>46</v>
      </c>
      <c r="AJ583" t="s">
        <v>61</v>
      </c>
      <c r="AK583" t="s">
        <v>48</v>
      </c>
      <c r="AL583" t="s">
        <v>65</v>
      </c>
      <c r="AM583">
        <v>3.25</v>
      </c>
      <c r="AN583" t="s">
        <v>95</v>
      </c>
      <c r="AO583" t="str" cm="1">
        <f t="array" ref="AO583">_xlfn.IFS(
  attrition_data[[#This Row],[YearsSinceLastPromotion]]="","",
  attrition_data[[#This Row],[YearsSinceLastPromotion]]=0,"0",
  attrition_data[[#This Row],[YearsSinceLastPromotion]]&lt;=2,"1–2",
  attrition_data[[#This Row],[YearsSinceLastPromotion]]&lt;=5,"3–5",
  TRUE,"6+"
)</f>
        <v>0</v>
      </c>
      <c r="AP583">
        <f>attrition_data[[#This Row],[MonthlyIncome]] * 12 * ReplacementFactor</f>
        <v>13798.8</v>
      </c>
      <c r="AQ583">
        <f>IFERROR(attrition_data[[#This Row],[AttritionFlag]] * attrition_data[[#This Row],[ReplacementCost]], 0)</f>
        <v>0</v>
      </c>
      <c r="AR58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83" t="str" cm="1">
        <f t="array" ref="AS583">_xlfn.IFS(
  attrition_data[[#This Row],[RiskScore]] &lt;= $AU$3, "Q1 (Lowest)",
  attrition_data[[#This Row],[RiskScore]] &lt;= $AV$3, "Q2",
  attrition_data[[#This Row],[RiskScore]] &lt;= $AW$3, "Q3",
  TRUE, "Q4 (Highest)"
)</f>
        <v>Q2</v>
      </c>
    </row>
    <row r="584" spans="1:45">
      <c r="A584">
        <v>40</v>
      </c>
      <c r="B584" t="s">
        <v>50</v>
      </c>
      <c r="C584" t="s">
        <v>51</v>
      </c>
      <c r="D584" t="s">
        <v>52</v>
      </c>
      <c r="E584">
        <v>2</v>
      </c>
      <c r="F584">
        <v>2</v>
      </c>
      <c r="G584" t="s">
        <v>64</v>
      </c>
      <c r="H584">
        <v>807</v>
      </c>
      <c r="I584">
        <v>3</v>
      </c>
      <c r="J584" t="s">
        <v>42</v>
      </c>
      <c r="K584">
        <v>4</v>
      </c>
      <c r="L584">
        <v>2</v>
      </c>
      <c r="M584" t="s">
        <v>70</v>
      </c>
      <c r="N584">
        <v>2</v>
      </c>
      <c r="O584" t="s">
        <v>55</v>
      </c>
      <c r="P584">
        <v>4244</v>
      </c>
      <c r="Q584">
        <v>1</v>
      </c>
      <c r="R584" t="s">
        <v>50</v>
      </c>
      <c r="S584">
        <v>24</v>
      </c>
      <c r="T584">
        <v>4</v>
      </c>
      <c r="U584">
        <v>4</v>
      </c>
      <c r="V584">
        <v>1</v>
      </c>
      <c r="W584">
        <v>8</v>
      </c>
      <c r="X584">
        <v>2</v>
      </c>
      <c r="Y584">
        <v>3</v>
      </c>
      <c r="Z584">
        <v>8</v>
      </c>
      <c r="AA584">
        <v>7</v>
      </c>
      <c r="AB584">
        <v>3</v>
      </c>
      <c r="AC584">
        <v>7</v>
      </c>
      <c r="AD584">
        <v>0</v>
      </c>
      <c r="AE584">
        <v>0</v>
      </c>
      <c r="AF584">
        <v>0</v>
      </c>
      <c r="AG584">
        <v>1</v>
      </c>
      <c r="AH584" t="s">
        <v>45</v>
      </c>
      <c r="AI584" t="s">
        <v>46</v>
      </c>
      <c r="AJ584" t="s">
        <v>61</v>
      </c>
      <c r="AK584" t="s">
        <v>48</v>
      </c>
      <c r="AL584" t="s">
        <v>49</v>
      </c>
      <c r="AM584">
        <v>3</v>
      </c>
      <c r="AN584" t="s">
        <v>94</v>
      </c>
      <c r="AO584" t="str" cm="1">
        <f t="array" ref="AO584">_xlfn.IFS(
  attrition_data[[#This Row],[YearsSinceLastPromotion]]="","",
  attrition_data[[#This Row],[YearsSinceLastPromotion]]=0,"0",
  attrition_data[[#This Row],[YearsSinceLastPromotion]]&lt;=2,"1–2",
  attrition_data[[#This Row],[YearsSinceLastPromotion]]&lt;=5,"3–5",
  TRUE,"6+"
)</f>
        <v>3–5</v>
      </c>
      <c r="AP584">
        <f>attrition_data[[#This Row],[MonthlyIncome]] * 12 * ReplacementFactor</f>
        <v>15278.4</v>
      </c>
      <c r="AQ584">
        <f>IFERROR(attrition_data[[#This Row],[AttritionFlag]] * attrition_data[[#This Row],[ReplacementCost]], 0)</f>
        <v>0</v>
      </c>
      <c r="AR58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84" t="str" cm="1">
        <f t="array" ref="AS584">_xlfn.IFS(
  attrition_data[[#This Row],[RiskScore]] &lt;= $AU$3, "Q1 (Lowest)",
  attrition_data[[#This Row],[RiskScore]] &lt;= $AV$3, "Q2",
  attrition_data[[#This Row],[RiskScore]] &lt;= $AW$3, "Q3",
  TRUE, "Q4 (Highest)"
)</f>
        <v>Q2</v>
      </c>
    </row>
    <row r="585" spans="1:45">
      <c r="A585">
        <v>34</v>
      </c>
      <c r="B585" t="s">
        <v>50</v>
      </c>
      <c r="C585" t="s">
        <v>39</v>
      </c>
      <c r="D585" t="s">
        <v>40</v>
      </c>
      <c r="E585">
        <v>8</v>
      </c>
      <c r="F585">
        <v>2</v>
      </c>
      <c r="G585" t="s">
        <v>41</v>
      </c>
      <c r="H585">
        <v>808</v>
      </c>
      <c r="I585">
        <v>3</v>
      </c>
      <c r="J585" t="s">
        <v>42</v>
      </c>
      <c r="K585">
        <v>3</v>
      </c>
      <c r="L585">
        <v>2</v>
      </c>
      <c r="M585" t="s">
        <v>43</v>
      </c>
      <c r="N585">
        <v>1</v>
      </c>
      <c r="O585" t="s">
        <v>55</v>
      </c>
      <c r="P585">
        <v>6500</v>
      </c>
      <c r="Q585">
        <v>5</v>
      </c>
      <c r="R585" t="s">
        <v>50</v>
      </c>
      <c r="S585">
        <v>17</v>
      </c>
      <c r="T585">
        <v>3</v>
      </c>
      <c r="U585">
        <v>2</v>
      </c>
      <c r="V585">
        <v>1</v>
      </c>
      <c r="W585">
        <v>6</v>
      </c>
      <c r="X585">
        <v>1</v>
      </c>
      <c r="Y585">
        <v>3</v>
      </c>
      <c r="Z585">
        <v>3</v>
      </c>
      <c r="AA585">
        <v>2</v>
      </c>
      <c r="AB585">
        <v>1</v>
      </c>
      <c r="AC585">
        <v>2</v>
      </c>
      <c r="AD585">
        <v>0</v>
      </c>
      <c r="AE585">
        <v>0</v>
      </c>
      <c r="AF585">
        <v>1</v>
      </c>
      <c r="AG585">
        <v>1</v>
      </c>
      <c r="AH585" t="s">
        <v>63</v>
      </c>
      <c r="AI585" t="s">
        <v>57</v>
      </c>
      <c r="AJ585" t="s">
        <v>47</v>
      </c>
      <c r="AK585" t="s">
        <v>48</v>
      </c>
      <c r="AL585" t="s">
        <v>65</v>
      </c>
      <c r="AM585">
        <v>2.25</v>
      </c>
      <c r="AN585" t="s">
        <v>96</v>
      </c>
      <c r="AO585" t="str" cm="1">
        <f t="array" ref="AO585">_xlfn.IFS(
  attrition_data[[#This Row],[YearsSinceLastPromotion]]="","",
  attrition_data[[#This Row],[YearsSinceLastPromotion]]=0,"0",
  attrition_data[[#This Row],[YearsSinceLastPromotion]]&lt;=2,"1–2",
  attrition_data[[#This Row],[YearsSinceLastPromotion]]&lt;=5,"3–5",
  TRUE,"6+"
)</f>
        <v>1–2</v>
      </c>
      <c r="AP585">
        <f>attrition_data[[#This Row],[MonthlyIncome]] * 12 * ReplacementFactor</f>
        <v>23400</v>
      </c>
      <c r="AQ585">
        <f>IFERROR(attrition_data[[#This Row],[AttritionFlag]] * attrition_data[[#This Row],[ReplacementCost]], 0)</f>
        <v>0</v>
      </c>
      <c r="AR58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85" t="str" cm="1">
        <f t="array" ref="AS585">_xlfn.IFS(
  attrition_data[[#This Row],[RiskScore]] &lt;= $AU$3, "Q1 (Lowest)",
  attrition_data[[#This Row],[RiskScore]] &lt;= $AV$3, "Q2",
  attrition_data[[#This Row],[RiskScore]] &lt;= $AW$3, "Q3",
  TRUE, "Q4 (Highest)"
)</f>
        <v>Q1 (Lowest)</v>
      </c>
    </row>
    <row r="586" spans="1:45">
      <c r="A586">
        <v>42</v>
      </c>
      <c r="B586" t="s">
        <v>50</v>
      </c>
      <c r="C586" t="s">
        <v>51</v>
      </c>
      <c r="D586" t="s">
        <v>52</v>
      </c>
      <c r="E586">
        <v>8</v>
      </c>
      <c r="F586">
        <v>3</v>
      </c>
      <c r="G586" t="s">
        <v>41</v>
      </c>
      <c r="H586">
        <v>809</v>
      </c>
      <c r="I586">
        <v>2</v>
      </c>
      <c r="J586" t="s">
        <v>53</v>
      </c>
      <c r="K586">
        <v>3</v>
      </c>
      <c r="L586">
        <v>5</v>
      </c>
      <c r="M586" t="s">
        <v>75</v>
      </c>
      <c r="N586">
        <v>4</v>
      </c>
      <c r="O586" t="s">
        <v>67</v>
      </c>
      <c r="P586">
        <v>18430</v>
      </c>
      <c r="Q586">
        <v>1</v>
      </c>
      <c r="R586" t="s">
        <v>50</v>
      </c>
      <c r="S586">
        <v>13</v>
      </c>
      <c r="T586">
        <v>3</v>
      </c>
      <c r="U586">
        <v>2</v>
      </c>
      <c r="V586">
        <v>1</v>
      </c>
      <c r="W586">
        <v>24</v>
      </c>
      <c r="X586">
        <v>4</v>
      </c>
      <c r="Y586">
        <v>2</v>
      </c>
      <c r="Z586">
        <v>24</v>
      </c>
      <c r="AA586">
        <v>7</v>
      </c>
      <c r="AB586">
        <v>14</v>
      </c>
      <c r="AC586">
        <v>9</v>
      </c>
      <c r="AD586">
        <v>0</v>
      </c>
      <c r="AE586">
        <v>0</v>
      </c>
      <c r="AF586">
        <v>0</v>
      </c>
      <c r="AG586">
        <v>1</v>
      </c>
      <c r="AH586" t="s">
        <v>45</v>
      </c>
      <c r="AI586" t="s">
        <v>57</v>
      </c>
      <c r="AJ586" t="s">
        <v>76</v>
      </c>
      <c r="AK586" t="s">
        <v>71</v>
      </c>
      <c r="AL586" t="s">
        <v>78</v>
      </c>
      <c r="AM586">
        <v>2.5</v>
      </c>
      <c r="AN586" t="s">
        <v>96</v>
      </c>
      <c r="AO586" t="str" cm="1">
        <f t="array" ref="AO586">_xlfn.IFS(
  attrition_data[[#This Row],[YearsSinceLastPromotion]]="","",
  attrition_data[[#This Row],[YearsSinceLastPromotion]]=0,"0",
  attrition_data[[#This Row],[YearsSinceLastPromotion]]&lt;=2,"1–2",
  attrition_data[[#This Row],[YearsSinceLastPromotion]]&lt;=5,"3–5",
  TRUE,"6+"
)</f>
        <v>6+</v>
      </c>
      <c r="AP586">
        <f>attrition_data[[#This Row],[MonthlyIncome]] * 12 * ReplacementFactor</f>
        <v>66348</v>
      </c>
      <c r="AQ586">
        <f>IFERROR(attrition_data[[#This Row],[AttritionFlag]] * attrition_data[[#This Row],[ReplacementCost]], 0)</f>
        <v>0</v>
      </c>
      <c r="AR58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86" t="str" cm="1">
        <f t="array" ref="AS586">_xlfn.IFS(
  attrition_data[[#This Row],[RiskScore]] &lt;= $AU$3, "Q1 (Lowest)",
  attrition_data[[#This Row],[RiskScore]] &lt;= $AV$3, "Q2",
  attrition_data[[#This Row],[RiskScore]] &lt;= $AW$3, "Q3",
  TRUE, "Q4 (Highest)"
)</f>
        <v>Q2</v>
      </c>
    </row>
    <row r="587" spans="1:45">
      <c r="A587">
        <v>23</v>
      </c>
      <c r="B587" t="s">
        <v>38</v>
      </c>
      <c r="C587" t="s">
        <v>39</v>
      </c>
      <c r="D587" t="s">
        <v>52</v>
      </c>
      <c r="E587">
        <v>6</v>
      </c>
      <c r="F587">
        <v>3</v>
      </c>
      <c r="G587" t="s">
        <v>41</v>
      </c>
      <c r="H587">
        <v>811</v>
      </c>
      <c r="I587">
        <v>3</v>
      </c>
      <c r="J587" t="s">
        <v>53</v>
      </c>
      <c r="K587">
        <v>4</v>
      </c>
      <c r="L587">
        <v>1</v>
      </c>
      <c r="M587" t="s">
        <v>60</v>
      </c>
      <c r="N587">
        <v>1</v>
      </c>
      <c r="O587" t="s">
        <v>55</v>
      </c>
      <c r="P587">
        <v>1601</v>
      </c>
      <c r="Q587">
        <v>1</v>
      </c>
      <c r="R587" t="s">
        <v>38</v>
      </c>
      <c r="S587">
        <v>21</v>
      </c>
      <c r="T587">
        <v>4</v>
      </c>
      <c r="U587">
        <v>3</v>
      </c>
      <c r="V587">
        <v>2</v>
      </c>
      <c r="W587">
        <v>1</v>
      </c>
      <c r="X587">
        <v>2</v>
      </c>
      <c r="Y587">
        <v>3</v>
      </c>
      <c r="Z587">
        <v>0</v>
      </c>
      <c r="AA587">
        <v>0</v>
      </c>
      <c r="AB587">
        <v>0</v>
      </c>
      <c r="AC587">
        <v>0</v>
      </c>
      <c r="AD587">
        <v>1</v>
      </c>
      <c r="AE587">
        <v>1</v>
      </c>
      <c r="AF587">
        <v>1</v>
      </c>
      <c r="AG587">
        <v>0</v>
      </c>
      <c r="AH587" t="s">
        <v>153</v>
      </c>
      <c r="AI587" t="s">
        <v>57</v>
      </c>
      <c r="AJ587" t="s">
        <v>61</v>
      </c>
      <c r="AK587" t="s">
        <v>65</v>
      </c>
      <c r="AL587" t="s">
        <v>62</v>
      </c>
      <c r="AM587">
        <v>2.5</v>
      </c>
      <c r="AN587" t="s">
        <v>96</v>
      </c>
      <c r="AO587" t="str" cm="1">
        <f t="array" ref="AO587">_xlfn.IFS(
  attrition_data[[#This Row],[YearsSinceLastPromotion]]="","",
  attrition_data[[#This Row],[YearsSinceLastPromotion]]=0,"0",
  attrition_data[[#This Row],[YearsSinceLastPromotion]]&lt;=2,"1–2",
  attrition_data[[#This Row],[YearsSinceLastPromotion]]&lt;=5,"3–5",
  TRUE,"6+"
)</f>
        <v>0</v>
      </c>
      <c r="AP587">
        <f>attrition_data[[#This Row],[MonthlyIncome]] * 12 * ReplacementFactor</f>
        <v>5763.5999999999995</v>
      </c>
      <c r="AQ587">
        <f>IFERROR(attrition_data[[#This Row],[AttritionFlag]] * attrition_data[[#This Row],[ReplacementCost]], 0)</f>
        <v>5763.5999999999995</v>
      </c>
      <c r="AR58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587" t="str" cm="1">
        <f t="array" ref="AS587">_xlfn.IFS(
  attrition_data[[#This Row],[RiskScore]] &lt;= $AU$3, "Q1 (Lowest)",
  attrition_data[[#This Row],[RiskScore]] &lt;= $AV$3, "Q2",
  attrition_data[[#This Row],[RiskScore]] &lt;= $AW$3, "Q3",
  TRUE, "Q4 (Highest)"
)</f>
        <v>Q3</v>
      </c>
    </row>
    <row r="588" spans="1:45">
      <c r="A588">
        <v>24</v>
      </c>
      <c r="B588" t="s">
        <v>50</v>
      </c>
      <c r="C588" t="s">
        <v>74</v>
      </c>
      <c r="D588" t="s">
        <v>52</v>
      </c>
      <c r="E588">
        <v>9</v>
      </c>
      <c r="F588">
        <v>3</v>
      </c>
      <c r="G588" t="s">
        <v>41</v>
      </c>
      <c r="H588">
        <v>812</v>
      </c>
      <c r="I588">
        <v>3</v>
      </c>
      <c r="J588" t="s">
        <v>53</v>
      </c>
      <c r="K588">
        <v>2</v>
      </c>
      <c r="L588">
        <v>1</v>
      </c>
      <c r="M588" t="s">
        <v>60</v>
      </c>
      <c r="N588">
        <v>2</v>
      </c>
      <c r="O588" t="s">
        <v>67</v>
      </c>
      <c r="P588">
        <v>2694</v>
      </c>
      <c r="Q588">
        <v>1</v>
      </c>
      <c r="R588" t="s">
        <v>50</v>
      </c>
      <c r="S588">
        <v>11</v>
      </c>
      <c r="T588">
        <v>3</v>
      </c>
      <c r="U588">
        <v>3</v>
      </c>
      <c r="V588">
        <v>3</v>
      </c>
      <c r="W588">
        <v>1</v>
      </c>
      <c r="X588">
        <v>4</v>
      </c>
      <c r="Y588">
        <v>3</v>
      </c>
      <c r="Z588">
        <v>1</v>
      </c>
      <c r="AA588">
        <v>0</v>
      </c>
      <c r="AB588">
        <v>0</v>
      </c>
      <c r="AC588">
        <v>0</v>
      </c>
      <c r="AD588">
        <v>0</v>
      </c>
      <c r="AE588">
        <v>0</v>
      </c>
      <c r="AF588">
        <v>1</v>
      </c>
      <c r="AG588">
        <v>0</v>
      </c>
      <c r="AH588" t="s">
        <v>153</v>
      </c>
      <c r="AI588" t="s">
        <v>57</v>
      </c>
      <c r="AJ588" t="s">
        <v>61</v>
      </c>
      <c r="AK588" t="s">
        <v>65</v>
      </c>
      <c r="AL588" t="s">
        <v>62</v>
      </c>
      <c r="AM588">
        <v>2.75</v>
      </c>
      <c r="AN588" t="s">
        <v>94</v>
      </c>
      <c r="AO588" t="str" cm="1">
        <f t="array" ref="AO588">_xlfn.IFS(
  attrition_data[[#This Row],[YearsSinceLastPromotion]]="","",
  attrition_data[[#This Row],[YearsSinceLastPromotion]]=0,"0",
  attrition_data[[#This Row],[YearsSinceLastPromotion]]&lt;=2,"1–2",
  attrition_data[[#This Row],[YearsSinceLastPromotion]]&lt;=5,"3–5",
  TRUE,"6+"
)</f>
        <v>0</v>
      </c>
      <c r="AP588">
        <f>attrition_data[[#This Row],[MonthlyIncome]] * 12 * ReplacementFactor</f>
        <v>9698.4</v>
      </c>
      <c r="AQ588">
        <f>IFERROR(attrition_data[[#This Row],[AttritionFlag]] * attrition_data[[#This Row],[ReplacementCost]], 0)</f>
        <v>0</v>
      </c>
      <c r="AR58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88" t="str" cm="1">
        <f t="array" ref="AS588">_xlfn.IFS(
  attrition_data[[#This Row],[RiskScore]] &lt;= $AU$3, "Q1 (Lowest)",
  attrition_data[[#This Row],[RiskScore]] &lt;= $AV$3, "Q2",
  attrition_data[[#This Row],[RiskScore]] &lt;= $AW$3, "Q3",
  TRUE, "Q4 (Highest)"
)</f>
        <v>Q2</v>
      </c>
    </row>
    <row r="589" spans="1:45">
      <c r="A589">
        <v>52</v>
      </c>
      <c r="B589" t="s">
        <v>50</v>
      </c>
      <c r="C589" t="s">
        <v>39</v>
      </c>
      <c r="D589" t="s">
        <v>52</v>
      </c>
      <c r="E589">
        <v>11</v>
      </c>
      <c r="F589">
        <v>4</v>
      </c>
      <c r="G589" t="s">
        <v>41</v>
      </c>
      <c r="H589">
        <v>813</v>
      </c>
      <c r="I589">
        <v>4</v>
      </c>
      <c r="J589" t="s">
        <v>42</v>
      </c>
      <c r="K589">
        <v>3</v>
      </c>
      <c r="L589">
        <v>2</v>
      </c>
      <c r="M589" t="s">
        <v>60</v>
      </c>
      <c r="N589">
        <v>3</v>
      </c>
      <c r="O589" t="s">
        <v>55</v>
      </c>
      <c r="P589">
        <v>3149</v>
      </c>
      <c r="Q589">
        <v>8</v>
      </c>
      <c r="R589" t="s">
        <v>50</v>
      </c>
      <c r="S589">
        <v>20</v>
      </c>
      <c r="T589">
        <v>4</v>
      </c>
      <c r="U589">
        <v>2</v>
      </c>
      <c r="V589">
        <v>1</v>
      </c>
      <c r="W589">
        <v>9</v>
      </c>
      <c r="X589">
        <v>3</v>
      </c>
      <c r="Y589">
        <v>3</v>
      </c>
      <c r="Z589">
        <v>5</v>
      </c>
      <c r="AA589">
        <v>2</v>
      </c>
      <c r="AB589">
        <v>1</v>
      </c>
      <c r="AC589">
        <v>4</v>
      </c>
      <c r="AD589">
        <v>0</v>
      </c>
      <c r="AE589">
        <v>0</v>
      </c>
      <c r="AF589">
        <v>1</v>
      </c>
      <c r="AG589">
        <v>1</v>
      </c>
      <c r="AH589" t="s">
        <v>56</v>
      </c>
      <c r="AI589" t="s">
        <v>73</v>
      </c>
      <c r="AJ589" t="s">
        <v>61</v>
      </c>
      <c r="AK589" t="s">
        <v>58</v>
      </c>
      <c r="AL589" t="s">
        <v>65</v>
      </c>
      <c r="AM589">
        <v>3</v>
      </c>
      <c r="AN589" t="s">
        <v>94</v>
      </c>
      <c r="AO589" t="str" cm="1">
        <f t="array" ref="AO589">_xlfn.IFS(
  attrition_data[[#This Row],[YearsSinceLastPromotion]]="","",
  attrition_data[[#This Row],[YearsSinceLastPromotion]]=0,"0",
  attrition_data[[#This Row],[YearsSinceLastPromotion]]&lt;=2,"1–2",
  attrition_data[[#This Row],[YearsSinceLastPromotion]]&lt;=5,"3–5",
  TRUE,"6+"
)</f>
        <v>1–2</v>
      </c>
      <c r="AP589">
        <f>attrition_data[[#This Row],[MonthlyIncome]] * 12 * ReplacementFactor</f>
        <v>11336.4</v>
      </c>
      <c r="AQ589">
        <f>IFERROR(attrition_data[[#This Row],[AttritionFlag]] * attrition_data[[#This Row],[ReplacementCost]], 0)</f>
        <v>0</v>
      </c>
      <c r="AR58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89" t="str" cm="1">
        <f t="array" ref="AS589">_xlfn.IFS(
  attrition_data[[#This Row],[RiskScore]] &lt;= $AU$3, "Q1 (Lowest)",
  attrition_data[[#This Row],[RiskScore]] &lt;= $AV$3, "Q2",
  attrition_data[[#This Row],[RiskScore]] &lt;= $AW$3, "Q3",
  TRUE, "Q4 (Highest)"
)</f>
        <v>Q1 (Lowest)</v>
      </c>
    </row>
    <row r="590" spans="1:45">
      <c r="A590">
        <v>50</v>
      </c>
      <c r="B590" t="s">
        <v>50</v>
      </c>
      <c r="C590" t="s">
        <v>39</v>
      </c>
      <c r="D590" t="s">
        <v>52</v>
      </c>
      <c r="E590">
        <v>2</v>
      </c>
      <c r="F590">
        <v>3</v>
      </c>
      <c r="G590" t="s">
        <v>64</v>
      </c>
      <c r="H590">
        <v>815</v>
      </c>
      <c r="I590">
        <v>3</v>
      </c>
      <c r="J590" t="s">
        <v>53</v>
      </c>
      <c r="K590">
        <v>3</v>
      </c>
      <c r="L590">
        <v>4</v>
      </c>
      <c r="M590" t="s">
        <v>80</v>
      </c>
      <c r="N590">
        <v>3</v>
      </c>
      <c r="O590" t="s">
        <v>55</v>
      </c>
      <c r="P590">
        <v>17639</v>
      </c>
      <c r="Q590">
        <v>5</v>
      </c>
      <c r="R590" t="s">
        <v>50</v>
      </c>
      <c r="S590">
        <v>16</v>
      </c>
      <c r="T590">
        <v>3</v>
      </c>
      <c r="U590">
        <v>4</v>
      </c>
      <c r="V590">
        <v>0</v>
      </c>
      <c r="W590">
        <v>30</v>
      </c>
      <c r="X590">
        <v>3</v>
      </c>
      <c r="Y590">
        <v>3</v>
      </c>
      <c r="Z590">
        <v>4</v>
      </c>
      <c r="AA590">
        <v>3</v>
      </c>
      <c r="AB590">
        <v>0</v>
      </c>
      <c r="AC590">
        <v>3</v>
      </c>
      <c r="AD590">
        <v>0</v>
      </c>
      <c r="AE590">
        <v>0</v>
      </c>
      <c r="AF590">
        <v>1</v>
      </c>
      <c r="AG590">
        <v>1</v>
      </c>
      <c r="AH590" t="s">
        <v>56</v>
      </c>
      <c r="AI590" t="s">
        <v>46</v>
      </c>
      <c r="AJ590" t="s">
        <v>76</v>
      </c>
      <c r="AK590" t="s">
        <v>77</v>
      </c>
      <c r="AL590" t="s">
        <v>65</v>
      </c>
      <c r="AM590">
        <v>3.25</v>
      </c>
      <c r="AN590" t="s">
        <v>95</v>
      </c>
      <c r="AO590" t="str" cm="1">
        <f t="array" ref="AO590">_xlfn.IFS(
  attrition_data[[#This Row],[YearsSinceLastPromotion]]="","",
  attrition_data[[#This Row],[YearsSinceLastPromotion]]=0,"0",
  attrition_data[[#This Row],[YearsSinceLastPromotion]]&lt;=2,"1–2",
  attrition_data[[#This Row],[YearsSinceLastPromotion]]&lt;=5,"3–5",
  TRUE,"6+"
)</f>
        <v>0</v>
      </c>
      <c r="AP590">
        <f>attrition_data[[#This Row],[MonthlyIncome]] * 12 * ReplacementFactor</f>
        <v>63500.399999999994</v>
      </c>
      <c r="AQ590">
        <f>IFERROR(attrition_data[[#This Row],[AttritionFlag]] * attrition_data[[#This Row],[ReplacementCost]], 0)</f>
        <v>0</v>
      </c>
      <c r="AR59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90" t="str" cm="1">
        <f t="array" ref="AS590">_xlfn.IFS(
  attrition_data[[#This Row],[RiskScore]] &lt;= $AU$3, "Q1 (Lowest)",
  attrition_data[[#This Row],[RiskScore]] &lt;= $AV$3, "Q2",
  attrition_data[[#This Row],[RiskScore]] &lt;= $AW$3, "Q3",
  TRUE, "Q4 (Highest)"
)</f>
        <v>Q1 (Lowest)</v>
      </c>
    </row>
    <row r="591" spans="1:45">
      <c r="A591">
        <v>29</v>
      </c>
      <c r="B591" t="s">
        <v>38</v>
      </c>
      <c r="C591" t="s">
        <v>39</v>
      </c>
      <c r="D591" t="s">
        <v>52</v>
      </c>
      <c r="E591">
        <v>1</v>
      </c>
      <c r="F591">
        <v>2</v>
      </c>
      <c r="G591" t="s">
        <v>41</v>
      </c>
      <c r="H591">
        <v>816</v>
      </c>
      <c r="I591">
        <v>2</v>
      </c>
      <c r="J591" t="s">
        <v>42</v>
      </c>
      <c r="K591">
        <v>2</v>
      </c>
      <c r="L591">
        <v>1</v>
      </c>
      <c r="M591" t="s">
        <v>60</v>
      </c>
      <c r="N591">
        <v>1</v>
      </c>
      <c r="O591" t="s">
        <v>55</v>
      </c>
      <c r="P591">
        <v>2319</v>
      </c>
      <c r="Q591">
        <v>1</v>
      </c>
      <c r="R591" t="s">
        <v>38</v>
      </c>
      <c r="S591">
        <v>11</v>
      </c>
      <c r="T591">
        <v>3</v>
      </c>
      <c r="U591">
        <v>4</v>
      </c>
      <c r="V591">
        <v>1</v>
      </c>
      <c r="W591">
        <v>1</v>
      </c>
      <c r="X591">
        <v>1</v>
      </c>
      <c r="Y591">
        <v>3</v>
      </c>
      <c r="Z591">
        <v>1</v>
      </c>
      <c r="AA591">
        <v>0</v>
      </c>
      <c r="AB591">
        <v>0</v>
      </c>
      <c r="AC591">
        <v>0</v>
      </c>
      <c r="AD591">
        <v>1</v>
      </c>
      <c r="AE591">
        <v>1</v>
      </c>
      <c r="AF591">
        <v>1</v>
      </c>
      <c r="AG591">
        <v>0</v>
      </c>
      <c r="AH591" t="s">
        <v>63</v>
      </c>
      <c r="AI591" t="s">
        <v>46</v>
      </c>
      <c r="AJ591" t="s">
        <v>61</v>
      </c>
      <c r="AK591" t="s">
        <v>65</v>
      </c>
      <c r="AL591" t="s">
        <v>62</v>
      </c>
      <c r="AM591">
        <v>2.5</v>
      </c>
      <c r="AN591" t="s">
        <v>96</v>
      </c>
      <c r="AO591" t="str" cm="1">
        <f t="array" ref="AO591">_xlfn.IFS(
  attrition_data[[#This Row],[YearsSinceLastPromotion]]="","",
  attrition_data[[#This Row],[YearsSinceLastPromotion]]=0,"0",
  attrition_data[[#This Row],[YearsSinceLastPromotion]]&lt;=2,"1–2",
  attrition_data[[#This Row],[YearsSinceLastPromotion]]&lt;=5,"3–5",
  TRUE,"6+"
)</f>
        <v>0</v>
      </c>
      <c r="AP591">
        <f>attrition_data[[#This Row],[MonthlyIncome]] * 12 * ReplacementFactor</f>
        <v>8348.4</v>
      </c>
      <c r="AQ591">
        <f>IFERROR(attrition_data[[#This Row],[AttritionFlag]] * attrition_data[[#This Row],[ReplacementCost]], 0)</f>
        <v>8348.4</v>
      </c>
      <c r="AR59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591" t="str" cm="1">
        <f t="array" ref="AS591">_xlfn.IFS(
  attrition_data[[#This Row],[RiskScore]] &lt;= $AU$3, "Q1 (Lowest)",
  attrition_data[[#This Row],[RiskScore]] &lt;= $AV$3, "Q2",
  attrition_data[[#This Row],[RiskScore]] &lt;= $AW$3, "Q3",
  TRUE, "Q4 (Highest)"
)</f>
        <v>Q3</v>
      </c>
    </row>
    <row r="592" spans="1:45">
      <c r="A592">
        <v>33</v>
      </c>
      <c r="B592" t="s">
        <v>50</v>
      </c>
      <c r="C592" t="s">
        <v>39</v>
      </c>
      <c r="D592" t="s">
        <v>52</v>
      </c>
      <c r="E592">
        <v>7</v>
      </c>
      <c r="F592">
        <v>3</v>
      </c>
      <c r="G592" t="s">
        <v>64</v>
      </c>
      <c r="H592">
        <v>817</v>
      </c>
      <c r="I592">
        <v>3</v>
      </c>
      <c r="J592" t="s">
        <v>53</v>
      </c>
      <c r="K592">
        <v>3</v>
      </c>
      <c r="L592">
        <v>3</v>
      </c>
      <c r="M592" t="s">
        <v>80</v>
      </c>
      <c r="N592">
        <v>3</v>
      </c>
      <c r="O592" t="s">
        <v>55</v>
      </c>
      <c r="P592">
        <v>11691</v>
      </c>
      <c r="Q592">
        <v>0</v>
      </c>
      <c r="R592" t="s">
        <v>50</v>
      </c>
      <c r="S592">
        <v>11</v>
      </c>
      <c r="T592">
        <v>3</v>
      </c>
      <c r="U592">
        <v>4</v>
      </c>
      <c r="V592">
        <v>0</v>
      </c>
      <c r="W592">
        <v>14</v>
      </c>
      <c r="X592">
        <v>3</v>
      </c>
      <c r="Y592">
        <v>4</v>
      </c>
      <c r="Z592">
        <v>13</v>
      </c>
      <c r="AA592">
        <v>9</v>
      </c>
      <c r="AB592">
        <v>3</v>
      </c>
      <c r="AC592">
        <v>7</v>
      </c>
      <c r="AD592">
        <v>0</v>
      </c>
      <c r="AE592">
        <v>0</v>
      </c>
      <c r="AF592">
        <v>0</v>
      </c>
      <c r="AG592">
        <v>1</v>
      </c>
      <c r="AH592" t="s">
        <v>63</v>
      </c>
      <c r="AI592" t="s">
        <v>57</v>
      </c>
      <c r="AJ592" t="s">
        <v>81</v>
      </c>
      <c r="AK592" t="s">
        <v>58</v>
      </c>
      <c r="AL592" t="s">
        <v>71</v>
      </c>
      <c r="AM592">
        <v>3.5</v>
      </c>
      <c r="AN592" t="s">
        <v>95</v>
      </c>
      <c r="AO592" t="str" cm="1">
        <f t="array" ref="AO592">_xlfn.IFS(
  attrition_data[[#This Row],[YearsSinceLastPromotion]]="","",
  attrition_data[[#This Row],[YearsSinceLastPromotion]]=0,"0",
  attrition_data[[#This Row],[YearsSinceLastPromotion]]&lt;=2,"1–2",
  attrition_data[[#This Row],[YearsSinceLastPromotion]]&lt;=5,"3–5",
  TRUE,"6+"
)</f>
        <v>3–5</v>
      </c>
      <c r="AP592">
        <f>attrition_data[[#This Row],[MonthlyIncome]] * 12 * ReplacementFactor</f>
        <v>42087.6</v>
      </c>
      <c r="AQ592">
        <f>IFERROR(attrition_data[[#This Row],[AttritionFlag]] * attrition_data[[#This Row],[ReplacementCost]], 0)</f>
        <v>0</v>
      </c>
      <c r="AR59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92" t="str" cm="1">
        <f t="array" ref="AS592">_xlfn.IFS(
  attrition_data[[#This Row],[RiskScore]] &lt;= $AU$3, "Q1 (Lowest)",
  attrition_data[[#This Row],[RiskScore]] &lt;= $AV$3, "Q2",
  attrition_data[[#This Row],[RiskScore]] &lt;= $AW$3, "Q3",
  TRUE, "Q4 (Highest)"
)</f>
        <v>Q2</v>
      </c>
    </row>
    <row r="593" spans="1:45">
      <c r="A593">
        <v>33</v>
      </c>
      <c r="B593" t="s">
        <v>38</v>
      </c>
      <c r="C593" t="s">
        <v>39</v>
      </c>
      <c r="D593" t="s">
        <v>40</v>
      </c>
      <c r="E593">
        <v>16</v>
      </c>
      <c r="F593">
        <v>3</v>
      </c>
      <c r="G593" t="s">
        <v>82</v>
      </c>
      <c r="H593">
        <v>819</v>
      </c>
      <c r="I593">
        <v>1</v>
      </c>
      <c r="J593" t="s">
        <v>42</v>
      </c>
      <c r="K593">
        <v>3</v>
      </c>
      <c r="L593">
        <v>2</v>
      </c>
      <c r="M593" t="s">
        <v>43</v>
      </c>
      <c r="N593">
        <v>1</v>
      </c>
      <c r="O593" t="s">
        <v>44</v>
      </c>
      <c r="P593">
        <v>5324</v>
      </c>
      <c r="Q593">
        <v>5</v>
      </c>
      <c r="R593" t="s">
        <v>50</v>
      </c>
      <c r="S593">
        <v>15</v>
      </c>
      <c r="T593">
        <v>3</v>
      </c>
      <c r="U593">
        <v>3</v>
      </c>
      <c r="V593">
        <v>0</v>
      </c>
      <c r="W593">
        <v>6</v>
      </c>
      <c r="X593">
        <v>3</v>
      </c>
      <c r="Y593">
        <v>3</v>
      </c>
      <c r="Z593">
        <v>3</v>
      </c>
      <c r="AA593">
        <v>2</v>
      </c>
      <c r="AB593">
        <v>0</v>
      </c>
      <c r="AC593">
        <v>2</v>
      </c>
      <c r="AD593">
        <v>1</v>
      </c>
      <c r="AE593">
        <v>0</v>
      </c>
      <c r="AF593">
        <v>1</v>
      </c>
      <c r="AG593">
        <v>1</v>
      </c>
      <c r="AH593" t="s">
        <v>63</v>
      </c>
      <c r="AI593" t="s">
        <v>72</v>
      </c>
      <c r="AJ593" t="s">
        <v>47</v>
      </c>
      <c r="AK593" t="s">
        <v>48</v>
      </c>
      <c r="AL593" t="s">
        <v>65</v>
      </c>
      <c r="AM593">
        <v>2</v>
      </c>
      <c r="AN593" t="s">
        <v>93</v>
      </c>
      <c r="AO593" t="str" cm="1">
        <f t="array" ref="AO593">_xlfn.IFS(
  attrition_data[[#This Row],[YearsSinceLastPromotion]]="","",
  attrition_data[[#This Row],[YearsSinceLastPromotion]]=0,"0",
  attrition_data[[#This Row],[YearsSinceLastPromotion]]&lt;=2,"1–2",
  attrition_data[[#This Row],[YearsSinceLastPromotion]]&lt;=5,"3–5",
  TRUE,"6+"
)</f>
        <v>0</v>
      </c>
      <c r="AP593">
        <f>attrition_data[[#This Row],[MonthlyIncome]] * 12 * ReplacementFactor</f>
        <v>19166.399999999998</v>
      </c>
      <c r="AQ593">
        <f>IFERROR(attrition_data[[#This Row],[AttritionFlag]] * attrition_data[[#This Row],[ReplacementCost]], 0)</f>
        <v>19166.399999999998</v>
      </c>
      <c r="AR59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93" t="str" cm="1">
        <f t="array" ref="AS593">_xlfn.IFS(
  attrition_data[[#This Row],[RiskScore]] &lt;= $AU$3, "Q1 (Lowest)",
  attrition_data[[#This Row],[RiskScore]] &lt;= $AV$3, "Q2",
  attrition_data[[#This Row],[RiskScore]] &lt;= $AW$3, "Q3",
  TRUE, "Q4 (Highest)"
)</f>
        <v>Q2</v>
      </c>
    </row>
    <row r="594" spans="1:45">
      <c r="A594">
        <v>47</v>
      </c>
      <c r="B594" t="s">
        <v>50</v>
      </c>
      <c r="C594" t="s">
        <v>39</v>
      </c>
      <c r="D594" t="s">
        <v>52</v>
      </c>
      <c r="E594">
        <v>2</v>
      </c>
      <c r="F594">
        <v>2</v>
      </c>
      <c r="G594" t="s">
        <v>59</v>
      </c>
      <c r="H594">
        <v>820</v>
      </c>
      <c r="I594">
        <v>3</v>
      </c>
      <c r="J594" t="s">
        <v>42</v>
      </c>
      <c r="K594">
        <v>3</v>
      </c>
      <c r="L594">
        <v>4</v>
      </c>
      <c r="M594" t="s">
        <v>75</v>
      </c>
      <c r="N594">
        <v>4</v>
      </c>
      <c r="O594" t="s">
        <v>55</v>
      </c>
      <c r="P594">
        <v>16752</v>
      </c>
      <c r="Q594">
        <v>1</v>
      </c>
      <c r="R594" t="s">
        <v>38</v>
      </c>
      <c r="S594">
        <v>11</v>
      </c>
      <c r="T594">
        <v>3</v>
      </c>
      <c r="U594">
        <v>3</v>
      </c>
      <c r="V594">
        <v>1</v>
      </c>
      <c r="W594">
        <v>26</v>
      </c>
      <c r="X594">
        <v>3</v>
      </c>
      <c r="Y594">
        <v>2</v>
      </c>
      <c r="Z594">
        <v>26</v>
      </c>
      <c r="AA594">
        <v>14</v>
      </c>
      <c r="AB594">
        <v>3</v>
      </c>
      <c r="AC594">
        <v>0</v>
      </c>
      <c r="AD594">
        <v>0</v>
      </c>
      <c r="AE594">
        <v>1</v>
      </c>
      <c r="AF594">
        <v>0</v>
      </c>
      <c r="AG594">
        <v>0</v>
      </c>
      <c r="AH594" t="s">
        <v>56</v>
      </c>
      <c r="AI594" t="s">
        <v>46</v>
      </c>
      <c r="AJ594" t="s">
        <v>76</v>
      </c>
      <c r="AK594" t="s">
        <v>77</v>
      </c>
      <c r="AL594" t="s">
        <v>78</v>
      </c>
      <c r="AM594">
        <v>3</v>
      </c>
      <c r="AN594" t="s">
        <v>94</v>
      </c>
      <c r="AO594" t="str" cm="1">
        <f t="array" ref="AO594">_xlfn.IFS(
  attrition_data[[#This Row],[YearsSinceLastPromotion]]="","",
  attrition_data[[#This Row],[YearsSinceLastPromotion]]=0,"0",
  attrition_data[[#This Row],[YearsSinceLastPromotion]]&lt;=2,"1–2",
  attrition_data[[#This Row],[YearsSinceLastPromotion]]&lt;=5,"3–5",
  TRUE,"6+"
)</f>
        <v>3–5</v>
      </c>
      <c r="AP594">
        <f>attrition_data[[#This Row],[MonthlyIncome]] * 12 * ReplacementFactor</f>
        <v>60307.199999999997</v>
      </c>
      <c r="AQ594">
        <f>IFERROR(attrition_data[[#This Row],[AttritionFlag]] * attrition_data[[#This Row],[ReplacementCost]], 0)</f>
        <v>0</v>
      </c>
      <c r="AR59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594" t="str" cm="1">
        <f t="array" ref="AS594">_xlfn.IFS(
  attrition_data[[#This Row],[RiskScore]] &lt;= $AU$3, "Q1 (Lowest)",
  attrition_data[[#This Row],[RiskScore]] &lt;= $AV$3, "Q2",
  attrition_data[[#This Row],[RiskScore]] &lt;= $AW$3, "Q3",
  TRUE, "Q4 (Highest)"
)</f>
        <v>Q3</v>
      </c>
    </row>
    <row r="595" spans="1:45">
      <c r="A595">
        <v>36</v>
      </c>
      <c r="B595" t="s">
        <v>50</v>
      </c>
      <c r="C595" t="s">
        <v>39</v>
      </c>
      <c r="D595" t="s">
        <v>52</v>
      </c>
      <c r="E595">
        <v>1</v>
      </c>
      <c r="F595">
        <v>3</v>
      </c>
      <c r="G595" t="s">
        <v>59</v>
      </c>
      <c r="H595">
        <v>823</v>
      </c>
      <c r="I595">
        <v>3</v>
      </c>
      <c r="J595" t="s">
        <v>42</v>
      </c>
      <c r="K595">
        <v>3</v>
      </c>
      <c r="L595">
        <v>2</v>
      </c>
      <c r="M595" t="s">
        <v>69</v>
      </c>
      <c r="N595">
        <v>2</v>
      </c>
      <c r="O595" t="s">
        <v>55</v>
      </c>
      <c r="P595">
        <v>5228</v>
      </c>
      <c r="Q595">
        <v>0</v>
      </c>
      <c r="R595" t="s">
        <v>50</v>
      </c>
      <c r="S595">
        <v>15</v>
      </c>
      <c r="T595">
        <v>3</v>
      </c>
      <c r="U595">
        <v>1</v>
      </c>
      <c r="V595">
        <v>1</v>
      </c>
      <c r="W595">
        <v>10</v>
      </c>
      <c r="X595">
        <v>2</v>
      </c>
      <c r="Y595">
        <v>3</v>
      </c>
      <c r="Z595">
        <v>9</v>
      </c>
      <c r="AA595">
        <v>7</v>
      </c>
      <c r="AB595">
        <v>0</v>
      </c>
      <c r="AC595">
        <v>5</v>
      </c>
      <c r="AD595">
        <v>0</v>
      </c>
      <c r="AE595">
        <v>0</v>
      </c>
      <c r="AF595">
        <v>1</v>
      </c>
      <c r="AG595">
        <v>1</v>
      </c>
      <c r="AH595" t="s">
        <v>45</v>
      </c>
      <c r="AI595" t="s">
        <v>46</v>
      </c>
      <c r="AJ595" t="s">
        <v>47</v>
      </c>
      <c r="AK595" t="s">
        <v>58</v>
      </c>
      <c r="AL595" t="s">
        <v>49</v>
      </c>
      <c r="AM595">
        <v>2.25</v>
      </c>
      <c r="AN595" t="s">
        <v>96</v>
      </c>
      <c r="AO595" t="str" cm="1">
        <f t="array" ref="AO595">_xlfn.IFS(
  attrition_data[[#This Row],[YearsSinceLastPromotion]]="","",
  attrition_data[[#This Row],[YearsSinceLastPromotion]]=0,"0",
  attrition_data[[#This Row],[YearsSinceLastPromotion]]&lt;=2,"1–2",
  attrition_data[[#This Row],[YearsSinceLastPromotion]]&lt;=5,"3–5",
  TRUE,"6+"
)</f>
        <v>0</v>
      </c>
      <c r="AP595">
        <f>attrition_data[[#This Row],[MonthlyIncome]] * 12 * ReplacementFactor</f>
        <v>18820.8</v>
      </c>
      <c r="AQ595">
        <f>IFERROR(attrition_data[[#This Row],[AttritionFlag]] * attrition_data[[#This Row],[ReplacementCost]], 0)</f>
        <v>0</v>
      </c>
      <c r="AR59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595" t="str" cm="1">
        <f t="array" ref="AS595">_xlfn.IFS(
  attrition_data[[#This Row],[RiskScore]] &lt;= $AU$3, "Q1 (Lowest)",
  attrition_data[[#This Row],[RiskScore]] &lt;= $AV$3, "Q2",
  attrition_data[[#This Row],[RiskScore]] &lt;= $AW$3, "Q3",
  TRUE, "Q4 (Highest)"
)</f>
        <v>Q1 (Lowest)</v>
      </c>
    </row>
    <row r="596" spans="1:45">
      <c r="A596">
        <v>29</v>
      </c>
      <c r="B596" t="s">
        <v>50</v>
      </c>
      <c r="C596" t="s">
        <v>39</v>
      </c>
      <c r="D596" t="s">
        <v>52</v>
      </c>
      <c r="E596">
        <v>23</v>
      </c>
      <c r="F596">
        <v>2</v>
      </c>
      <c r="G596" t="s">
        <v>41</v>
      </c>
      <c r="H596">
        <v>824</v>
      </c>
      <c r="I596">
        <v>3</v>
      </c>
      <c r="J596" t="s">
        <v>53</v>
      </c>
      <c r="K596">
        <v>4</v>
      </c>
      <c r="L596">
        <v>1</v>
      </c>
      <c r="M596" t="s">
        <v>54</v>
      </c>
      <c r="N596">
        <v>3</v>
      </c>
      <c r="O596" t="s">
        <v>55</v>
      </c>
      <c r="P596">
        <v>2700</v>
      </c>
      <c r="Q596">
        <v>1</v>
      </c>
      <c r="R596" t="s">
        <v>50</v>
      </c>
      <c r="S596">
        <v>24</v>
      </c>
      <c r="T596">
        <v>4</v>
      </c>
      <c r="U596">
        <v>3</v>
      </c>
      <c r="V596">
        <v>1</v>
      </c>
      <c r="W596">
        <v>10</v>
      </c>
      <c r="X596">
        <v>3</v>
      </c>
      <c r="Y596">
        <v>3</v>
      </c>
      <c r="Z596">
        <v>10</v>
      </c>
      <c r="AA596">
        <v>7</v>
      </c>
      <c r="AB596">
        <v>0</v>
      </c>
      <c r="AC596">
        <v>7</v>
      </c>
      <c r="AD596">
        <v>0</v>
      </c>
      <c r="AE596">
        <v>0</v>
      </c>
      <c r="AF596">
        <v>1</v>
      </c>
      <c r="AG596">
        <v>1</v>
      </c>
      <c r="AH596" t="s">
        <v>63</v>
      </c>
      <c r="AI596" t="s">
        <v>68</v>
      </c>
      <c r="AJ596" t="s">
        <v>61</v>
      </c>
      <c r="AK596" t="s">
        <v>58</v>
      </c>
      <c r="AL596" t="s">
        <v>49</v>
      </c>
      <c r="AM596">
        <v>3</v>
      </c>
      <c r="AN596" t="s">
        <v>94</v>
      </c>
      <c r="AO596" t="str" cm="1">
        <f t="array" ref="AO596">_xlfn.IFS(
  attrition_data[[#This Row],[YearsSinceLastPromotion]]="","",
  attrition_data[[#This Row],[YearsSinceLastPromotion]]=0,"0",
  attrition_data[[#This Row],[YearsSinceLastPromotion]]&lt;=2,"1–2",
  attrition_data[[#This Row],[YearsSinceLastPromotion]]&lt;=5,"3–5",
  TRUE,"6+"
)</f>
        <v>0</v>
      </c>
      <c r="AP596">
        <f>attrition_data[[#This Row],[MonthlyIncome]] * 12 * ReplacementFactor</f>
        <v>9720</v>
      </c>
      <c r="AQ596">
        <f>IFERROR(attrition_data[[#This Row],[AttritionFlag]] * attrition_data[[#This Row],[ReplacementCost]], 0)</f>
        <v>0</v>
      </c>
      <c r="AR59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96" t="str" cm="1">
        <f t="array" ref="AS596">_xlfn.IFS(
  attrition_data[[#This Row],[RiskScore]] &lt;= $AU$3, "Q1 (Lowest)",
  attrition_data[[#This Row],[RiskScore]] &lt;= $AV$3, "Q2",
  attrition_data[[#This Row],[RiskScore]] &lt;= $AW$3, "Q3",
  TRUE, "Q4 (Highest)"
)</f>
        <v>Q2</v>
      </c>
    </row>
    <row r="597" spans="1:45">
      <c r="A597">
        <v>58</v>
      </c>
      <c r="B597" t="s">
        <v>38</v>
      </c>
      <c r="C597" t="s">
        <v>39</v>
      </c>
      <c r="D597" t="s">
        <v>52</v>
      </c>
      <c r="E597">
        <v>2</v>
      </c>
      <c r="F597">
        <v>4</v>
      </c>
      <c r="G597" t="s">
        <v>41</v>
      </c>
      <c r="H597">
        <v>825</v>
      </c>
      <c r="I597">
        <v>4</v>
      </c>
      <c r="J597" t="s">
        <v>53</v>
      </c>
      <c r="K597">
        <v>3</v>
      </c>
      <c r="L597">
        <v>5</v>
      </c>
      <c r="M597" t="s">
        <v>80</v>
      </c>
      <c r="N597">
        <v>2</v>
      </c>
      <c r="O597" t="s">
        <v>44</v>
      </c>
      <c r="P597">
        <v>19246</v>
      </c>
      <c r="Q597">
        <v>7</v>
      </c>
      <c r="R597" t="s">
        <v>38</v>
      </c>
      <c r="S597">
        <v>12</v>
      </c>
      <c r="T597">
        <v>3</v>
      </c>
      <c r="U597">
        <v>4</v>
      </c>
      <c r="V597">
        <v>0</v>
      </c>
      <c r="W597">
        <v>40</v>
      </c>
      <c r="X597">
        <v>2</v>
      </c>
      <c r="Y597">
        <v>3</v>
      </c>
      <c r="Z597">
        <v>31</v>
      </c>
      <c r="AA597">
        <v>15</v>
      </c>
      <c r="AB597">
        <v>13</v>
      </c>
      <c r="AC597">
        <v>8</v>
      </c>
      <c r="AD597">
        <v>1</v>
      </c>
      <c r="AE597">
        <v>1</v>
      </c>
      <c r="AF597">
        <v>0</v>
      </c>
      <c r="AG597">
        <v>1</v>
      </c>
      <c r="AH597" t="s">
        <v>66</v>
      </c>
      <c r="AI597" t="s">
        <v>46</v>
      </c>
      <c r="AJ597" t="s">
        <v>76</v>
      </c>
      <c r="AK597" t="s">
        <v>77</v>
      </c>
      <c r="AL597" t="s">
        <v>78</v>
      </c>
      <c r="AM597">
        <v>3.25</v>
      </c>
      <c r="AN597" t="s">
        <v>95</v>
      </c>
      <c r="AO597" t="str" cm="1">
        <f t="array" ref="AO597">_xlfn.IFS(
  attrition_data[[#This Row],[YearsSinceLastPromotion]]="","",
  attrition_data[[#This Row],[YearsSinceLastPromotion]]=0,"0",
  attrition_data[[#This Row],[YearsSinceLastPromotion]]&lt;=2,"1–2",
  attrition_data[[#This Row],[YearsSinceLastPromotion]]&lt;=5,"3–5",
  TRUE,"6+"
)</f>
        <v>6+</v>
      </c>
      <c r="AP597">
        <f>attrition_data[[#This Row],[MonthlyIncome]] * 12 * ReplacementFactor</f>
        <v>69285.599999999991</v>
      </c>
      <c r="AQ597">
        <f>IFERROR(attrition_data[[#This Row],[AttritionFlag]] * attrition_data[[#This Row],[ReplacementCost]], 0)</f>
        <v>69285.599999999991</v>
      </c>
      <c r="AR59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597" t="str" cm="1">
        <f t="array" ref="AS597">_xlfn.IFS(
  attrition_data[[#This Row],[RiskScore]] &lt;= $AU$3, "Q1 (Lowest)",
  attrition_data[[#This Row],[RiskScore]] &lt;= $AV$3, "Q2",
  attrition_data[[#This Row],[RiskScore]] &lt;= $AW$3, "Q3",
  TRUE, "Q4 (Highest)"
)</f>
        <v>Q3</v>
      </c>
    </row>
    <row r="598" spans="1:45">
      <c r="A598">
        <v>35</v>
      </c>
      <c r="B598" t="s">
        <v>50</v>
      </c>
      <c r="C598" t="s">
        <v>39</v>
      </c>
      <c r="D598" t="s">
        <v>52</v>
      </c>
      <c r="E598">
        <v>1</v>
      </c>
      <c r="F598">
        <v>4</v>
      </c>
      <c r="G598" t="s">
        <v>41</v>
      </c>
      <c r="H598">
        <v>826</v>
      </c>
      <c r="I598">
        <v>4</v>
      </c>
      <c r="J598" t="s">
        <v>42</v>
      </c>
      <c r="K598">
        <v>4</v>
      </c>
      <c r="L598">
        <v>1</v>
      </c>
      <c r="M598" t="s">
        <v>54</v>
      </c>
      <c r="N598">
        <v>3</v>
      </c>
      <c r="O598" t="s">
        <v>44</v>
      </c>
      <c r="P598">
        <v>2506</v>
      </c>
      <c r="Q598">
        <v>3</v>
      </c>
      <c r="R598" t="s">
        <v>50</v>
      </c>
      <c r="S598">
        <v>13</v>
      </c>
      <c r="T598">
        <v>3</v>
      </c>
      <c r="U598">
        <v>3</v>
      </c>
      <c r="V598">
        <v>0</v>
      </c>
      <c r="W598">
        <v>7</v>
      </c>
      <c r="X598">
        <v>0</v>
      </c>
      <c r="Y598">
        <v>3</v>
      </c>
      <c r="Z598">
        <v>2</v>
      </c>
      <c r="AA598">
        <v>2</v>
      </c>
      <c r="AB598">
        <v>2</v>
      </c>
      <c r="AC598">
        <v>2</v>
      </c>
      <c r="AD598">
        <v>0</v>
      </c>
      <c r="AE598">
        <v>0</v>
      </c>
      <c r="AF598">
        <v>0</v>
      </c>
      <c r="AG598">
        <v>1</v>
      </c>
      <c r="AH598" t="s">
        <v>45</v>
      </c>
      <c r="AI598" t="s">
        <v>46</v>
      </c>
      <c r="AJ598" t="s">
        <v>61</v>
      </c>
      <c r="AK598" t="s">
        <v>48</v>
      </c>
      <c r="AL598" t="s">
        <v>65</v>
      </c>
      <c r="AM598">
        <v>3.25</v>
      </c>
      <c r="AN598" t="s">
        <v>95</v>
      </c>
      <c r="AO598" t="str" cm="1">
        <f t="array" ref="AO598">_xlfn.IFS(
  attrition_data[[#This Row],[YearsSinceLastPromotion]]="","",
  attrition_data[[#This Row],[YearsSinceLastPromotion]]=0,"0",
  attrition_data[[#This Row],[YearsSinceLastPromotion]]&lt;=2,"1–2",
  attrition_data[[#This Row],[YearsSinceLastPromotion]]&lt;=5,"3–5",
  TRUE,"6+"
)</f>
        <v>1–2</v>
      </c>
      <c r="AP598">
        <f>attrition_data[[#This Row],[MonthlyIncome]] * 12 * ReplacementFactor</f>
        <v>9021.6</v>
      </c>
      <c r="AQ598">
        <f>IFERROR(attrition_data[[#This Row],[AttritionFlag]] * attrition_data[[#This Row],[ReplacementCost]], 0)</f>
        <v>0</v>
      </c>
      <c r="AR59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98" t="str" cm="1">
        <f t="array" ref="AS598">_xlfn.IFS(
  attrition_data[[#This Row],[RiskScore]] &lt;= $AU$3, "Q1 (Lowest)",
  attrition_data[[#This Row],[RiskScore]] &lt;= $AV$3, "Q2",
  attrition_data[[#This Row],[RiskScore]] &lt;= $AW$3, "Q3",
  TRUE, "Q4 (Highest)"
)</f>
        <v>Q2</v>
      </c>
    </row>
    <row r="599" spans="1:45">
      <c r="A599">
        <v>42</v>
      </c>
      <c r="B599" t="s">
        <v>50</v>
      </c>
      <c r="C599" t="s">
        <v>39</v>
      </c>
      <c r="D599" t="s">
        <v>52</v>
      </c>
      <c r="E599">
        <v>1</v>
      </c>
      <c r="F599">
        <v>2</v>
      </c>
      <c r="G599" t="s">
        <v>41</v>
      </c>
      <c r="H599">
        <v>827</v>
      </c>
      <c r="I599">
        <v>4</v>
      </c>
      <c r="J599" t="s">
        <v>42</v>
      </c>
      <c r="K599">
        <v>2</v>
      </c>
      <c r="L599">
        <v>2</v>
      </c>
      <c r="M599" t="s">
        <v>69</v>
      </c>
      <c r="N599">
        <v>4</v>
      </c>
      <c r="O599" t="s">
        <v>55</v>
      </c>
      <c r="P599">
        <v>6062</v>
      </c>
      <c r="Q599">
        <v>9</v>
      </c>
      <c r="R599" t="s">
        <v>38</v>
      </c>
      <c r="S599">
        <v>13</v>
      </c>
      <c r="T599">
        <v>3</v>
      </c>
      <c r="U599">
        <v>4</v>
      </c>
      <c r="V599">
        <v>1</v>
      </c>
      <c r="W599">
        <v>8</v>
      </c>
      <c r="X599">
        <v>4</v>
      </c>
      <c r="Y599">
        <v>3</v>
      </c>
      <c r="Z599">
        <v>4</v>
      </c>
      <c r="AA599">
        <v>3</v>
      </c>
      <c r="AB599">
        <v>0</v>
      </c>
      <c r="AC599">
        <v>2</v>
      </c>
      <c r="AD599">
        <v>0</v>
      </c>
      <c r="AE599">
        <v>1</v>
      </c>
      <c r="AF599">
        <v>1</v>
      </c>
      <c r="AG599">
        <v>1</v>
      </c>
      <c r="AH599" t="s">
        <v>45</v>
      </c>
      <c r="AI599" t="s">
        <v>46</v>
      </c>
      <c r="AJ599" t="s">
        <v>47</v>
      </c>
      <c r="AK599" t="s">
        <v>48</v>
      </c>
      <c r="AL599" t="s">
        <v>65</v>
      </c>
      <c r="AM599">
        <v>3.75</v>
      </c>
      <c r="AN599" t="s">
        <v>95</v>
      </c>
      <c r="AO599" t="str" cm="1">
        <f t="array" ref="AO599">_xlfn.IFS(
  attrition_data[[#This Row],[YearsSinceLastPromotion]]="","",
  attrition_data[[#This Row],[YearsSinceLastPromotion]]=0,"0",
  attrition_data[[#This Row],[YearsSinceLastPromotion]]&lt;=2,"1–2",
  attrition_data[[#This Row],[YearsSinceLastPromotion]]&lt;=5,"3–5",
  TRUE,"6+"
)</f>
        <v>0</v>
      </c>
      <c r="AP599">
        <f>attrition_data[[#This Row],[MonthlyIncome]] * 12 * ReplacementFactor</f>
        <v>21823.200000000001</v>
      </c>
      <c r="AQ599">
        <f>IFERROR(attrition_data[[#This Row],[AttritionFlag]] * attrition_data[[#This Row],[ReplacementCost]], 0)</f>
        <v>0</v>
      </c>
      <c r="AR59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599" t="str" cm="1">
        <f t="array" ref="AS599">_xlfn.IFS(
  attrition_data[[#This Row],[RiskScore]] &lt;= $AU$3, "Q1 (Lowest)",
  attrition_data[[#This Row],[RiskScore]] &lt;= $AV$3, "Q2",
  attrition_data[[#This Row],[RiskScore]] &lt;= $AW$3, "Q3",
  TRUE, "Q4 (Highest)"
)</f>
        <v>Q2</v>
      </c>
    </row>
    <row r="600" spans="1:45">
      <c r="A600">
        <v>28</v>
      </c>
      <c r="B600" t="s">
        <v>38</v>
      </c>
      <c r="C600" t="s">
        <v>39</v>
      </c>
      <c r="D600" t="s">
        <v>52</v>
      </c>
      <c r="E600">
        <v>2</v>
      </c>
      <c r="F600">
        <v>4</v>
      </c>
      <c r="G600" t="s">
        <v>64</v>
      </c>
      <c r="H600">
        <v>828</v>
      </c>
      <c r="I600">
        <v>3</v>
      </c>
      <c r="J600" t="s">
        <v>53</v>
      </c>
      <c r="K600">
        <v>3</v>
      </c>
      <c r="L600">
        <v>1</v>
      </c>
      <c r="M600" t="s">
        <v>54</v>
      </c>
      <c r="N600">
        <v>3</v>
      </c>
      <c r="O600" t="s">
        <v>44</v>
      </c>
      <c r="P600">
        <v>4382</v>
      </c>
      <c r="Q600">
        <v>6</v>
      </c>
      <c r="R600" t="s">
        <v>50</v>
      </c>
      <c r="S600">
        <v>17</v>
      </c>
      <c r="T600">
        <v>3</v>
      </c>
      <c r="U600">
        <v>4</v>
      </c>
      <c r="V600">
        <v>0</v>
      </c>
      <c r="W600">
        <v>5</v>
      </c>
      <c r="X600">
        <v>3</v>
      </c>
      <c r="Y600">
        <v>2</v>
      </c>
      <c r="Z600">
        <v>2</v>
      </c>
      <c r="AA600">
        <v>2</v>
      </c>
      <c r="AB600">
        <v>2</v>
      </c>
      <c r="AC600">
        <v>1</v>
      </c>
      <c r="AD600">
        <v>1</v>
      </c>
      <c r="AE600">
        <v>0</v>
      </c>
      <c r="AF600">
        <v>0</v>
      </c>
      <c r="AG600">
        <v>1</v>
      </c>
      <c r="AH600" t="s">
        <v>63</v>
      </c>
      <c r="AI600" t="s">
        <v>46</v>
      </c>
      <c r="AJ600" t="s">
        <v>61</v>
      </c>
      <c r="AK600" t="s">
        <v>48</v>
      </c>
      <c r="AL600" t="s">
        <v>65</v>
      </c>
      <c r="AM600">
        <v>3</v>
      </c>
      <c r="AN600" t="s">
        <v>94</v>
      </c>
      <c r="AO600" t="str" cm="1">
        <f t="array" ref="AO600">_xlfn.IFS(
  attrition_data[[#This Row],[YearsSinceLastPromotion]]="","",
  attrition_data[[#This Row],[YearsSinceLastPromotion]]=0,"0",
  attrition_data[[#This Row],[YearsSinceLastPromotion]]&lt;=2,"1–2",
  attrition_data[[#This Row],[YearsSinceLastPromotion]]&lt;=5,"3–5",
  TRUE,"6+"
)</f>
        <v>1–2</v>
      </c>
      <c r="AP600">
        <f>attrition_data[[#This Row],[MonthlyIncome]] * 12 * ReplacementFactor</f>
        <v>15775.199999999999</v>
      </c>
      <c r="AQ600">
        <f>IFERROR(attrition_data[[#This Row],[AttritionFlag]] * attrition_data[[#This Row],[ReplacementCost]], 0)</f>
        <v>15775.199999999999</v>
      </c>
      <c r="AR60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00" t="str" cm="1">
        <f t="array" ref="AS600">_xlfn.IFS(
  attrition_data[[#This Row],[RiskScore]] &lt;= $AU$3, "Q1 (Lowest)",
  attrition_data[[#This Row],[RiskScore]] &lt;= $AV$3, "Q2",
  attrition_data[[#This Row],[RiskScore]] &lt;= $AW$3, "Q3",
  TRUE, "Q4 (Highest)"
)</f>
        <v>Q2</v>
      </c>
    </row>
    <row r="601" spans="1:45">
      <c r="A601">
        <v>36</v>
      </c>
      <c r="B601" t="s">
        <v>50</v>
      </c>
      <c r="C601" t="s">
        <v>39</v>
      </c>
      <c r="D601" t="s">
        <v>84</v>
      </c>
      <c r="E601">
        <v>13</v>
      </c>
      <c r="F601">
        <v>3</v>
      </c>
      <c r="G601" t="s">
        <v>84</v>
      </c>
      <c r="H601">
        <v>829</v>
      </c>
      <c r="I601">
        <v>3</v>
      </c>
      <c r="J601" t="s">
        <v>53</v>
      </c>
      <c r="K601">
        <v>3</v>
      </c>
      <c r="L601">
        <v>1</v>
      </c>
      <c r="M601" t="s">
        <v>84</v>
      </c>
      <c r="N601">
        <v>2</v>
      </c>
      <c r="O601" t="s">
        <v>55</v>
      </c>
      <c r="P601">
        <v>2143</v>
      </c>
      <c r="Q601">
        <v>4</v>
      </c>
      <c r="R601" t="s">
        <v>50</v>
      </c>
      <c r="S601">
        <v>13</v>
      </c>
      <c r="T601">
        <v>3</v>
      </c>
      <c r="U601">
        <v>2</v>
      </c>
      <c r="V601">
        <v>1</v>
      </c>
      <c r="W601">
        <v>8</v>
      </c>
      <c r="X601">
        <v>2</v>
      </c>
      <c r="Y601">
        <v>3</v>
      </c>
      <c r="Z601">
        <v>5</v>
      </c>
      <c r="AA601">
        <v>2</v>
      </c>
      <c r="AB601">
        <v>0</v>
      </c>
      <c r="AC601">
        <v>4</v>
      </c>
      <c r="AD601">
        <v>0</v>
      </c>
      <c r="AE601">
        <v>0</v>
      </c>
      <c r="AF601">
        <v>1</v>
      </c>
      <c r="AG601">
        <v>1</v>
      </c>
      <c r="AH601" t="s">
        <v>45</v>
      </c>
      <c r="AI601" t="s">
        <v>73</v>
      </c>
      <c r="AJ601" t="s">
        <v>61</v>
      </c>
      <c r="AK601" t="s">
        <v>48</v>
      </c>
      <c r="AL601" t="s">
        <v>65</v>
      </c>
      <c r="AM601">
        <v>2.5</v>
      </c>
      <c r="AN601" t="s">
        <v>96</v>
      </c>
      <c r="AO601" t="str" cm="1">
        <f t="array" ref="AO601">_xlfn.IFS(
  attrition_data[[#This Row],[YearsSinceLastPromotion]]="","",
  attrition_data[[#This Row],[YearsSinceLastPromotion]]=0,"0",
  attrition_data[[#This Row],[YearsSinceLastPromotion]]&lt;=2,"1–2",
  attrition_data[[#This Row],[YearsSinceLastPromotion]]&lt;=5,"3–5",
  TRUE,"6+"
)</f>
        <v>0</v>
      </c>
      <c r="AP601">
        <f>attrition_data[[#This Row],[MonthlyIncome]] * 12 * ReplacementFactor</f>
        <v>7714.7999999999993</v>
      </c>
      <c r="AQ601">
        <f>IFERROR(attrition_data[[#This Row],[AttritionFlag]] * attrition_data[[#This Row],[ReplacementCost]], 0)</f>
        <v>0</v>
      </c>
      <c r="AR60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01" t="str" cm="1">
        <f t="array" ref="AS601">_xlfn.IFS(
  attrition_data[[#This Row],[RiskScore]] &lt;= $AU$3, "Q1 (Lowest)",
  attrition_data[[#This Row],[RiskScore]] &lt;= $AV$3, "Q2",
  attrition_data[[#This Row],[RiskScore]] &lt;= $AW$3, "Q3",
  TRUE, "Q4 (Highest)"
)</f>
        <v>Q1 (Lowest)</v>
      </c>
    </row>
    <row r="602" spans="1:45">
      <c r="A602">
        <v>32</v>
      </c>
      <c r="B602" t="s">
        <v>50</v>
      </c>
      <c r="C602" t="s">
        <v>39</v>
      </c>
      <c r="D602" t="s">
        <v>52</v>
      </c>
      <c r="E602">
        <v>4</v>
      </c>
      <c r="F602">
        <v>3</v>
      </c>
      <c r="G602" t="s">
        <v>41</v>
      </c>
      <c r="H602">
        <v>830</v>
      </c>
      <c r="I602">
        <v>3</v>
      </c>
      <c r="J602" t="s">
        <v>42</v>
      </c>
      <c r="K602">
        <v>2</v>
      </c>
      <c r="L602">
        <v>2</v>
      </c>
      <c r="M602" t="s">
        <v>69</v>
      </c>
      <c r="N602">
        <v>3</v>
      </c>
      <c r="O602" t="s">
        <v>55</v>
      </c>
      <c r="P602">
        <v>6162</v>
      </c>
      <c r="Q602">
        <v>1</v>
      </c>
      <c r="R602" t="s">
        <v>50</v>
      </c>
      <c r="S602">
        <v>12</v>
      </c>
      <c r="T602">
        <v>3</v>
      </c>
      <c r="U602">
        <v>3</v>
      </c>
      <c r="V602">
        <v>1</v>
      </c>
      <c r="W602">
        <v>14</v>
      </c>
      <c r="X602">
        <v>3</v>
      </c>
      <c r="Y602">
        <v>3</v>
      </c>
      <c r="Z602">
        <v>14</v>
      </c>
      <c r="AA602">
        <v>13</v>
      </c>
      <c r="AB602">
        <v>6</v>
      </c>
      <c r="AC602">
        <v>8</v>
      </c>
      <c r="AD602">
        <v>0</v>
      </c>
      <c r="AE602">
        <v>0</v>
      </c>
      <c r="AF602">
        <v>0</v>
      </c>
      <c r="AG602">
        <v>1</v>
      </c>
      <c r="AH602" t="s">
        <v>63</v>
      </c>
      <c r="AI602" t="s">
        <v>46</v>
      </c>
      <c r="AJ602" t="s">
        <v>47</v>
      </c>
      <c r="AK602" t="s">
        <v>58</v>
      </c>
      <c r="AL602" t="s">
        <v>71</v>
      </c>
      <c r="AM602">
        <v>3</v>
      </c>
      <c r="AN602" t="s">
        <v>94</v>
      </c>
      <c r="AO602" t="str" cm="1">
        <f t="array" ref="AO602">_xlfn.IFS(
  attrition_data[[#This Row],[YearsSinceLastPromotion]]="","",
  attrition_data[[#This Row],[YearsSinceLastPromotion]]=0,"0",
  attrition_data[[#This Row],[YearsSinceLastPromotion]]&lt;=2,"1–2",
  attrition_data[[#This Row],[YearsSinceLastPromotion]]&lt;=5,"3–5",
  TRUE,"6+"
)</f>
        <v>6+</v>
      </c>
      <c r="AP602">
        <f>attrition_data[[#This Row],[MonthlyIncome]] * 12 * ReplacementFactor</f>
        <v>22183.200000000001</v>
      </c>
      <c r="AQ602">
        <f>IFERROR(attrition_data[[#This Row],[AttritionFlag]] * attrition_data[[#This Row],[ReplacementCost]], 0)</f>
        <v>0</v>
      </c>
      <c r="AR60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02" t="str" cm="1">
        <f t="array" ref="AS602">_xlfn.IFS(
  attrition_data[[#This Row],[RiskScore]] &lt;= $AU$3, "Q1 (Lowest)",
  attrition_data[[#This Row],[RiskScore]] &lt;= $AV$3, "Q2",
  attrition_data[[#This Row],[RiskScore]] &lt;= $AW$3, "Q3",
  TRUE, "Q4 (Highest)"
)</f>
        <v>Q2</v>
      </c>
    </row>
    <row r="603" spans="1:45">
      <c r="A603">
        <v>40</v>
      </c>
      <c r="B603" t="s">
        <v>50</v>
      </c>
      <c r="C603" t="s">
        <v>51</v>
      </c>
      <c r="D603" t="s">
        <v>52</v>
      </c>
      <c r="E603">
        <v>16</v>
      </c>
      <c r="F603">
        <v>4</v>
      </c>
      <c r="G603" t="s">
        <v>64</v>
      </c>
      <c r="H603">
        <v>832</v>
      </c>
      <c r="I603">
        <v>1</v>
      </c>
      <c r="J603" t="s">
        <v>53</v>
      </c>
      <c r="K603">
        <v>2</v>
      </c>
      <c r="L603">
        <v>2</v>
      </c>
      <c r="M603" t="s">
        <v>60</v>
      </c>
      <c r="N603">
        <v>3</v>
      </c>
      <c r="O603" t="s">
        <v>44</v>
      </c>
      <c r="P603">
        <v>5094</v>
      </c>
      <c r="Q603">
        <v>6</v>
      </c>
      <c r="R603" t="s">
        <v>50</v>
      </c>
      <c r="S603">
        <v>14</v>
      </c>
      <c r="T603">
        <v>3</v>
      </c>
      <c r="U603">
        <v>4</v>
      </c>
      <c r="V603">
        <v>0</v>
      </c>
      <c r="W603">
        <v>10</v>
      </c>
      <c r="X603">
        <v>6</v>
      </c>
      <c r="Y603">
        <v>3</v>
      </c>
      <c r="Z603">
        <v>1</v>
      </c>
      <c r="AA603">
        <v>0</v>
      </c>
      <c r="AB603">
        <v>0</v>
      </c>
      <c r="AC603">
        <v>0</v>
      </c>
      <c r="AD603">
        <v>0</v>
      </c>
      <c r="AE603">
        <v>0</v>
      </c>
      <c r="AF603">
        <v>1</v>
      </c>
      <c r="AG603">
        <v>0</v>
      </c>
      <c r="AH603" t="s">
        <v>45</v>
      </c>
      <c r="AI603" t="s">
        <v>72</v>
      </c>
      <c r="AJ603" t="s">
        <v>47</v>
      </c>
      <c r="AK603" t="s">
        <v>58</v>
      </c>
      <c r="AL603" t="s">
        <v>62</v>
      </c>
      <c r="AM603">
        <v>2.75</v>
      </c>
      <c r="AN603" t="s">
        <v>94</v>
      </c>
      <c r="AO603" t="str" cm="1">
        <f t="array" ref="AO603">_xlfn.IFS(
  attrition_data[[#This Row],[YearsSinceLastPromotion]]="","",
  attrition_data[[#This Row],[YearsSinceLastPromotion]]=0,"0",
  attrition_data[[#This Row],[YearsSinceLastPromotion]]&lt;=2,"1–2",
  attrition_data[[#This Row],[YearsSinceLastPromotion]]&lt;=5,"3–5",
  TRUE,"6+"
)</f>
        <v>0</v>
      </c>
      <c r="AP603">
        <f>attrition_data[[#This Row],[MonthlyIncome]] * 12 * ReplacementFactor</f>
        <v>18338.399999999998</v>
      </c>
      <c r="AQ603">
        <f>IFERROR(attrition_data[[#This Row],[AttritionFlag]] * attrition_data[[#This Row],[ReplacementCost]], 0)</f>
        <v>0</v>
      </c>
      <c r="AR60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03" t="str" cm="1">
        <f t="array" ref="AS603">_xlfn.IFS(
  attrition_data[[#This Row],[RiskScore]] &lt;= $AU$3, "Q1 (Lowest)",
  attrition_data[[#This Row],[RiskScore]] &lt;= $AV$3, "Q2",
  attrition_data[[#This Row],[RiskScore]] &lt;= $AW$3, "Q3",
  TRUE, "Q4 (Highest)"
)</f>
        <v>Q2</v>
      </c>
    </row>
    <row r="604" spans="1:45">
      <c r="A604">
        <v>30</v>
      </c>
      <c r="B604" t="s">
        <v>50</v>
      </c>
      <c r="C604" t="s">
        <v>39</v>
      </c>
      <c r="D604" t="s">
        <v>52</v>
      </c>
      <c r="E604">
        <v>2</v>
      </c>
      <c r="F604">
        <v>3</v>
      </c>
      <c r="G604" t="s">
        <v>64</v>
      </c>
      <c r="H604">
        <v>833</v>
      </c>
      <c r="I604">
        <v>3</v>
      </c>
      <c r="J604" t="s">
        <v>42</v>
      </c>
      <c r="K604">
        <v>2</v>
      </c>
      <c r="L604">
        <v>2</v>
      </c>
      <c r="M604" t="s">
        <v>69</v>
      </c>
      <c r="N604">
        <v>4</v>
      </c>
      <c r="O604" t="s">
        <v>44</v>
      </c>
      <c r="P604">
        <v>6877</v>
      </c>
      <c r="Q604">
        <v>5</v>
      </c>
      <c r="R604" t="s">
        <v>38</v>
      </c>
      <c r="S604">
        <v>24</v>
      </c>
      <c r="T604">
        <v>4</v>
      </c>
      <c r="U604">
        <v>2</v>
      </c>
      <c r="V604">
        <v>0</v>
      </c>
      <c r="W604">
        <v>12</v>
      </c>
      <c r="X604">
        <v>4</v>
      </c>
      <c r="Y604">
        <v>2</v>
      </c>
      <c r="Z604">
        <v>0</v>
      </c>
      <c r="AA604">
        <v>0</v>
      </c>
      <c r="AB604">
        <v>0</v>
      </c>
      <c r="AC604">
        <v>0</v>
      </c>
      <c r="AD604">
        <v>0</v>
      </c>
      <c r="AE604">
        <v>1</v>
      </c>
      <c r="AF604">
        <v>1</v>
      </c>
      <c r="AG604">
        <v>0</v>
      </c>
      <c r="AH604" t="s">
        <v>63</v>
      </c>
      <c r="AI604" t="s">
        <v>46</v>
      </c>
      <c r="AJ604" t="s">
        <v>47</v>
      </c>
      <c r="AK604" t="s">
        <v>58</v>
      </c>
      <c r="AL604" t="s">
        <v>62</v>
      </c>
      <c r="AM604">
        <v>2.75</v>
      </c>
      <c r="AN604" t="s">
        <v>94</v>
      </c>
      <c r="AO604" t="str" cm="1">
        <f t="array" ref="AO604">_xlfn.IFS(
  attrition_data[[#This Row],[YearsSinceLastPromotion]]="","",
  attrition_data[[#This Row],[YearsSinceLastPromotion]]=0,"0",
  attrition_data[[#This Row],[YearsSinceLastPromotion]]&lt;=2,"1–2",
  attrition_data[[#This Row],[YearsSinceLastPromotion]]&lt;=5,"3–5",
  TRUE,"6+"
)</f>
        <v>0</v>
      </c>
      <c r="AP604">
        <f>attrition_data[[#This Row],[MonthlyIncome]] * 12 * ReplacementFactor</f>
        <v>24757.200000000001</v>
      </c>
      <c r="AQ604">
        <f>IFERROR(attrition_data[[#This Row],[AttritionFlag]] * attrition_data[[#This Row],[ReplacementCost]], 0)</f>
        <v>0</v>
      </c>
      <c r="AR60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604" t="str" cm="1">
        <f t="array" ref="AS604">_xlfn.IFS(
  attrition_data[[#This Row],[RiskScore]] &lt;= $AU$3, "Q1 (Lowest)",
  attrition_data[[#This Row],[RiskScore]] &lt;= $AV$3, "Q2",
  attrition_data[[#This Row],[RiskScore]] &lt;= $AW$3, "Q3",
  TRUE, "Q4 (Highest)"
)</f>
        <v>Q3</v>
      </c>
    </row>
    <row r="605" spans="1:45">
      <c r="A605">
        <v>45</v>
      </c>
      <c r="B605" t="s">
        <v>50</v>
      </c>
      <c r="C605" t="s">
        <v>39</v>
      </c>
      <c r="D605" t="s">
        <v>52</v>
      </c>
      <c r="E605">
        <v>2</v>
      </c>
      <c r="F605">
        <v>3</v>
      </c>
      <c r="G605" t="s">
        <v>41</v>
      </c>
      <c r="H605">
        <v>834</v>
      </c>
      <c r="I605">
        <v>2</v>
      </c>
      <c r="J605" t="s">
        <v>42</v>
      </c>
      <c r="K605">
        <v>2</v>
      </c>
      <c r="L605">
        <v>1</v>
      </c>
      <c r="M605" t="s">
        <v>54</v>
      </c>
      <c r="N605">
        <v>3</v>
      </c>
      <c r="O605" t="s">
        <v>44</v>
      </c>
      <c r="P605">
        <v>2274</v>
      </c>
      <c r="Q605">
        <v>1</v>
      </c>
      <c r="R605" t="s">
        <v>50</v>
      </c>
      <c r="S605">
        <v>14</v>
      </c>
      <c r="T605">
        <v>3</v>
      </c>
      <c r="U605">
        <v>4</v>
      </c>
      <c r="V605">
        <v>0</v>
      </c>
      <c r="W605">
        <v>1</v>
      </c>
      <c r="X605">
        <v>3</v>
      </c>
      <c r="Y605">
        <v>3</v>
      </c>
      <c r="Z605">
        <v>1</v>
      </c>
      <c r="AA605">
        <v>0</v>
      </c>
      <c r="AB605">
        <v>0</v>
      </c>
      <c r="AC605">
        <v>0</v>
      </c>
      <c r="AD605">
        <v>0</v>
      </c>
      <c r="AE605">
        <v>0</v>
      </c>
      <c r="AF605">
        <v>1</v>
      </c>
      <c r="AG605">
        <v>0</v>
      </c>
      <c r="AH605" t="s">
        <v>56</v>
      </c>
      <c r="AI605" t="s">
        <v>46</v>
      </c>
      <c r="AJ605" t="s">
        <v>61</v>
      </c>
      <c r="AK605" t="s">
        <v>65</v>
      </c>
      <c r="AL605" t="s">
        <v>62</v>
      </c>
      <c r="AM605">
        <v>3</v>
      </c>
      <c r="AN605" t="s">
        <v>94</v>
      </c>
      <c r="AO605" t="str" cm="1">
        <f t="array" ref="AO605">_xlfn.IFS(
  attrition_data[[#This Row],[YearsSinceLastPromotion]]="","",
  attrition_data[[#This Row],[YearsSinceLastPromotion]]=0,"0",
  attrition_data[[#This Row],[YearsSinceLastPromotion]]&lt;=2,"1–2",
  attrition_data[[#This Row],[YearsSinceLastPromotion]]&lt;=5,"3–5",
  TRUE,"6+"
)</f>
        <v>0</v>
      </c>
      <c r="AP605">
        <f>attrition_data[[#This Row],[MonthlyIncome]] * 12 * ReplacementFactor</f>
        <v>8186.4</v>
      </c>
      <c r="AQ605">
        <f>IFERROR(attrition_data[[#This Row],[AttritionFlag]] * attrition_data[[#This Row],[ReplacementCost]], 0)</f>
        <v>0</v>
      </c>
      <c r="AR60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05" t="str" cm="1">
        <f t="array" ref="AS605">_xlfn.IFS(
  attrition_data[[#This Row],[RiskScore]] &lt;= $AU$3, "Q1 (Lowest)",
  attrition_data[[#This Row],[RiskScore]] &lt;= $AV$3, "Q2",
  attrition_data[[#This Row],[RiskScore]] &lt;= $AW$3, "Q3",
  TRUE, "Q4 (Highest)"
)</f>
        <v>Q2</v>
      </c>
    </row>
    <row r="606" spans="1:45">
      <c r="A606">
        <v>42</v>
      </c>
      <c r="B606" t="s">
        <v>50</v>
      </c>
      <c r="C606" t="s">
        <v>39</v>
      </c>
      <c r="D606" t="s">
        <v>52</v>
      </c>
      <c r="E606">
        <v>29</v>
      </c>
      <c r="F606">
        <v>3</v>
      </c>
      <c r="G606" t="s">
        <v>41</v>
      </c>
      <c r="H606">
        <v>836</v>
      </c>
      <c r="I606">
        <v>2</v>
      </c>
      <c r="J606" t="s">
        <v>53</v>
      </c>
      <c r="K606">
        <v>3</v>
      </c>
      <c r="L606">
        <v>2</v>
      </c>
      <c r="M606" t="s">
        <v>69</v>
      </c>
      <c r="N606">
        <v>2</v>
      </c>
      <c r="O606" t="s">
        <v>55</v>
      </c>
      <c r="P606">
        <v>4434</v>
      </c>
      <c r="Q606">
        <v>1</v>
      </c>
      <c r="R606" t="s">
        <v>50</v>
      </c>
      <c r="S606">
        <v>13</v>
      </c>
      <c r="T606">
        <v>3</v>
      </c>
      <c r="U606">
        <v>4</v>
      </c>
      <c r="V606">
        <v>1</v>
      </c>
      <c r="W606">
        <v>10</v>
      </c>
      <c r="X606">
        <v>3</v>
      </c>
      <c r="Y606">
        <v>2</v>
      </c>
      <c r="Z606">
        <v>9</v>
      </c>
      <c r="AA606">
        <v>8</v>
      </c>
      <c r="AB606">
        <v>7</v>
      </c>
      <c r="AC606">
        <v>8</v>
      </c>
      <c r="AD606">
        <v>0</v>
      </c>
      <c r="AE606">
        <v>0</v>
      </c>
      <c r="AF606">
        <v>0</v>
      </c>
      <c r="AG606">
        <v>1</v>
      </c>
      <c r="AH606" t="s">
        <v>45</v>
      </c>
      <c r="AI606" t="s">
        <v>68</v>
      </c>
      <c r="AJ606" t="s">
        <v>61</v>
      </c>
      <c r="AK606" t="s">
        <v>58</v>
      </c>
      <c r="AL606" t="s">
        <v>49</v>
      </c>
      <c r="AM606">
        <v>2.5</v>
      </c>
      <c r="AN606" t="s">
        <v>96</v>
      </c>
      <c r="AO606" t="str" cm="1">
        <f t="array" ref="AO606">_xlfn.IFS(
  attrition_data[[#This Row],[YearsSinceLastPromotion]]="","",
  attrition_data[[#This Row],[YearsSinceLastPromotion]]=0,"0",
  attrition_data[[#This Row],[YearsSinceLastPromotion]]&lt;=2,"1–2",
  attrition_data[[#This Row],[YearsSinceLastPromotion]]&lt;=5,"3–5",
  TRUE,"6+"
)</f>
        <v>6+</v>
      </c>
      <c r="AP606">
        <f>attrition_data[[#This Row],[MonthlyIncome]] * 12 * ReplacementFactor</f>
        <v>15962.4</v>
      </c>
      <c r="AQ606">
        <f>IFERROR(attrition_data[[#This Row],[AttritionFlag]] * attrition_data[[#This Row],[ReplacementCost]], 0)</f>
        <v>0</v>
      </c>
      <c r="AR60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606" t="str" cm="1">
        <f t="array" ref="AS606">_xlfn.IFS(
  attrition_data[[#This Row],[RiskScore]] &lt;= $AU$3, "Q1 (Lowest)",
  attrition_data[[#This Row],[RiskScore]] &lt;= $AV$3, "Q2",
  attrition_data[[#This Row],[RiskScore]] &lt;= $AW$3, "Q3",
  TRUE, "Q4 (Highest)"
)</f>
        <v>Q3</v>
      </c>
    </row>
    <row r="607" spans="1:45">
      <c r="A607">
        <v>38</v>
      </c>
      <c r="B607" t="s">
        <v>50</v>
      </c>
      <c r="C607" t="s">
        <v>51</v>
      </c>
      <c r="D607" t="s">
        <v>52</v>
      </c>
      <c r="E607">
        <v>12</v>
      </c>
      <c r="F607">
        <v>3</v>
      </c>
      <c r="G607" t="s">
        <v>41</v>
      </c>
      <c r="H607">
        <v>837</v>
      </c>
      <c r="I607">
        <v>1</v>
      </c>
      <c r="J607" t="s">
        <v>53</v>
      </c>
      <c r="K607">
        <v>2</v>
      </c>
      <c r="L607">
        <v>2</v>
      </c>
      <c r="M607" t="s">
        <v>70</v>
      </c>
      <c r="N607">
        <v>1</v>
      </c>
      <c r="O607" t="s">
        <v>67</v>
      </c>
      <c r="P607">
        <v>6288</v>
      </c>
      <c r="Q607">
        <v>2</v>
      </c>
      <c r="R607" t="s">
        <v>50</v>
      </c>
      <c r="S607">
        <v>15</v>
      </c>
      <c r="T607">
        <v>3</v>
      </c>
      <c r="U607">
        <v>3</v>
      </c>
      <c r="V607">
        <v>1</v>
      </c>
      <c r="W607">
        <v>13</v>
      </c>
      <c r="X607">
        <v>3</v>
      </c>
      <c r="Y607">
        <v>2</v>
      </c>
      <c r="Z607">
        <v>4</v>
      </c>
      <c r="AA607">
        <v>3</v>
      </c>
      <c r="AB607">
        <v>1</v>
      </c>
      <c r="AC607">
        <v>2</v>
      </c>
      <c r="AD607">
        <v>0</v>
      </c>
      <c r="AE607">
        <v>0</v>
      </c>
      <c r="AF607">
        <v>1</v>
      </c>
      <c r="AG607">
        <v>1</v>
      </c>
      <c r="AH607" t="s">
        <v>45</v>
      </c>
      <c r="AI607" t="s">
        <v>73</v>
      </c>
      <c r="AJ607" t="s">
        <v>47</v>
      </c>
      <c r="AK607" t="s">
        <v>58</v>
      </c>
      <c r="AL607" t="s">
        <v>65</v>
      </c>
      <c r="AM607">
        <v>1.75</v>
      </c>
      <c r="AN607" t="s">
        <v>93</v>
      </c>
      <c r="AO607" t="str" cm="1">
        <f t="array" ref="AO607">_xlfn.IFS(
  attrition_data[[#This Row],[YearsSinceLastPromotion]]="","",
  attrition_data[[#This Row],[YearsSinceLastPromotion]]=0,"0",
  attrition_data[[#This Row],[YearsSinceLastPromotion]]&lt;=2,"1–2",
  attrition_data[[#This Row],[YearsSinceLastPromotion]]&lt;=5,"3–5",
  TRUE,"6+"
)</f>
        <v>1–2</v>
      </c>
      <c r="AP607">
        <f>attrition_data[[#This Row],[MonthlyIncome]] * 12 * ReplacementFactor</f>
        <v>22636.799999999999</v>
      </c>
      <c r="AQ607">
        <f>IFERROR(attrition_data[[#This Row],[AttritionFlag]] * attrition_data[[#This Row],[ReplacementCost]], 0)</f>
        <v>0</v>
      </c>
      <c r="AR60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07" t="str" cm="1">
        <f t="array" ref="AS607">_xlfn.IFS(
  attrition_data[[#This Row],[RiskScore]] &lt;= $AU$3, "Q1 (Lowest)",
  attrition_data[[#This Row],[RiskScore]] &lt;= $AV$3, "Q2",
  attrition_data[[#This Row],[RiskScore]] &lt;= $AW$3, "Q3",
  TRUE, "Q4 (Highest)"
)</f>
        <v>Q2</v>
      </c>
    </row>
    <row r="608" spans="1:45">
      <c r="A608">
        <v>34</v>
      </c>
      <c r="B608" t="s">
        <v>50</v>
      </c>
      <c r="C608" t="s">
        <v>51</v>
      </c>
      <c r="D608" t="s">
        <v>52</v>
      </c>
      <c r="E608">
        <v>16</v>
      </c>
      <c r="F608">
        <v>4</v>
      </c>
      <c r="G608" t="s">
        <v>41</v>
      </c>
      <c r="H608">
        <v>838</v>
      </c>
      <c r="I608">
        <v>3</v>
      </c>
      <c r="J608" t="s">
        <v>42</v>
      </c>
      <c r="K608">
        <v>2</v>
      </c>
      <c r="L608">
        <v>1</v>
      </c>
      <c r="M608" t="s">
        <v>54</v>
      </c>
      <c r="N608">
        <v>4</v>
      </c>
      <c r="O608" t="s">
        <v>44</v>
      </c>
      <c r="P608">
        <v>2553</v>
      </c>
      <c r="Q608">
        <v>1</v>
      </c>
      <c r="R608" t="s">
        <v>50</v>
      </c>
      <c r="S608">
        <v>16</v>
      </c>
      <c r="T608">
        <v>3</v>
      </c>
      <c r="U608">
        <v>3</v>
      </c>
      <c r="V608">
        <v>0</v>
      </c>
      <c r="W608">
        <v>6</v>
      </c>
      <c r="X608">
        <v>3</v>
      </c>
      <c r="Y608">
        <v>3</v>
      </c>
      <c r="Z608">
        <v>5</v>
      </c>
      <c r="AA608">
        <v>2</v>
      </c>
      <c r="AB608">
        <v>1</v>
      </c>
      <c r="AC608">
        <v>3</v>
      </c>
      <c r="AD608">
        <v>0</v>
      </c>
      <c r="AE608">
        <v>0</v>
      </c>
      <c r="AF608">
        <v>1</v>
      </c>
      <c r="AG608">
        <v>1</v>
      </c>
      <c r="AH608" t="s">
        <v>63</v>
      </c>
      <c r="AI608" t="s">
        <v>72</v>
      </c>
      <c r="AJ608" t="s">
        <v>61</v>
      </c>
      <c r="AK608" t="s">
        <v>48</v>
      </c>
      <c r="AL608" t="s">
        <v>65</v>
      </c>
      <c r="AM608">
        <v>3.25</v>
      </c>
      <c r="AN608" t="s">
        <v>95</v>
      </c>
      <c r="AO608" t="str" cm="1">
        <f t="array" ref="AO608">_xlfn.IFS(
  attrition_data[[#This Row],[YearsSinceLastPromotion]]="","",
  attrition_data[[#This Row],[YearsSinceLastPromotion]]=0,"0",
  attrition_data[[#This Row],[YearsSinceLastPromotion]]&lt;=2,"1–2",
  attrition_data[[#This Row],[YearsSinceLastPromotion]]&lt;=5,"3–5",
  TRUE,"6+"
)</f>
        <v>1–2</v>
      </c>
      <c r="AP608">
        <f>attrition_data[[#This Row],[MonthlyIncome]] * 12 * ReplacementFactor</f>
        <v>9190.7999999999993</v>
      </c>
      <c r="AQ608">
        <f>IFERROR(attrition_data[[#This Row],[AttritionFlag]] * attrition_data[[#This Row],[ReplacementCost]], 0)</f>
        <v>0</v>
      </c>
      <c r="AR60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08" t="str" cm="1">
        <f t="array" ref="AS608">_xlfn.IFS(
  attrition_data[[#This Row],[RiskScore]] &lt;= $AU$3, "Q1 (Lowest)",
  attrition_data[[#This Row],[RiskScore]] &lt;= $AV$3, "Q2",
  attrition_data[[#This Row],[RiskScore]] &lt;= $AW$3, "Q3",
  TRUE, "Q4 (Highest)"
)</f>
        <v>Q1 (Lowest)</v>
      </c>
    </row>
    <row r="609" spans="1:45">
      <c r="A609">
        <v>49</v>
      </c>
      <c r="B609" t="s">
        <v>38</v>
      </c>
      <c r="C609" t="s">
        <v>39</v>
      </c>
      <c r="D609" t="s">
        <v>40</v>
      </c>
      <c r="E609">
        <v>11</v>
      </c>
      <c r="F609">
        <v>3</v>
      </c>
      <c r="G609" t="s">
        <v>82</v>
      </c>
      <c r="H609">
        <v>840</v>
      </c>
      <c r="I609">
        <v>3</v>
      </c>
      <c r="J609" t="s">
        <v>42</v>
      </c>
      <c r="K609">
        <v>3</v>
      </c>
      <c r="L609">
        <v>3</v>
      </c>
      <c r="M609" t="s">
        <v>43</v>
      </c>
      <c r="N609">
        <v>4</v>
      </c>
      <c r="O609" t="s">
        <v>55</v>
      </c>
      <c r="P609">
        <v>7654</v>
      </c>
      <c r="Q609">
        <v>1</v>
      </c>
      <c r="R609" t="s">
        <v>50</v>
      </c>
      <c r="S609">
        <v>18</v>
      </c>
      <c r="T609">
        <v>3</v>
      </c>
      <c r="U609">
        <v>1</v>
      </c>
      <c r="V609">
        <v>2</v>
      </c>
      <c r="W609">
        <v>9</v>
      </c>
      <c r="X609">
        <v>3</v>
      </c>
      <c r="Y609">
        <v>4</v>
      </c>
      <c r="Z609">
        <v>9</v>
      </c>
      <c r="AA609">
        <v>8</v>
      </c>
      <c r="AB609">
        <v>7</v>
      </c>
      <c r="AC609">
        <v>7</v>
      </c>
      <c r="AD609">
        <v>1</v>
      </c>
      <c r="AE609">
        <v>0</v>
      </c>
      <c r="AF609">
        <v>0</v>
      </c>
      <c r="AG609">
        <v>1</v>
      </c>
      <c r="AH609" t="s">
        <v>56</v>
      </c>
      <c r="AI609" t="s">
        <v>73</v>
      </c>
      <c r="AJ609" t="s">
        <v>47</v>
      </c>
      <c r="AK609" t="s">
        <v>58</v>
      </c>
      <c r="AL609" t="s">
        <v>49</v>
      </c>
      <c r="AM609">
        <v>3</v>
      </c>
      <c r="AN609" t="s">
        <v>94</v>
      </c>
      <c r="AO609" t="str" cm="1">
        <f t="array" ref="AO609">_xlfn.IFS(
  attrition_data[[#This Row],[YearsSinceLastPromotion]]="","",
  attrition_data[[#This Row],[YearsSinceLastPromotion]]=0,"0",
  attrition_data[[#This Row],[YearsSinceLastPromotion]]&lt;=2,"1–2",
  attrition_data[[#This Row],[YearsSinceLastPromotion]]&lt;=5,"3–5",
  TRUE,"6+"
)</f>
        <v>6+</v>
      </c>
      <c r="AP609">
        <f>attrition_data[[#This Row],[MonthlyIncome]] * 12 * ReplacementFactor</f>
        <v>27554.399999999998</v>
      </c>
      <c r="AQ609">
        <f>IFERROR(attrition_data[[#This Row],[AttritionFlag]] * attrition_data[[#This Row],[ReplacementCost]], 0)</f>
        <v>27554.399999999998</v>
      </c>
      <c r="AR60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09" t="str" cm="1">
        <f t="array" ref="AS609">_xlfn.IFS(
  attrition_data[[#This Row],[RiskScore]] &lt;= $AU$3, "Q1 (Lowest)",
  attrition_data[[#This Row],[RiskScore]] &lt;= $AV$3, "Q2",
  attrition_data[[#This Row],[RiskScore]] &lt;= $AW$3, "Q3",
  TRUE, "Q4 (Highest)"
)</f>
        <v>Q2</v>
      </c>
    </row>
    <row r="610" spans="1:45">
      <c r="A610">
        <v>55</v>
      </c>
      <c r="B610" t="s">
        <v>38</v>
      </c>
      <c r="C610" t="s">
        <v>39</v>
      </c>
      <c r="D610" t="s">
        <v>40</v>
      </c>
      <c r="E610">
        <v>2</v>
      </c>
      <c r="F610">
        <v>1</v>
      </c>
      <c r="G610" t="s">
        <v>64</v>
      </c>
      <c r="H610">
        <v>842</v>
      </c>
      <c r="I610">
        <v>3</v>
      </c>
      <c r="J610" t="s">
        <v>53</v>
      </c>
      <c r="K610">
        <v>3</v>
      </c>
      <c r="L610">
        <v>2</v>
      </c>
      <c r="M610" t="s">
        <v>43</v>
      </c>
      <c r="N610">
        <v>4</v>
      </c>
      <c r="O610" t="s">
        <v>44</v>
      </c>
      <c r="P610">
        <v>5160</v>
      </c>
      <c r="Q610">
        <v>4</v>
      </c>
      <c r="R610" t="s">
        <v>50</v>
      </c>
      <c r="S610">
        <v>16</v>
      </c>
      <c r="T610">
        <v>3</v>
      </c>
      <c r="U610">
        <v>3</v>
      </c>
      <c r="V610">
        <v>0</v>
      </c>
      <c r="W610">
        <v>12</v>
      </c>
      <c r="X610">
        <v>3</v>
      </c>
      <c r="Y610">
        <v>2</v>
      </c>
      <c r="Z610">
        <v>9</v>
      </c>
      <c r="AA610">
        <v>7</v>
      </c>
      <c r="AB610">
        <v>7</v>
      </c>
      <c r="AC610">
        <v>3</v>
      </c>
      <c r="AD610">
        <v>1</v>
      </c>
      <c r="AE610">
        <v>0</v>
      </c>
      <c r="AF610">
        <v>0</v>
      </c>
      <c r="AG610">
        <v>1</v>
      </c>
      <c r="AH610" t="s">
        <v>66</v>
      </c>
      <c r="AI610" t="s">
        <v>46</v>
      </c>
      <c r="AJ610" t="s">
        <v>47</v>
      </c>
      <c r="AK610" t="s">
        <v>58</v>
      </c>
      <c r="AL610" t="s">
        <v>49</v>
      </c>
      <c r="AM610">
        <v>3</v>
      </c>
      <c r="AN610" t="s">
        <v>94</v>
      </c>
      <c r="AO610" t="str" cm="1">
        <f t="array" ref="AO610">_xlfn.IFS(
  attrition_data[[#This Row],[YearsSinceLastPromotion]]="","",
  attrition_data[[#This Row],[YearsSinceLastPromotion]]=0,"0",
  attrition_data[[#This Row],[YearsSinceLastPromotion]]&lt;=2,"1–2",
  attrition_data[[#This Row],[YearsSinceLastPromotion]]&lt;=5,"3–5",
  TRUE,"6+"
)</f>
        <v>6+</v>
      </c>
      <c r="AP610">
        <f>attrition_data[[#This Row],[MonthlyIncome]] * 12 * ReplacementFactor</f>
        <v>18576</v>
      </c>
      <c r="AQ610">
        <f>IFERROR(attrition_data[[#This Row],[AttritionFlag]] * attrition_data[[#This Row],[ReplacementCost]], 0)</f>
        <v>18576</v>
      </c>
      <c r="AR61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10" t="str" cm="1">
        <f t="array" ref="AS610">_xlfn.IFS(
  attrition_data[[#This Row],[RiskScore]] &lt;= $AU$3, "Q1 (Lowest)",
  attrition_data[[#This Row],[RiskScore]] &lt;= $AV$3, "Q2",
  attrition_data[[#This Row],[RiskScore]] &lt;= $AW$3, "Q3",
  TRUE, "Q4 (Highest)"
)</f>
        <v>Q2</v>
      </c>
    </row>
    <row r="611" spans="1:45">
      <c r="A611">
        <v>43</v>
      </c>
      <c r="B611" t="s">
        <v>50</v>
      </c>
      <c r="C611" t="s">
        <v>39</v>
      </c>
      <c r="D611" t="s">
        <v>52</v>
      </c>
      <c r="E611">
        <v>14</v>
      </c>
      <c r="F611">
        <v>2</v>
      </c>
      <c r="G611" t="s">
        <v>41</v>
      </c>
      <c r="H611">
        <v>843</v>
      </c>
      <c r="I611">
        <v>2</v>
      </c>
      <c r="J611" t="s">
        <v>53</v>
      </c>
      <c r="K611">
        <v>3</v>
      </c>
      <c r="L611">
        <v>4</v>
      </c>
      <c r="M611" t="s">
        <v>80</v>
      </c>
      <c r="N611">
        <v>1</v>
      </c>
      <c r="O611" t="s">
        <v>55</v>
      </c>
      <c r="P611">
        <v>17159</v>
      </c>
      <c r="Q611">
        <v>6</v>
      </c>
      <c r="R611" t="s">
        <v>50</v>
      </c>
      <c r="S611">
        <v>24</v>
      </c>
      <c r="T611">
        <v>4</v>
      </c>
      <c r="U611">
        <v>3</v>
      </c>
      <c r="V611">
        <v>1</v>
      </c>
      <c r="W611">
        <v>22</v>
      </c>
      <c r="X611">
        <v>3</v>
      </c>
      <c r="Y611">
        <v>3</v>
      </c>
      <c r="Z611">
        <v>4</v>
      </c>
      <c r="AA611">
        <v>1</v>
      </c>
      <c r="AB611">
        <v>1</v>
      </c>
      <c r="AC611">
        <v>0</v>
      </c>
      <c r="AD611">
        <v>0</v>
      </c>
      <c r="AE611">
        <v>0</v>
      </c>
      <c r="AF611">
        <v>1</v>
      </c>
      <c r="AG611">
        <v>0</v>
      </c>
      <c r="AH611" t="s">
        <v>45</v>
      </c>
      <c r="AI611" t="s">
        <v>73</v>
      </c>
      <c r="AJ611" t="s">
        <v>76</v>
      </c>
      <c r="AK611" t="s">
        <v>71</v>
      </c>
      <c r="AL611" t="s">
        <v>65</v>
      </c>
      <c r="AM611">
        <v>2.25</v>
      </c>
      <c r="AN611" t="s">
        <v>96</v>
      </c>
      <c r="AO611" t="str" cm="1">
        <f t="array" ref="AO611">_xlfn.IFS(
  attrition_data[[#This Row],[YearsSinceLastPromotion]]="","",
  attrition_data[[#This Row],[YearsSinceLastPromotion]]=0,"0",
  attrition_data[[#This Row],[YearsSinceLastPromotion]]&lt;=2,"1–2",
  attrition_data[[#This Row],[YearsSinceLastPromotion]]&lt;=5,"3–5",
  TRUE,"6+"
)</f>
        <v>1–2</v>
      </c>
      <c r="AP611">
        <f>attrition_data[[#This Row],[MonthlyIncome]] * 12 * ReplacementFactor</f>
        <v>61772.399999999994</v>
      </c>
      <c r="AQ611">
        <f>IFERROR(attrition_data[[#This Row],[AttritionFlag]] * attrition_data[[#This Row],[ReplacementCost]], 0)</f>
        <v>0</v>
      </c>
      <c r="AR61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11" t="str" cm="1">
        <f t="array" ref="AS611">_xlfn.IFS(
  attrition_data[[#This Row],[RiskScore]] &lt;= $AU$3, "Q1 (Lowest)",
  attrition_data[[#This Row],[RiskScore]] &lt;= $AV$3, "Q2",
  attrition_data[[#This Row],[RiskScore]] &lt;= $AW$3, "Q3",
  TRUE, "Q4 (Highest)"
)</f>
        <v>Q1 (Lowest)</v>
      </c>
    </row>
    <row r="612" spans="1:45">
      <c r="A612">
        <v>27</v>
      </c>
      <c r="B612" t="s">
        <v>50</v>
      </c>
      <c r="C612" t="s">
        <v>39</v>
      </c>
      <c r="D612" t="s">
        <v>52</v>
      </c>
      <c r="E612">
        <v>5</v>
      </c>
      <c r="F612">
        <v>1</v>
      </c>
      <c r="G612" t="s">
        <v>83</v>
      </c>
      <c r="H612">
        <v>844</v>
      </c>
      <c r="I612">
        <v>3</v>
      </c>
      <c r="J612" t="s">
        <v>53</v>
      </c>
      <c r="K612">
        <v>2</v>
      </c>
      <c r="L612">
        <v>3</v>
      </c>
      <c r="M612" t="s">
        <v>80</v>
      </c>
      <c r="N612">
        <v>4</v>
      </c>
      <c r="O612" t="s">
        <v>67</v>
      </c>
      <c r="P612">
        <v>12808</v>
      </c>
      <c r="Q612">
        <v>1</v>
      </c>
      <c r="R612" t="s">
        <v>38</v>
      </c>
      <c r="S612">
        <v>16</v>
      </c>
      <c r="T612">
        <v>3</v>
      </c>
      <c r="U612">
        <v>2</v>
      </c>
      <c r="V612">
        <v>1</v>
      </c>
      <c r="W612">
        <v>9</v>
      </c>
      <c r="X612">
        <v>3</v>
      </c>
      <c r="Y612">
        <v>3</v>
      </c>
      <c r="Z612">
        <v>9</v>
      </c>
      <c r="AA612">
        <v>8</v>
      </c>
      <c r="AB612">
        <v>0</v>
      </c>
      <c r="AC612">
        <v>8</v>
      </c>
      <c r="AD612">
        <v>0</v>
      </c>
      <c r="AE612">
        <v>1</v>
      </c>
      <c r="AF612">
        <v>1</v>
      </c>
      <c r="AG612">
        <v>1</v>
      </c>
      <c r="AH612" t="s">
        <v>63</v>
      </c>
      <c r="AI612" t="s">
        <v>46</v>
      </c>
      <c r="AJ612" t="s">
        <v>81</v>
      </c>
      <c r="AK612" t="s">
        <v>58</v>
      </c>
      <c r="AL612" t="s">
        <v>49</v>
      </c>
      <c r="AM612">
        <v>3</v>
      </c>
      <c r="AN612" t="s">
        <v>94</v>
      </c>
      <c r="AO612" t="str" cm="1">
        <f t="array" ref="AO612">_xlfn.IFS(
  attrition_data[[#This Row],[YearsSinceLastPromotion]]="","",
  attrition_data[[#This Row],[YearsSinceLastPromotion]]=0,"0",
  attrition_data[[#This Row],[YearsSinceLastPromotion]]&lt;=2,"1–2",
  attrition_data[[#This Row],[YearsSinceLastPromotion]]&lt;=5,"3–5",
  TRUE,"6+"
)</f>
        <v>0</v>
      </c>
      <c r="AP612">
        <f>attrition_data[[#This Row],[MonthlyIncome]] * 12 * ReplacementFactor</f>
        <v>46108.799999999996</v>
      </c>
      <c r="AQ612">
        <f>IFERROR(attrition_data[[#This Row],[AttritionFlag]] * attrition_data[[#This Row],[ReplacementCost]], 0)</f>
        <v>0</v>
      </c>
      <c r="AR61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12" t="str" cm="1">
        <f t="array" ref="AS612">_xlfn.IFS(
  attrition_data[[#This Row],[RiskScore]] &lt;= $AU$3, "Q1 (Lowest)",
  attrition_data[[#This Row],[RiskScore]] &lt;= $AV$3, "Q2",
  attrition_data[[#This Row],[RiskScore]] &lt;= $AW$3, "Q3",
  TRUE, "Q4 (Highest)"
)</f>
        <v>Q2</v>
      </c>
    </row>
    <row r="613" spans="1:45">
      <c r="A613">
        <v>35</v>
      </c>
      <c r="B613" t="s">
        <v>50</v>
      </c>
      <c r="C613" t="s">
        <v>39</v>
      </c>
      <c r="D613" t="s">
        <v>52</v>
      </c>
      <c r="E613">
        <v>7</v>
      </c>
      <c r="F613">
        <v>3</v>
      </c>
      <c r="G613" t="s">
        <v>59</v>
      </c>
      <c r="H613">
        <v>845</v>
      </c>
      <c r="I613">
        <v>3</v>
      </c>
      <c r="J613" t="s">
        <v>53</v>
      </c>
      <c r="K613">
        <v>3</v>
      </c>
      <c r="L613">
        <v>3</v>
      </c>
      <c r="M613" t="s">
        <v>69</v>
      </c>
      <c r="N613">
        <v>3</v>
      </c>
      <c r="O613" t="s">
        <v>44</v>
      </c>
      <c r="P613">
        <v>10221</v>
      </c>
      <c r="Q613">
        <v>3</v>
      </c>
      <c r="R613" t="s">
        <v>50</v>
      </c>
      <c r="S613">
        <v>21</v>
      </c>
      <c r="T613">
        <v>4</v>
      </c>
      <c r="U613">
        <v>2</v>
      </c>
      <c r="V613">
        <v>0</v>
      </c>
      <c r="W613">
        <v>17</v>
      </c>
      <c r="X613">
        <v>3</v>
      </c>
      <c r="Y613">
        <v>4</v>
      </c>
      <c r="Z613">
        <v>8</v>
      </c>
      <c r="AA613">
        <v>5</v>
      </c>
      <c r="AB613">
        <v>1</v>
      </c>
      <c r="AC613">
        <v>6</v>
      </c>
      <c r="AD613">
        <v>0</v>
      </c>
      <c r="AE613">
        <v>0</v>
      </c>
      <c r="AF613">
        <v>1</v>
      </c>
      <c r="AG613">
        <v>1</v>
      </c>
      <c r="AH613" t="s">
        <v>45</v>
      </c>
      <c r="AI613" t="s">
        <v>57</v>
      </c>
      <c r="AJ613" t="s">
        <v>81</v>
      </c>
      <c r="AK613" t="s">
        <v>71</v>
      </c>
      <c r="AL613" t="s">
        <v>49</v>
      </c>
      <c r="AM613">
        <v>3</v>
      </c>
      <c r="AN613" t="s">
        <v>94</v>
      </c>
      <c r="AO613" t="str" cm="1">
        <f t="array" ref="AO613">_xlfn.IFS(
  attrition_data[[#This Row],[YearsSinceLastPromotion]]="","",
  attrition_data[[#This Row],[YearsSinceLastPromotion]]=0,"0",
  attrition_data[[#This Row],[YearsSinceLastPromotion]]&lt;=2,"1–2",
  attrition_data[[#This Row],[YearsSinceLastPromotion]]&lt;=5,"3–5",
  TRUE,"6+"
)</f>
        <v>1–2</v>
      </c>
      <c r="AP613">
        <f>attrition_data[[#This Row],[MonthlyIncome]] * 12 * ReplacementFactor</f>
        <v>36795.599999999999</v>
      </c>
      <c r="AQ613">
        <f>IFERROR(attrition_data[[#This Row],[AttritionFlag]] * attrition_data[[#This Row],[ReplacementCost]], 0)</f>
        <v>0</v>
      </c>
      <c r="AR61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13" t="str" cm="1">
        <f t="array" ref="AS613">_xlfn.IFS(
  attrition_data[[#This Row],[RiskScore]] &lt;= $AU$3, "Q1 (Lowest)",
  attrition_data[[#This Row],[RiskScore]] &lt;= $AV$3, "Q2",
  attrition_data[[#This Row],[RiskScore]] &lt;= $AW$3, "Q3",
  TRUE, "Q4 (Highest)"
)</f>
        <v>Q1 (Lowest)</v>
      </c>
    </row>
    <row r="614" spans="1:45">
      <c r="A614">
        <v>28</v>
      </c>
      <c r="B614" t="s">
        <v>50</v>
      </c>
      <c r="C614" t="s">
        <v>39</v>
      </c>
      <c r="D614" t="s">
        <v>40</v>
      </c>
      <c r="E614">
        <v>2</v>
      </c>
      <c r="F614">
        <v>4</v>
      </c>
      <c r="G614" t="s">
        <v>82</v>
      </c>
      <c r="H614">
        <v>846</v>
      </c>
      <c r="I614">
        <v>2</v>
      </c>
      <c r="J614" t="s">
        <v>42</v>
      </c>
      <c r="K614">
        <v>3</v>
      </c>
      <c r="L614">
        <v>2</v>
      </c>
      <c r="M614" t="s">
        <v>43</v>
      </c>
      <c r="N614">
        <v>2</v>
      </c>
      <c r="O614" t="s">
        <v>55</v>
      </c>
      <c r="P614">
        <v>4779</v>
      </c>
      <c r="Q614">
        <v>1</v>
      </c>
      <c r="R614" t="s">
        <v>38</v>
      </c>
      <c r="S614">
        <v>20</v>
      </c>
      <c r="T614">
        <v>4</v>
      </c>
      <c r="U614">
        <v>1</v>
      </c>
      <c r="V614">
        <v>0</v>
      </c>
      <c r="W614">
        <v>8</v>
      </c>
      <c r="X614">
        <v>2</v>
      </c>
      <c r="Y614">
        <v>3</v>
      </c>
      <c r="Z614">
        <v>8</v>
      </c>
      <c r="AA614">
        <v>7</v>
      </c>
      <c r="AB614">
        <v>7</v>
      </c>
      <c r="AC614">
        <v>5</v>
      </c>
      <c r="AD614">
        <v>0</v>
      </c>
      <c r="AE614">
        <v>1</v>
      </c>
      <c r="AF614">
        <v>0</v>
      </c>
      <c r="AG614">
        <v>1</v>
      </c>
      <c r="AH614" t="s">
        <v>63</v>
      </c>
      <c r="AI614" t="s">
        <v>46</v>
      </c>
      <c r="AJ614" t="s">
        <v>61</v>
      </c>
      <c r="AK614" t="s">
        <v>48</v>
      </c>
      <c r="AL614" t="s">
        <v>49</v>
      </c>
      <c r="AM614">
        <v>2</v>
      </c>
      <c r="AN614" t="s">
        <v>93</v>
      </c>
      <c r="AO614" t="str" cm="1">
        <f t="array" ref="AO614">_xlfn.IFS(
  attrition_data[[#This Row],[YearsSinceLastPromotion]]="","",
  attrition_data[[#This Row],[YearsSinceLastPromotion]]=0,"0",
  attrition_data[[#This Row],[YearsSinceLastPromotion]]&lt;=2,"1–2",
  attrition_data[[#This Row],[YearsSinceLastPromotion]]&lt;=5,"3–5",
  TRUE,"6+"
)</f>
        <v>6+</v>
      </c>
      <c r="AP614">
        <f>attrition_data[[#This Row],[MonthlyIncome]] * 12 * ReplacementFactor</f>
        <v>17204.399999999998</v>
      </c>
      <c r="AQ614">
        <f>IFERROR(attrition_data[[#This Row],[AttritionFlag]] * attrition_data[[#This Row],[ReplacementCost]], 0)</f>
        <v>0</v>
      </c>
      <c r="AR61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614" t="str" cm="1">
        <f t="array" ref="AS614">_xlfn.IFS(
  attrition_data[[#This Row],[RiskScore]] &lt;= $AU$3, "Q1 (Lowest)",
  attrition_data[[#This Row],[RiskScore]] &lt;= $AV$3, "Q2",
  attrition_data[[#This Row],[RiskScore]] &lt;= $AW$3, "Q3",
  TRUE, "Q4 (Highest)"
)</f>
        <v>Q4 (Highest)</v>
      </c>
    </row>
    <row r="615" spans="1:45">
      <c r="A615">
        <v>34</v>
      </c>
      <c r="B615" t="s">
        <v>50</v>
      </c>
      <c r="C615" t="s">
        <v>39</v>
      </c>
      <c r="D615" t="s">
        <v>84</v>
      </c>
      <c r="E615">
        <v>3</v>
      </c>
      <c r="F615">
        <v>2</v>
      </c>
      <c r="G615" t="s">
        <v>84</v>
      </c>
      <c r="H615">
        <v>847</v>
      </c>
      <c r="I615">
        <v>3</v>
      </c>
      <c r="J615" t="s">
        <v>53</v>
      </c>
      <c r="K615">
        <v>3</v>
      </c>
      <c r="L615">
        <v>1</v>
      </c>
      <c r="M615" t="s">
        <v>84</v>
      </c>
      <c r="N615">
        <v>4</v>
      </c>
      <c r="O615" t="s">
        <v>55</v>
      </c>
      <c r="P615">
        <v>3737</v>
      </c>
      <c r="Q615">
        <v>0</v>
      </c>
      <c r="R615" t="s">
        <v>50</v>
      </c>
      <c r="S615">
        <v>19</v>
      </c>
      <c r="T615">
        <v>3</v>
      </c>
      <c r="U615">
        <v>3</v>
      </c>
      <c r="V615">
        <v>1</v>
      </c>
      <c r="W615">
        <v>4</v>
      </c>
      <c r="X615">
        <v>1</v>
      </c>
      <c r="Y615">
        <v>1</v>
      </c>
      <c r="Z615">
        <v>3</v>
      </c>
      <c r="AA615">
        <v>2</v>
      </c>
      <c r="AB615">
        <v>0</v>
      </c>
      <c r="AC615">
        <v>2</v>
      </c>
      <c r="AD615">
        <v>0</v>
      </c>
      <c r="AE615">
        <v>0</v>
      </c>
      <c r="AF615">
        <v>1</v>
      </c>
      <c r="AG615">
        <v>1</v>
      </c>
      <c r="AH615" t="s">
        <v>63</v>
      </c>
      <c r="AI615" t="s">
        <v>46</v>
      </c>
      <c r="AJ615" t="s">
        <v>61</v>
      </c>
      <c r="AK615" t="s">
        <v>48</v>
      </c>
      <c r="AL615" t="s">
        <v>65</v>
      </c>
      <c r="AM615">
        <v>2.75</v>
      </c>
      <c r="AN615" t="s">
        <v>94</v>
      </c>
      <c r="AO615" t="str" cm="1">
        <f t="array" ref="AO615">_xlfn.IFS(
  attrition_data[[#This Row],[YearsSinceLastPromotion]]="","",
  attrition_data[[#This Row],[YearsSinceLastPromotion]]=0,"0",
  attrition_data[[#This Row],[YearsSinceLastPromotion]]&lt;=2,"1–2",
  attrition_data[[#This Row],[YearsSinceLastPromotion]]&lt;=5,"3–5",
  TRUE,"6+"
)</f>
        <v>0</v>
      </c>
      <c r="AP615">
        <f>attrition_data[[#This Row],[MonthlyIncome]] * 12 * ReplacementFactor</f>
        <v>13453.199999999999</v>
      </c>
      <c r="AQ615">
        <f>IFERROR(attrition_data[[#This Row],[AttritionFlag]] * attrition_data[[#This Row],[ReplacementCost]], 0)</f>
        <v>0</v>
      </c>
      <c r="AR61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15" t="str" cm="1">
        <f t="array" ref="AS615">_xlfn.IFS(
  attrition_data[[#This Row],[RiskScore]] &lt;= $AU$3, "Q1 (Lowest)",
  attrition_data[[#This Row],[RiskScore]] &lt;= $AV$3, "Q2",
  attrition_data[[#This Row],[RiskScore]] &lt;= $AW$3, "Q3",
  TRUE, "Q4 (Highest)"
)</f>
        <v>Q1 (Lowest)</v>
      </c>
    </row>
    <row r="616" spans="1:45">
      <c r="A616">
        <v>26</v>
      </c>
      <c r="B616" t="s">
        <v>38</v>
      </c>
      <c r="C616" t="s">
        <v>51</v>
      </c>
      <c r="D616" t="s">
        <v>52</v>
      </c>
      <c r="E616">
        <v>5</v>
      </c>
      <c r="F616">
        <v>2</v>
      </c>
      <c r="G616" t="s">
        <v>64</v>
      </c>
      <c r="H616">
        <v>848</v>
      </c>
      <c r="I616">
        <v>3</v>
      </c>
      <c r="J616" t="s">
        <v>42</v>
      </c>
      <c r="K616">
        <v>2</v>
      </c>
      <c r="L616">
        <v>1</v>
      </c>
      <c r="M616" t="s">
        <v>54</v>
      </c>
      <c r="N616">
        <v>3</v>
      </c>
      <c r="O616" t="s">
        <v>55</v>
      </c>
      <c r="P616">
        <v>2366</v>
      </c>
      <c r="Q616">
        <v>1</v>
      </c>
      <c r="R616" t="s">
        <v>38</v>
      </c>
      <c r="S616">
        <v>14</v>
      </c>
      <c r="T616">
        <v>3</v>
      </c>
      <c r="U616">
        <v>1</v>
      </c>
      <c r="V616">
        <v>1</v>
      </c>
      <c r="W616">
        <v>8</v>
      </c>
      <c r="X616">
        <v>2</v>
      </c>
      <c r="Y616">
        <v>3</v>
      </c>
      <c r="Z616">
        <v>8</v>
      </c>
      <c r="AA616">
        <v>7</v>
      </c>
      <c r="AB616">
        <v>1</v>
      </c>
      <c r="AC616">
        <v>7</v>
      </c>
      <c r="AD616">
        <v>1</v>
      </c>
      <c r="AE616">
        <v>1</v>
      </c>
      <c r="AF616">
        <v>1</v>
      </c>
      <c r="AG616">
        <v>1</v>
      </c>
      <c r="AH616" t="s">
        <v>63</v>
      </c>
      <c r="AI616" t="s">
        <v>46</v>
      </c>
      <c r="AJ616" t="s">
        <v>61</v>
      </c>
      <c r="AK616" t="s">
        <v>48</v>
      </c>
      <c r="AL616" t="s">
        <v>49</v>
      </c>
      <c r="AM616">
        <v>2.5</v>
      </c>
      <c r="AN616" t="s">
        <v>96</v>
      </c>
      <c r="AO616" t="str" cm="1">
        <f t="array" ref="AO616">_xlfn.IFS(
  attrition_data[[#This Row],[YearsSinceLastPromotion]]="","",
  attrition_data[[#This Row],[YearsSinceLastPromotion]]=0,"0",
  attrition_data[[#This Row],[YearsSinceLastPromotion]]&lt;=2,"1–2",
  attrition_data[[#This Row],[YearsSinceLastPromotion]]&lt;=5,"3–5",
  TRUE,"6+"
)</f>
        <v>1–2</v>
      </c>
      <c r="AP616">
        <f>attrition_data[[#This Row],[MonthlyIncome]] * 12 * ReplacementFactor</f>
        <v>8517.6</v>
      </c>
      <c r="AQ616">
        <f>IFERROR(attrition_data[[#This Row],[AttritionFlag]] * attrition_data[[#This Row],[ReplacementCost]], 0)</f>
        <v>8517.6</v>
      </c>
      <c r="AR61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16" t="str" cm="1">
        <f t="array" ref="AS616">_xlfn.IFS(
  attrition_data[[#This Row],[RiskScore]] &lt;= $AU$3, "Q1 (Lowest)",
  attrition_data[[#This Row],[RiskScore]] &lt;= $AV$3, "Q2",
  attrition_data[[#This Row],[RiskScore]] &lt;= $AW$3, "Q3",
  TRUE, "Q4 (Highest)"
)</f>
        <v>Q2</v>
      </c>
    </row>
    <row r="617" spans="1:45">
      <c r="A617">
        <v>27</v>
      </c>
      <c r="B617" t="s">
        <v>50</v>
      </c>
      <c r="C617" t="s">
        <v>74</v>
      </c>
      <c r="D617" t="s">
        <v>52</v>
      </c>
      <c r="E617">
        <v>3</v>
      </c>
      <c r="F617">
        <v>3</v>
      </c>
      <c r="G617" t="s">
        <v>64</v>
      </c>
      <c r="H617">
        <v>850</v>
      </c>
      <c r="I617">
        <v>4</v>
      </c>
      <c r="J617" t="s">
        <v>53</v>
      </c>
      <c r="K617">
        <v>3</v>
      </c>
      <c r="L617">
        <v>1</v>
      </c>
      <c r="M617" t="s">
        <v>54</v>
      </c>
      <c r="N617">
        <v>4</v>
      </c>
      <c r="O617" t="s">
        <v>55</v>
      </c>
      <c r="P617">
        <v>1706</v>
      </c>
      <c r="Q617">
        <v>1</v>
      </c>
      <c r="R617" t="s">
        <v>50</v>
      </c>
      <c r="S617">
        <v>11</v>
      </c>
      <c r="T617">
        <v>3</v>
      </c>
      <c r="U617">
        <v>3</v>
      </c>
      <c r="V617">
        <v>3</v>
      </c>
      <c r="W617">
        <v>0</v>
      </c>
      <c r="X617">
        <v>6</v>
      </c>
      <c r="Y617">
        <v>2</v>
      </c>
      <c r="Z617">
        <v>0</v>
      </c>
      <c r="AA617">
        <v>0</v>
      </c>
      <c r="AB617">
        <v>0</v>
      </c>
      <c r="AC617">
        <v>0</v>
      </c>
      <c r="AD617">
        <v>0</v>
      </c>
      <c r="AE617">
        <v>0</v>
      </c>
      <c r="AF617">
        <v>1</v>
      </c>
      <c r="AG617">
        <v>0</v>
      </c>
      <c r="AH617" t="s">
        <v>63</v>
      </c>
      <c r="AI617" t="s">
        <v>46</v>
      </c>
      <c r="AJ617" t="s">
        <v>61</v>
      </c>
      <c r="AK617" t="s">
        <v>65</v>
      </c>
      <c r="AL617" t="s">
        <v>62</v>
      </c>
      <c r="AM617">
        <v>3.25</v>
      </c>
      <c r="AN617" t="s">
        <v>95</v>
      </c>
      <c r="AO617" t="str" cm="1">
        <f t="array" ref="AO617">_xlfn.IFS(
  attrition_data[[#This Row],[YearsSinceLastPromotion]]="","",
  attrition_data[[#This Row],[YearsSinceLastPromotion]]=0,"0",
  attrition_data[[#This Row],[YearsSinceLastPromotion]]&lt;=2,"1–2",
  attrition_data[[#This Row],[YearsSinceLastPromotion]]&lt;=5,"3–5",
  TRUE,"6+"
)</f>
        <v>0</v>
      </c>
      <c r="AP617">
        <f>attrition_data[[#This Row],[MonthlyIncome]] * 12 * ReplacementFactor</f>
        <v>6141.5999999999995</v>
      </c>
      <c r="AQ617">
        <f>IFERROR(attrition_data[[#This Row],[AttritionFlag]] * attrition_data[[#This Row],[ReplacementCost]], 0)</f>
        <v>0</v>
      </c>
      <c r="AR61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17" t="str" cm="1">
        <f t="array" ref="AS617">_xlfn.IFS(
  attrition_data[[#This Row],[RiskScore]] &lt;= $AU$3, "Q1 (Lowest)",
  attrition_data[[#This Row],[RiskScore]] &lt;= $AV$3, "Q2",
  attrition_data[[#This Row],[RiskScore]] &lt;= $AW$3, "Q3",
  TRUE, "Q4 (Highest)"
)</f>
        <v>Q2</v>
      </c>
    </row>
    <row r="618" spans="1:45">
      <c r="A618">
        <v>51</v>
      </c>
      <c r="B618" t="s">
        <v>50</v>
      </c>
      <c r="C618" t="s">
        <v>39</v>
      </c>
      <c r="D618" t="s">
        <v>40</v>
      </c>
      <c r="E618">
        <v>26</v>
      </c>
      <c r="F618">
        <v>4</v>
      </c>
      <c r="G618" t="s">
        <v>82</v>
      </c>
      <c r="H618">
        <v>851</v>
      </c>
      <c r="I618">
        <v>1</v>
      </c>
      <c r="J618" t="s">
        <v>42</v>
      </c>
      <c r="K618">
        <v>3</v>
      </c>
      <c r="L618">
        <v>4</v>
      </c>
      <c r="M618" t="s">
        <v>75</v>
      </c>
      <c r="N618">
        <v>3</v>
      </c>
      <c r="O618" t="s">
        <v>55</v>
      </c>
      <c r="P618">
        <v>16307</v>
      </c>
      <c r="Q618">
        <v>2</v>
      </c>
      <c r="R618" t="s">
        <v>50</v>
      </c>
      <c r="S618">
        <v>14</v>
      </c>
      <c r="T618">
        <v>3</v>
      </c>
      <c r="U618">
        <v>3</v>
      </c>
      <c r="V618">
        <v>1</v>
      </c>
      <c r="W618">
        <v>29</v>
      </c>
      <c r="X618">
        <v>2</v>
      </c>
      <c r="Y618">
        <v>2</v>
      </c>
      <c r="Z618">
        <v>20</v>
      </c>
      <c r="AA618">
        <v>6</v>
      </c>
      <c r="AB618">
        <v>4</v>
      </c>
      <c r="AC618">
        <v>17</v>
      </c>
      <c r="AD618">
        <v>0</v>
      </c>
      <c r="AE618">
        <v>0</v>
      </c>
      <c r="AF618">
        <v>0</v>
      </c>
      <c r="AG618">
        <v>1</v>
      </c>
      <c r="AH618" t="s">
        <v>56</v>
      </c>
      <c r="AI618" t="s">
        <v>68</v>
      </c>
      <c r="AJ618" t="s">
        <v>76</v>
      </c>
      <c r="AK618" t="s">
        <v>77</v>
      </c>
      <c r="AL618" t="s">
        <v>71</v>
      </c>
      <c r="AM618">
        <v>2.25</v>
      </c>
      <c r="AN618" t="s">
        <v>96</v>
      </c>
      <c r="AO618" t="str" cm="1">
        <f t="array" ref="AO618">_xlfn.IFS(
  attrition_data[[#This Row],[YearsSinceLastPromotion]]="","",
  attrition_data[[#This Row],[YearsSinceLastPromotion]]=0,"0",
  attrition_data[[#This Row],[YearsSinceLastPromotion]]&lt;=2,"1–2",
  attrition_data[[#This Row],[YearsSinceLastPromotion]]&lt;=5,"3–5",
  TRUE,"6+"
)</f>
        <v>3–5</v>
      </c>
      <c r="AP618">
        <f>attrition_data[[#This Row],[MonthlyIncome]] * 12 * ReplacementFactor</f>
        <v>58705.2</v>
      </c>
      <c r="AQ618">
        <f>IFERROR(attrition_data[[#This Row],[AttritionFlag]] * attrition_data[[#This Row],[ReplacementCost]], 0)</f>
        <v>0</v>
      </c>
      <c r="AR61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618" t="str" cm="1">
        <f t="array" ref="AS618">_xlfn.IFS(
  attrition_data[[#This Row],[RiskScore]] &lt;= $AU$3, "Q1 (Lowest)",
  attrition_data[[#This Row],[RiskScore]] &lt;= $AV$3, "Q2",
  attrition_data[[#This Row],[RiskScore]] &lt;= $AW$3, "Q3",
  TRUE, "Q4 (Highest)"
)</f>
        <v>Q3</v>
      </c>
    </row>
    <row r="619" spans="1:45">
      <c r="A619">
        <v>44</v>
      </c>
      <c r="B619" t="s">
        <v>50</v>
      </c>
      <c r="C619" t="s">
        <v>39</v>
      </c>
      <c r="D619" t="s">
        <v>52</v>
      </c>
      <c r="E619">
        <v>4</v>
      </c>
      <c r="F619">
        <v>3</v>
      </c>
      <c r="G619" t="s">
        <v>64</v>
      </c>
      <c r="H619">
        <v>852</v>
      </c>
      <c r="I619">
        <v>4</v>
      </c>
      <c r="J619" t="s">
        <v>53</v>
      </c>
      <c r="K619">
        <v>3</v>
      </c>
      <c r="L619">
        <v>2</v>
      </c>
      <c r="M619" t="s">
        <v>70</v>
      </c>
      <c r="N619">
        <v>2</v>
      </c>
      <c r="O619" t="s">
        <v>44</v>
      </c>
      <c r="P619">
        <v>5933</v>
      </c>
      <c r="Q619">
        <v>9</v>
      </c>
      <c r="R619" t="s">
        <v>50</v>
      </c>
      <c r="S619">
        <v>12</v>
      </c>
      <c r="T619">
        <v>3</v>
      </c>
      <c r="U619">
        <v>4</v>
      </c>
      <c r="V619">
        <v>0</v>
      </c>
      <c r="W619">
        <v>10</v>
      </c>
      <c r="X619">
        <v>2</v>
      </c>
      <c r="Y619">
        <v>2</v>
      </c>
      <c r="Z619">
        <v>5</v>
      </c>
      <c r="AA619">
        <v>2</v>
      </c>
      <c r="AB619">
        <v>2</v>
      </c>
      <c r="AC619">
        <v>3</v>
      </c>
      <c r="AD619">
        <v>0</v>
      </c>
      <c r="AE619">
        <v>0</v>
      </c>
      <c r="AF619">
        <v>0</v>
      </c>
      <c r="AG619">
        <v>1</v>
      </c>
      <c r="AH619" t="s">
        <v>45</v>
      </c>
      <c r="AI619" t="s">
        <v>46</v>
      </c>
      <c r="AJ619" t="s">
        <v>47</v>
      </c>
      <c r="AK619" t="s">
        <v>58</v>
      </c>
      <c r="AL619" t="s">
        <v>65</v>
      </c>
      <c r="AM619">
        <v>3</v>
      </c>
      <c r="AN619" t="s">
        <v>94</v>
      </c>
      <c r="AO619" t="str" cm="1">
        <f t="array" ref="AO619">_xlfn.IFS(
  attrition_data[[#This Row],[YearsSinceLastPromotion]]="","",
  attrition_data[[#This Row],[YearsSinceLastPromotion]]=0,"0",
  attrition_data[[#This Row],[YearsSinceLastPromotion]]&lt;=2,"1–2",
  attrition_data[[#This Row],[YearsSinceLastPromotion]]&lt;=5,"3–5",
  TRUE,"6+"
)</f>
        <v>1–2</v>
      </c>
      <c r="AP619">
        <f>attrition_data[[#This Row],[MonthlyIncome]] * 12 * ReplacementFactor</f>
        <v>21358.799999999999</v>
      </c>
      <c r="AQ619">
        <f>IFERROR(attrition_data[[#This Row],[AttritionFlag]] * attrition_data[[#This Row],[ReplacementCost]], 0)</f>
        <v>0</v>
      </c>
      <c r="AR61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19" t="str" cm="1">
        <f t="array" ref="AS619">_xlfn.IFS(
  attrition_data[[#This Row],[RiskScore]] &lt;= $AU$3, "Q1 (Lowest)",
  attrition_data[[#This Row],[RiskScore]] &lt;= $AV$3, "Q2",
  attrition_data[[#This Row],[RiskScore]] &lt;= $AW$3, "Q3",
  TRUE, "Q4 (Highest)"
)</f>
        <v>Q1 (Lowest)</v>
      </c>
    </row>
    <row r="620" spans="1:45">
      <c r="A620">
        <v>25</v>
      </c>
      <c r="B620" t="s">
        <v>50</v>
      </c>
      <c r="C620" t="s">
        <v>39</v>
      </c>
      <c r="D620" t="s">
        <v>52</v>
      </c>
      <c r="E620">
        <v>2</v>
      </c>
      <c r="F620">
        <v>1</v>
      </c>
      <c r="G620" t="s">
        <v>64</v>
      </c>
      <c r="H620">
        <v>854</v>
      </c>
      <c r="I620">
        <v>1</v>
      </c>
      <c r="J620" t="s">
        <v>53</v>
      </c>
      <c r="K620">
        <v>4</v>
      </c>
      <c r="L620">
        <v>1</v>
      </c>
      <c r="M620" t="s">
        <v>54</v>
      </c>
      <c r="N620">
        <v>1</v>
      </c>
      <c r="O620" t="s">
        <v>44</v>
      </c>
      <c r="P620">
        <v>3424</v>
      </c>
      <c r="Q620">
        <v>7</v>
      </c>
      <c r="R620" t="s">
        <v>50</v>
      </c>
      <c r="S620">
        <v>13</v>
      </c>
      <c r="T620">
        <v>3</v>
      </c>
      <c r="U620">
        <v>3</v>
      </c>
      <c r="V620">
        <v>0</v>
      </c>
      <c r="W620">
        <v>6</v>
      </c>
      <c r="X620">
        <v>3</v>
      </c>
      <c r="Y620">
        <v>2</v>
      </c>
      <c r="Z620">
        <v>4</v>
      </c>
      <c r="AA620">
        <v>3</v>
      </c>
      <c r="AB620">
        <v>0</v>
      </c>
      <c r="AC620">
        <v>1</v>
      </c>
      <c r="AD620">
        <v>0</v>
      </c>
      <c r="AE620">
        <v>0</v>
      </c>
      <c r="AF620">
        <v>1</v>
      </c>
      <c r="AG620">
        <v>1</v>
      </c>
      <c r="AH620" t="s">
        <v>63</v>
      </c>
      <c r="AI620" t="s">
        <v>46</v>
      </c>
      <c r="AJ620" t="s">
        <v>61</v>
      </c>
      <c r="AK620" t="s">
        <v>48</v>
      </c>
      <c r="AL620" t="s">
        <v>65</v>
      </c>
      <c r="AM620">
        <v>1.75</v>
      </c>
      <c r="AN620" t="s">
        <v>93</v>
      </c>
      <c r="AO620" t="str" cm="1">
        <f t="array" ref="AO620">_xlfn.IFS(
  attrition_data[[#This Row],[YearsSinceLastPromotion]]="","",
  attrition_data[[#This Row],[YearsSinceLastPromotion]]=0,"0",
  attrition_data[[#This Row],[YearsSinceLastPromotion]]&lt;=2,"1–2",
  attrition_data[[#This Row],[YearsSinceLastPromotion]]&lt;=5,"3–5",
  TRUE,"6+"
)</f>
        <v>0</v>
      </c>
      <c r="AP620">
        <f>attrition_data[[#This Row],[MonthlyIncome]] * 12 * ReplacementFactor</f>
        <v>12326.4</v>
      </c>
      <c r="AQ620">
        <f>IFERROR(attrition_data[[#This Row],[AttritionFlag]] * attrition_data[[#This Row],[ReplacementCost]], 0)</f>
        <v>0</v>
      </c>
      <c r="AR62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20" t="str" cm="1">
        <f t="array" ref="AS620">_xlfn.IFS(
  attrition_data[[#This Row],[RiskScore]] &lt;= $AU$3, "Q1 (Lowest)",
  attrition_data[[#This Row],[RiskScore]] &lt;= $AV$3, "Q2",
  attrition_data[[#This Row],[RiskScore]] &lt;= $AW$3, "Q3",
  TRUE, "Q4 (Highest)"
)</f>
        <v>Q2</v>
      </c>
    </row>
    <row r="621" spans="1:45">
      <c r="A621">
        <v>33</v>
      </c>
      <c r="B621" t="s">
        <v>50</v>
      </c>
      <c r="C621" t="s">
        <v>39</v>
      </c>
      <c r="D621" t="s">
        <v>40</v>
      </c>
      <c r="E621">
        <v>1</v>
      </c>
      <c r="F621">
        <v>3</v>
      </c>
      <c r="G621" t="s">
        <v>64</v>
      </c>
      <c r="H621">
        <v>855</v>
      </c>
      <c r="I621">
        <v>1</v>
      </c>
      <c r="J621" t="s">
        <v>53</v>
      </c>
      <c r="K621">
        <v>4</v>
      </c>
      <c r="L621">
        <v>2</v>
      </c>
      <c r="M621" t="s">
        <v>43</v>
      </c>
      <c r="N621">
        <v>1</v>
      </c>
      <c r="O621" t="s">
        <v>67</v>
      </c>
      <c r="P621">
        <v>4037</v>
      </c>
      <c r="Q621">
        <v>1</v>
      </c>
      <c r="R621" t="s">
        <v>50</v>
      </c>
      <c r="S621">
        <v>22</v>
      </c>
      <c r="T621">
        <v>4</v>
      </c>
      <c r="U621">
        <v>1</v>
      </c>
      <c r="V621">
        <v>1</v>
      </c>
      <c r="W621">
        <v>9</v>
      </c>
      <c r="X621">
        <v>5</v>
      </c>
      <c r="Y621">
        <v>3</v>
      </c>
      <c r="Z621">
        <v>9</v>
      </c>
      <c r="AA621">
        <v>8</v>
      </c>
      <c r="AB621">
        <v>0</v>
      </c>
      <c r="AC621">
        <v>8</v>
      </c>
      <c r="AD621">
        <v>0</v>
      </c>
      <c r="AE621">
        <v>0</v>
      </c>
      <c r="AF621">
        <v>1</v>
      </c>
      <c r="AG621">
        <v>1</v>
      </c>
      <c r="AH621" t="s">
        <v>63</v>
      </c>
      <c r="AI621" t="s">
        <v>46</v>
      </c>
      <c r="AJ621" t="s">
        <v>61</v>
      </c>
      <c r="AK621" t="s">
        <v>58</v>
      </c>
      <c r="AL621" t="s">
        <v>49</v>
      </c>
      <c r="AM621">
        <v>1.5</v>
      </c>
      <c r="AN621" t="s">
        <v>97</v>
      </c>
      <c r="AO621" t="str" cm="1">
        <f t="array" ref="AO621">_xlfn.IFS(
  attrition_data[[#This Row],[YearsSinceLastPromotion]]="","",
  attrition_data[[#This Row],[YearsSinceLastPromotion]]=0,"0",
  attrition_data[[#This Row],[YearsSinceLastPromotion]]&lt;=2,"1–2",
  attrition_data[[#This Row],[YearsSinceLastPromotion]]&lt;=5,"3–5",
  TRUE,"6+"
)</f>
        <v>0</v>
      </c>
      <c r="AP621">
        <f>attrition_data[[#This Row],[MonthlyIncome]] * 12 * ReplacementFactor</f>
        <v>14533.199999999999</v>
      </c>
      <c r="AQ621">
        <f>IFERROR(attrition_data[[#This Row],[AttritionFlag]] * attrition_data[[#This Row],[ReplacementCost]], 0)</f>
        <v>0</v>
      </c>
      <c r="AR62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21" t="str" cm="1">
        <f t="array" ref="AS621">_xlfn.IFS(
  attrition_data[[#This Row],[RiskScore]] &lt;= $AU$3, "Q1 (Lowest)",
  attrition_data[[#This Row],[RiskScore]] &lt;= $AV$3, "Q2",
  attrition_data[[#This Row],[RiskScore]] &lt;= $AW$3, "Q3",
  TRUE, "Q4 (Highest)"
)</f>
        <v>Q2</v>
      </c>
    </row>
    <row r="622" spans="1:45">
      <c r="A622">
        <v>35</v>
      </c>
      <c r="B622" t="s">
        <v>50</v>
      </c>
      <c r="C622" t="s">
        <v>39</v>
      </c>
      <c r="D622" t="s">
        <v>52</v>
      </c>
      <c r="E622">
        <v>27</v>
      </c>
      <c r="F622">
        <v>1</v>
      </c>
      <c r="G622" t="s">
        <v>64</v>
      </c>
      <c r="H622">
        <v>856</v>
      </c>
      <c r="I622">
        <v>3</v>
      </c>
      <c r="J622" t="s">
        <v>42</v>
      </c>
      <c r="K622">
        <v>2</v>
      </c>
      <c r="L622">
        <v>1</v>
      </c>
      <c r="M622" t="s">
        <v>54</v>
      </c>
      <c r="N622">
        <v>1</v>
      </c>
      <c r="O622" t="s">
        <v>44</v>
      </c>
      <c r="P622">
        <v>2559</v>
      </c>
      <c r="Q622">
        <v>1</v>
      </c>
      <c r="R622" t="s">
        <v>50</v>
      </c>
      <c r="S622">
        <v>11</v>
      </c>
      <c r="T622">
        <v>3</v>
      </c>
      <c r="U622">
        <v>4</v>
      </c>
      <c r="V622">
        <v>0</v>
      </c>
      <c r="W622">
        <v>6</v>
      </c>
      <c r="X622">
        <v>3</v>
      </c>
      <c r="Y622">
        <v>2</v>
      </c>
      <c r="Z622">
        <v>6</v>
      </c>
      <c r="AA622">
        <v>5</v>
      </c>
      <c r="AB622">
        <v>1</v>
      </c>
      <c r="AC622">
        <v>1</v>
      </c>
      <c r="AD622">
        <v>0</v>
      </c>
      <c r="AE622">
        <v>0</v>
      </c>
      <c r="AF622">
        <v>1</v>
      </c>
      <c r="AG622">
        <v>1</v>
      </c>
      <c r="AH622" t="s">
        <v>45</v>
      </c>
      <c r="AI622" t="s">
        <v>68</v>
      </c>
      <c r="AJ622" t="s">
        <v>61</v>
      </c>
      <c r="AK622" t="s">
        <v>48</v>
      </c>
      <c r="AL622" t="s">
        <v>49</v>
      </c>
      <c r="AM622">
        <v>2.5</v>
      </c>
      <c r="AN622" t="s">
        <v>96</v>
      </c>
      <c r="AO622" t="str" cm="1">
        <f t="array" ref="AO622">_xlfn.IFS(
  attrition_data[[#This Row],[YearsSinceLastPromotion]]="","",
  attrition_data[[#This Row],[YearsSinceLastPromotion]]=0,"0",
  attrition_data[[#This Row],[YearsSinceLastPromotion]]&lt;=2,"1–2",
  attrition_data[[#This Row],[YearsSinceLastPromotion]]&lt;=5,"3–5",
  TRUE,"6+"
)</f>
        <v>1–2</v>
      </c>
      <c r="AP622">
        <f>attrition_data[[#This Row],[MonthlyIncome]] * 12 * ReplacementFactor</f>
        <v>9212.4</v>
      </c>
      <c r="AQ622">
        <f>IFERROR(attrition_data[[#This Row],[AttritionFlag]] * attrition_data[[#This Row],[ReplacementCost]], 0)</f>
        <v>0</v>
      </c>
      <c r="AR62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22" t="str" cm="1">
        <f t="array" ref="AS622">_xlfn.IFS(
  attrition_data[[#This Row],[RiskScore]] &lt;= $AU$3, "Q1 (Lowest)",
  attrition_data[[#This Row],[RiskScore]] &lt;= $AV$3, "Q2",
  attrition_data[[#This Row],[RiskScore]] &lt;= $AW$3, "Q3",
  TRUE, "Q4 (Highest)"
)</f>
        <v>Q2</v>
      </c>
    </row>
    <row r="623" spans="1:45">
      <c r="A623">
        <v>36</v>
      </c>
      <c r="B623" t="s">
        <v>50</v>
      </c>
      <c r="C623" t="s">
        <v>39</v>
      </c>
      <c r="D623" t="s">
        <v>40</v>
      </c>
      <c r="E623">
        <v>1</v>
      </c>
      <c r="F623">
        <v>2</v>
      </c>
      <c r="G623" t="s">
        <v>41</v>
      </c>
      <c r="H623">
        <v>857</v>
      </c>
      <c r="I623">
        <v>2</v>
      </c>
      <c r="J623" t="s">
        <v>53</v>
      </c>
      <c r="K623">
        <v>3</v>
      </c>
      <c r="L623">
        <v>2</v>
      </c>
      <c r="M623" t="s">
        <v>43</v>
      </c>
      <c r="N623">
        <v>4</v>
      </c>
      <c r="O623" t="s">
        <v>55</v>
      </c>
      <c r="P623">
        <v>6201</v>
      </c>
      <c r="Q623">
        <v>1</v>
      </c>
      <c r="R623" t="s">
        <v>38</v>
      </c>
      <c r="S623">
        <v>14</v>
      </c>
      <c r="T623">
        <v>3</v>
      </c>
      <c r="U623">
        <v>4</v>
      </c>
      <c r="V623">
        <v>1</v>
      </c>
      <c r="W623">
        <v>18</v>
      </c>
      <c r="X623">
        <v>1</v>
      </c>
      <c r="Y623">
        <v>2</v>
      </c>
      <c r="Z623">
        <v>18</v>
      </c>
      <c r="AA623">
        <v>14</v>
      </c>
      <c r="AB623">
        <v>4</v>
      </c>
      <c r="AC623">
        <v>11</v>
      </c>
      <c r="AD623">
        <v>0</v>
      </c>
      <c r="AE623">
        <v>1</v>
      </c>
      <c r="AF623">
        <v>0</v>
      </c>
      <c r="AG623">
        <v>1</v>
      </c>
      <c r="AH623" t="s">
        <v>45</v>
      </c>
      <c r="AI623" t="s">
        <v>46</v>
      </c>
      <c r="AJ623" t="s">
        <v>47</v>
      </c>
      <c r="AK623" t="s">
        <v>71</v>
      </c>
      <c r="AL623" t="s">
        <v>71</v>
      </c>
      <c r="AM623">
        <v>3</v>
      </c>
      <c r="AN623" t="s">
        <v>94</v>
      </c>
      <c r="AO623" t="str" cm="1">
        <f t="array" ref="AO623">_xlfn.IFS(
  attrition_data[[#This Row],[YearsSinceLastPromotion]]="","",
  attrition_data[[#This Row],[YearsSinceLastPromotion]]=0,"0",
  attrition_data[[#This Row],[YearsSinceLastPromotion]]&lt;=2,"1–2",
  attrition_data[[#This Row],[YearsSinceLastPromotion]]&lt;=5,"3–5",
  TRUE,"6+"
)</f>
        <v>3–5</v>
      </c>
      <c r="AP623">
        <f>attrition_data[[#This Row],[MonthlyIncome]] * 12 * ReplacementFactor</f>
        <v>22323.599999999999</v>
      </c>
      <c r="AQ623">
        <f>IFERROR(attrition_data[[#This Row],[AttritionFlag]] * attrition_data[[#This Row],[ReplacementCost]], 0)</f>
        <v>0</v>
      </c>
      <c r="AR62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623" t="str" cm="1">
        <f t="array" ref="AS623">_xlfn.IFS(
  attrition_data[[#This Row],[RiskScore]] &lt;= $AU$3, "Q1 (Lowest)",
  attrition_data[[#This Row],[RiskScore]] &lt;= $AV$3, "Q2",
  attrition_data[[#This Row],[RiskScore]] &lt;= $AW$3, "Q3",
  TRUE, "Q4 (Highest)"
)</f>
        <v>Q3</v>
      </c>
    </row>
    <row r="624" spans="1:45">
      <c r="A624">
        <v>32</v>
      </c>
      <c r="B624" t="s">
        <v>50</v>
      </c>
      <c r="C624" t="s">
        <v>39</v>
      </c>
      <c r="D624" t="s">
        <v>40</v>
      </c>
      <c r="E624">
        <v>13</v>
      </c>
      <c r="F624">
        <v>4</v>
      </c>
      <c r="G624" t="s">
        <v>41</v>
      </c>
      <c r="H624">
        <v>859</v>
      </c>
      <c r="I624">
        <v>2</v>
      </c>
      <c r="J624" t="s">
        <v>53</v>
      </c>
      <c r="K624">
        <v>3</v>
      </c>
      <c r="L624">
        <v>2</v>
      </c>
      <c r="M624" t="s">
        <v>43</v>
      </c>
      <c r="N624">
        <v>4</v>
      </c>
      <c r="O624" t="s">
        <v>67</v>
      </c>
      <c r="P624">
        <v>4403</v>
      </c>
      <c r="Q624">
        <v>2</v>
      </c>
      <c r="R624" t="s">
        <v>50</v>
      </c>
      <c r="S624">
        <v>11</v>
      </c>
      <c r="T624">
        <v>3</v>
      </c>
      <c r="U624">
        <v>3</v>
      </c>
      <c r="V624">
        <v>1</v>
      </c>
      <c r="W624">
        <v>8</v>
      </c>
      <c r="X624">
        <v>3</v>
      </c>
      <c r="Y624">
        <v>2</v>
      </c>
      <c r="Z624">
        <v>5</v>
      </c>
      <c r="AA624">
        <v>2</v>
      </c>
      <c r="AB624">
        <v>0</v>
      </c>
      <c r="AC624">
        <v>3</v>
      </c>
      <c r="AD624">
        <v>0</v>
      </c>
      <c r="AE624">
        <v>0</v>
      </c>
      <c r="AF624">
        <v>1</v>
      </c>
      <c r="AG624">
        <v>1</v>
      </c>
      <c r="AH624" t="s">
        <v>63</v>
      </c>
      <c r="AI624" t="s">
        <v>73</v>
      </c>
      <c r="AJ624" t="s">
        <v>61</v>
      </c>
      <c r="AK624" t="s">
        <v>48</v>
      </c>
      <c r="AL624" t="s">
        <v>65</v>
      </c>
      <c r="AM624">
        <v>2.75</v>
      </c>
      <c r="AN624" t="s">
        <v>94</v>
      </c>
      <c r="AO624" t="str" cm="1">
        <f t="array" ref="AO624">_xlfn.IFS(
  attrition_data[[#This Row],[YearsSinceLastPromotion]]="","",
  attrition_data[[#This Row],[YearsSinceLastPromotion]]=0,"0",
  attrition_data[[#This Row],[YearsSinceLastPromotion]]&lt;=2,"1–2",
  attrition_data[[#This Row],[YearsSinceLastPromotion]]&lt;=5,"3–5",
  TRUE,"6+"
)</f>
        <v>0</v>
      </c>
      <c r="AP624">
        <f>attrition_data[[#This Row],[MonthlyIncome]] * 12 * ReplacementFactor</f>
        <v>15850.8</v>
      </c>
      <c r="AQ624">
        <f>IFERROR(attrition_data[[#This Row],[AttritionFlag]] * attrition_data[[#This Row],[ReplacementCost]], 0)</f>
        <v>0</v>
      </c>
      <c r="AR62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24" t="str" cm="1">
        <f t="array" ref="AS624">_xlfn.IFS(
  attrition_data[[#This Row],[RiskScore]] &lt;= $AU$3, "Q1 (Lowest)",
  attrition_data[[#This Row],[RiskScore]] &lt;= $AV$3, "Q2",
  attrition_data[[#This Row],[RiskScore]] &lt;= $AW$3, "Q3",
  TRUE, "Q4 (Highest)"
)</f>
        <v>Q1 (Lowest)</v>
      </c>
    </row>
    <row r="625" spans="1:45">
      <c r="A625">
        <v>30</v>
      </c>
      <c r="B625" t="s">
        <v>50</v>
      </c>
      <c r="C625" t="s">
        <v>51</v>
      </c>
      <c r="D625" t="s">
        <v>52</v>
      </c>
      <c r="E625">
        <v>5</v>
      </c>
      <c r="F625">
        <v>4</v>
      </c>
      <c r="G625" t="s">
        <v>41</v>
      </c>
      <c r="H625">
        <v>861</v>
      </c>
      <c r="I625">
        <v>2</v>
      </c>
      <c r="J625" t="s">
        <v>53</v>
      </c>
      <c r="K625">
        <v>2</v>
      </c>
      <c r="L625">
        <v>1</v>
      </c>
      <c r="M625" t="s">
        <v>54</v>
      </c>
      <c r="N625">
        <v>4</v>
      </c>
      <c r="O625" t="s">
        <v>67</v>
      </c>
      <c r="P625">
        <v>3761</v>
      </c>
      <c r="Q625">
        <v>9</v>
      </c>
      <c r="R625" t="s">
        <v>50</v>
      </c>
      <c r="S625">
        <v>12</v>
      </c>
      <c r="T625">
        <v>3</v>
      </c>
      <c r="U625">
        <v>2</v>
      </c>
      <c r="V625">
        <v>1</v>
      </c>
      <c r="W625">
        <v>10</v>
      </c>
      <c r="X625">
        <v>3</v>
      </c>
      <c r="Y625">
        <v>2</v>
      </c>
      <c r="Z625">
        <v>5</v>
      </c>
      <c r="AA625">
        <v>4</v>
      </c>
      <c r="AB625">
        <v>0</v>
      </c>
      <c r="AC625">
        <v>3</v>
      </c>
      <c r="AD625">
        <v>0</v>
      </c>
      <c r="AE625">
        <v>0</v>
      </c>
      <c r="AF625">
        <v>1</v>
      </c>
      <c r="AG625">
        <v>1</v>
      </c>
      <c r="AH625" t="s">
        <v>63</v>
      </c>
      <c r="AI625" t="s">
        <v>46</v>
      </c>
      <c r="AJ625" t="s">
        <v>61</v>
      </c>
      <c r="AK625" t="s">
        <v>58</v>
      </c>
      <c r="AL625" t="s">
        <v>65</v>
      </c>
      <c r="AM625">
        <v>2.5</v>
      </c>
      <c r="AN625" t="s">
        <v>96</v>
      </c>
      <c r="AO625" t="str" cm="1">
        <f t="array" ref="AO625">_xlfn.IFS(
  attrition_data[[#This Row],[YearsSinceLastPromotion]]="","",
  attrition_data[[#This Row],[YearsSinceLastPromotion]]=0,"0",
  attrition_data[[#This Row],[YearsSinceLastPromotion]]&lt;=2,"1–2",
  attrition_data[[#This Row],[YearsSinceLastPromotion]]&lt;=5,"3–5",
  TRUE,"6+"
)</f>
        <v>0</v>
      </c>
      <c r="AP625">
        <f>attrition_data[[#This Row],[MonthlyIncome]] * 12 * ReplacementFactor</f>
        <v>13539.6</v>
      </c>
      <c r="AQ625">
        <f>IFERROR(attrition_data[[#This Row],[AttritionFlag]] * attrition_data[[#This Row],[ReplacementCost]], 0)</f>
        <v>0</v>
      </c>
      <c r="AR62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25" t="str" cm="1">
        <f t="array" ref="AS625">_xlfn.IFS(
  attrition_data[[#This Row],[RiskScore]] &lt;= $AU$3, "Q1 (Lowest)",
  attrition_data[[#This Row],[RiskScore]] &lt;= $AV$3, "Q2",
  attrition_data[[#This Row],[RiskScore]] &lt;= $AW$3, "Q3",
  TRUE, "Q4 (Highest)"
)</f>
        <v>Q1 (Lowest)</v>
      </c>
    </row>
    <row r="626" spans="1:45">
      <c r="A626">
        <v>53</v>
      </c>
      <c r="B626" t="s">
        <v>50</v>
      </c>
      <c r="C626" t="s">
        <v>39</v>
      </c>
      <c r="D626" t="s">
        <v>40</v>
      </c>
      <c r="E626">
        <v>7</v>
      </c>
      <c r="F626">
        <v>2</v>
      </c>
      <c r="G626" t="s">
        <v>82</v>
      </c>
      <c r="H626">
        <v>862</v>
      </c>
      <c r="I626">
        <v>1</v>
      </c>
      <c r="J626" t="s">
        <v>42</v>
      </c>
      <c r="K626">
        <v>2</v>
      </c>
      <c r="L626">
        <v>3</v>
      </c>
      <c r="M626" t="s">
        <v>43</v>
      </c>
      <c r="N626">
        <v>4</v>
      </c>
      <c r="O626" t="s">
        <v>55</v>
      </c>
      <c r="P626">
        <v>10934</v>
      </c>
      <c r="Q626">
        <v>7</v>
      </c>
      <c r="R626" t="s">
        <v>38</v>
      </c>
      <c r="S626">
        <v>18</v>
      </c>
      <c r="T626">
        <v>3</v>
      </c>
      <c r="U626">
        <v>4</v>
      </c>
      <c r="V626">
        <v>1</v>
      </c>
      <c r="W626">
        <v>35</v>
      </c>
      <c r="X626">
        <v>3</v>
      </c>
      <c r="Y626">
        <v>3</v>
      </c>
      <c r="Z626">
        <v>5</v>
      </c>
      <c r="AA626">
        <v>2</v>
      </c>
      <c r="AB626">
        <v>0</v>
      </c>
      <c r="AC626">
        <v>4</v>
      </c>
      <c r="AD626">
        <v>0</v>
      </c>
      <c r="AE626">
        <v>1</v>
      </c>
      <c r="AF626">
        <v>1</v>
      </c>
      <c r="AG626">
        <v>1</v>
      </c>
      <c r="AH626" t="s">
        <v>56</v>
      </c>
      <c r="AI626" t="s">
        <v>57</v>
      </c>
      <c r="AJ626" t="s">
        <v>81</v>
      </c>
      <c r="AK626" t="s">
        <v>77</v>
      </c>
      <c r="AL626" t="s">
        <v>65</v>
      </c>
      <c r="AM626">
        <v>3</v>
      </c>
      <c r="AN626" t="s">
        <v>94</v>
      </c>
      <c r="AO626" t="str" cm="1">
        <f t="array" ref="AO626">_xlfn.IFS(
  attrition_data[[#This Row],[YearsSinceLastPromotion]]="","",
  attrition_data[[#This Row],[YearsSinceLastPromotion]]=0,"0",
  attrition_data[[#This Row],[YearsSinceLastPromotion]]&lt;=2,"1–2",
  attrition_data[[#This Row],[YearsSinceLastPromotion]]&lt;=5,"3–5",
  TRUE,"6+"
)</f>
        <v>0</v>
      </c>
      <c r="AP626">
        <f>attrition_data[[#This Row],[MonthlyIncome]] * 12 * ReplacementFactor</f>
        <v>39362.400000000001</v>
      </c>
      <c r="AQ626">
        <f>IFERROR(attrition_data[[#This Row],[AttritionFlag]] * attrition_data[[#This Row],[ReplacementCost]], 0)</f>
        <v>0</v>
      </c>
      <c r="AR62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26" t="str" cm="1">
        <f t="array" ref="AS626">_xlfn.IFS(
  attrition_data[[#This Row],[RiskScore]] &lt;= $AU$3, "Q1 (Lowest)",
  attrition_data[[#This Row],[RiskScore]] &lt;= $AV$3, "Q2",
  attrition_data[[#This Row],[RiskScore]] &lt;= $AW$3, "Q3",
  TRUE, "Q4 (Highest)"
)</f>
        <v>Q2</v>
      </c>
    </row>
    <row r="627" spans="1:45">
      <c r="A627">
        <v>45</v>
      </c>
      <c r="B627" t="s">
        <v>50</v>
      </c>
      <c r="C627" t="s">
        <v>39</v>
      </c>
      <c r="D627" t="s">
        <v>40</v>
      </c>
      <c r="E627">
        <v>9</v>
      </c>
      <c r="F627">
        <v>3</v>
      </c>
      <c r="G627" t="s">
        <v>82</v>
      </c>
      <c r="H627">
        <v>864</v>
      </c>
      <c r="I627">
        <v>4</v>
      </c>
      <c r="J627" t="s">
        <v>53</v>
      </c>
      <c r="K627">
        <v>3</v>
      </c>
      <c r="L627">
        <v>3</v>
      </c>
      <c r="M627" t="s">
        <v>43</v>
      </c>
      <c r="N627">
        <v>1</v>
      </c>
      <c r="O627" t="s">
        <v>67</v>
      </c>
      <c r="P627">
        <v>10761</v>
      </c>
      <c r="Q627">
        <v>4</v>
      </c>
      <c r="R627" t="s">
        <v>38</v>
      </c>
      <c r="S627">
        <v>12</v>
      </c>
      <c r="T627">
        <v>3</v>
      </c>
      <c r="U627">
        <v>3</v>
      </c>
      <c r="V627">
        <v>1</v>
      </c>
      <c r="W627">
        <v>18</v>
      </c>
      <c r="X627">
        <v>2</v>
      </c>
      <c r="Y627">
        <v>3</v>
      </c>
      <c r="Z627">
        <v>5</v>
      </c>
      <c r="AA627">
        <v>4</v>
      </c>
      <c r="AB627">
        <v>0</v>
      </c>
      <c r="AC627">
        <v>2</v>
      </c>
      <c r="AD627">
        <v>0</v>
      </c>
      <c r="AE627">
        <v>1</v>
      </c>
      <c r="AF627">
        <v>1</v>
      </c>
      <c r="AG627">
        <v>1</v>
      </c>
      <c r="AH627" t="s">
        <v>56</v>
      </c>
      <c r="AI627" t="s">
        <v>57</v>
      </c>
      <c r="AJ627" t="s">
        <v>81</v>
      </c>
      <c r="AK627" t="s">
        <v>71</v>
      </c>
      <c r="AL627" t="s">
        <v>65</v>
      </c>
      <c r="AM627">
        <v>2.75</v>
      </c>
      <c r="AN627" t="s">
        <v>94</v>
      </c>
      <c r="AO627" t="str" cm="1">
        <f t="array" ref="AO627">_xlfn.IFS(
  attrition_data[[#This Row],[YearsSinceLastPromotion]]="","",
  attrition_data[[#This Row],[YearsSinceLastPromotion]]=0,"0",
  attrition_data[[#This Row],[YearsSinceLastPromotion]]&lt;=2,"1–2",
  attrition_data[[#This Row],[YearsSinceLastPromotion]]&lt;=5,"3–5",
  TRUE,"6+"
)</f>
        <v>0</v>
      </c>
      <c r="AP627">
        <f>attrition_data[[#This Row],[MonthlyIncome]] * 12 * ReplacementFactor</f>
        <v>38739.599999999999</v>
      </c>
      <c r="AQ627">
        <f>IFERROR(attrition_data[[#This Row],[AttritionFlag]] * attrition_data[[#This Row],[ReplacementCost]], 0)</f>
        <v>0</v>
      </c>
      <c r="AR62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27" t="str" cm="1">
        <f t="array" ref="AS627">_xlfn.IFS(
  attrition_data[[#This Row],[RiskScore]] &lt;= $AU$3, "Q1 (Lowest)",
  attrition_data[[#This Row],[RiskScore]] &lt;= $AV$3, "Q2",
  attrition_data[[#This Row],[RiskScore]] &lt;= $AW$3, "Q3",
  TRUE, "Q4 (Highest)"
)</f>
        <v>Q2</v>
      </c>
    </row>
    <row r="628" spans="1:45">
      <c r="A628">
        <v>32</v>
      </c>
      <c r="B628" t="s">
        <v>50</v>
      </c>
      <c r="C628" t="s">
        <v>39</v>
      </c>
      <c r="D628" t="s">
        <v>52</v>
      </c>
      <c r="E628">
        <v>8</v>
      </c>
      <c r="F628">
        <v>2</v>
      </c>
      <c r="G628" t="s">
        <v>64</v>
      </c>
      <c r="H628">
        <v>865</v>
      </c>
      <c r="I628">
        <v>3</v>
      </c>
      <c r="J628" t="s">
        <v>42</v>
      </c>
      <c r="K628">
        <v>4</v>
      </c>
      <c r="L628">
        <v>2</v>
      </c>
      <c r="M628" t="s">
        <v>54</v>
      </c>
      <c r="N628">
        <v>3</v>
      </c>
      <c r="O628" t="s">
        <v>55</v>
      </c>
      <c r="P628">
        <v>5175</v>
      </c>
      <c r="Q628">
        <v>5</v>
      </c>
      <c r="R628" t="s">
        <v>50</v>
      </c>
      <c r="S628">
        <v>12</v>
      </c>
      <c r="T628">
        <v>3</v>
      </c>
      <c r="U628">
        <v>3</v>
      </c>
      <c r="V628">
        <v>1</v>
      </c>
      <c r="W628">
        <v>9</v>
      </c>
      <c r="X628">
        <v>3</v>
      </c>
      <c r="Y628">
        <v>2</v>
      </c>
      <c r="Z628">
        <v>5</v>
      </c>
      <c r="AA628">
        <v>3</v>
      </c>
      <c r="AB628">
        <v>1</v>
      </c>
      <c r="AC628">
        <v>3</v>
      </c>
      <c r="AD628">
        <v>0</v>
      </c>
      <c r="AE628">
        <v>0</v>
      </c>
      <c r="AF628">
        <v>1</v>
      </c>
      <c r="AG628">
        <v>1</v>
      </c>
      <c r="AH628" t="s">
        <v>63</v>
      </c>
      <c r="AI628" t="s">
        <v>57</v>
      </c>
      <c r="AJ628" t="s">
        <v>47</v>
      </c>
      <c r="AK628" t="s">
        <v>58</v>
      </c>
      <c r="AL628" t="s">
        <v>65</v>
      </c>
      <c r="AM628">
        <v>2.75</v>
      </c>
      <c r="AN628" t="s">
        <v>94</v>
      </c>
      <c r="AO628" t="str" cm="1">
        <f t="array" ref="AO628">_xlfn.IFS(
  attrition_data[[#This Row],[YearsSinceLastPromotion]]="","",
  attrition_data[[#This Row],[YearsSinceLastPromotion]]=0,"0",
  attrition_data[[#This Row],[YearsSinceLastPromotion]]&lt;=2,"1–2",
  attrition_data[[#This Row],[YearsSinceLastPromotion]]&lt;=5,"3–5",
  TRUE,"6+"
)</f>
        <v>1–2</v>
      </c>
      <c r="AP628">
        <f>attrition_data[[#This Row],[MonthlyIncome]] * 12 * ReplacementFactor</f>
        <v>18630</v>
      </c>
      <c r="AQ628">
        <f>IFERROR(attrition_data[[#This Row],[AttritionFlag]] * attrition_data[[#This Row],[ReplacementCost]], 0)</f>
        <v>0</v>
      </c>
      <c r="AR62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28" t="str" cm="1">
        <f t="array" ref="AS628">_xlfn.IFS(
  attrition_data[[#This Row],[RiskScore]] &lt;= $AU$3, "Q1 (Lowest)",
  attrition_data[[#This Row],[RiskScore]] &lt;= $AV$3, "Q2",
  attrition_data[[#This Row],[RiskScore]] &lt;= $AW$3, "Q3",
  TRUE, "Q4 (Highest)"
)</f>
        <v>Q1 (Lowest)</v>
      </c>
    </row>
    <row r="629" spans="1:45">
      <c r="A629">
        <v>52</v>
      </c>
      <c r="B629" t="s">
        <v>50</v>
      </c>
      <c r="C629" t="s">
        <v>51</v>
      </c>
      <c r="D629" t="s">
        <v>52</v>
      </c>
      <c r="E629">
        <v>25</v>
      </c>
      <c r="F629">
        <v>4</v>
      </c>
      <c r="G629" t="s">
        <v>64</v>
      </c>
      <c r="H629">
        <v>867</v>
      </c>
      <c r="I629">
        <v>3</v>
      </c>
      <c r="J629" t="s">
        <v>42</v>
      </c>
      <c r="K629">
        <v>2</v>
      </c>
      <c r="L629">
        <v>4</v>
      </c>
      <c r="M629" t="s">
        <v>69</v>
      </c>
      <c r="N629">
        <v>4</v>
      </c>
      <c r="O629" t="s">
        <v>55</v>
      </c>
      <c r="P629">
        <v>13826</v>
      </c>
      <c r="Q629">
        <v>3</v>
      </c>
      <c r="R629" t="s">
        <v>50</v>
      </c>
      <c r="S629">
        <v>22</v>
      </c>
      <c r="T629">
        <v>4</v>
      </c>
      <c r="U629">
        <v>3</v>
      </c>
      <c r="V629">
        <v>0</v>
      </c>
      <c r="W629">
        <v>31</v>
      </c>
      <c r="X629">
        <v>3</v>
      </c>
      <c r="Y629">
        <v>3</v>
      </c>
      <c r="Z629">
        <v>9</v>
      </c>
      <c r="AA629">
        <v>8</v>
      </c>
      <c r="AB629">
        <v>0</v>
      </c>
      <c r="AC629">
        <v>0</v>
      </c>
      <c r="AD629">
        <v>0</v>
      </c>
      <c r="AE629">
        <v>0</v>
      </c>
      <c r="AF629">
        <v>1</v>
      </c>
      <c r="AG629">
        <v>0</v>
      </c>
      <c r="AH629" t="s">
        <v>56</v>
      </c>
      <c r="AI629" t="s">
        <v>68</v>
      </c>
      <c r="AJ629" t="s">
        <v>81</v>
      </c>
      <c r="AK629" t="s">
        <v>77</v>
      </c>
      <c r="AL629" t="s">
        <v>49</v>
      </c>
      <c r="AM629">
        <v>3.25</v>
      </c>
      <c r="AN629" t="s">
        <v>95</v>
      </c>
      <c r="AO629" t="str" cm="1">
        <f t="array" ref="AO629">_xlfn.IFS(
  attrition_data[[#This Row],[YearsSinceLastPromotion]]="","",
  attrition_data[[#This Row],[YearsSinceLastPromotion]]=0,"0",
  attrition_data[[#This Row],[YearsSinceLastPromotion]]&lt;=2,"1–2",
  attrition_data[[#This Row],[YearsSinceLastPromotion]]&lt;=5,"3–5",
  TRUE,"6+"
)</f>
        <v>0</v>
      </c>
      <c r="AP629">
        <f>attrition_data[[#This Row],[MonthlyIncome]] * 12 * ReplacementFactor</f>
        <v>49773.599999999999</v>
      </c>
      <c r="AQ629">
        <f>IFERROR(attrition_data[[#This Row],[AttritionFlag]] * attrition_data[[#This Row],[ReplacementCost]], 0)</f>
        <v>0</v>
      </c>
      <c r="AR62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29" t="str" cm="1">
        <f t="array" ref="AS629">_xlfn.IFS(
  attrition_data[[#This Row],[RiskScore]] &lt;= $AU$3, "Q1 (Lowest)",
  attrition_data[[#This Row],[RiskScore]] &lt;= $AV$3, "Q2",
  attrition_data[[#This Row],[RiskScore]] &lt;= $AW$3, "Q3",
  TRUE, "Q4 (Highest)"
)</f>
        <v>Q2</v>
      </c>
    </row>
    <row r="630" spans="1:45">
      <c r="A630">
        <v>37</v>
      </c>
      <c r="B630" t="s">
        <v>50</v>
      </c>
      <c r="C630" t="s">
        <v>39</v>
      </c>
      <c r="D630" t="s">
        <v>40</v>
      </c>
      <c r="E630">
        <v>16</v>
      </c>
      <c r="F630">
        <v>4</v>
      </c>
      <c r="G630" t="s">
        <v>82</v>
      </c>
      <c r="H630">
        <v>868</v>
      </c>
      <c r="I630">
        <v>4</v>
      </c>
      <c r="J630" t="s">
        <v>53</v>
      </c>
      <c r="K630">
        <v>2</v>
      </c>
      <c r="L630">
        <v>2</v>
      </c>
      <c r="M630" t="s">
        <v>43</v>
      </c>
      <c r="N630">
        <v>3</v>
      </c>
      <c r="O630" t="s">
        <v>67</v>
      </c>
      <c r="P630">
        <v>6334</v>
      </c>
      <c r="Q630">
        <v>4</v>
      </c>
      <c r="R630" t="s">
        <v>50</v>
      </c>
      <c r="S630">
        <v>19</v>
      </c>
      <c r="T630">
        <v>3</v>
      </c>
      <c r="U630">
        <v>4</v>
      </c>
      <c r="V630">
        <v>2</v>
      </c>
      <c r="W630">
        <v>9</v>
      </c>
      <c r="X630">
        <v>2</v>
      </c>
      <c r="Y630">
        <v>3</v>
      </c>
      <c r="Z630">
        <v>1</v>
      </c>
      <c r="AA630">
        <v>0</v>
      </c>
      <c r="AB630">
        <v>0</v>
      </c>
      <c r="AC630">
        <v>0</v>
      </c>
      <c r="AD630">
        <v>0</v>
      </c>
      <c r="AE630">
        <v>0</v>
      </c>
      <c r="AF630">
        <v>1</v>
      </c>
      <c r="AG630">
        <v>0</v>
      </c>
      <c r="AH630" t="s">
        <v>45</v>
      </c>
      <c r="AI630" t="s">
        <v>72</v>
      </c>
      <c r="AJ630" t="s">
        <v>47</v>
      </c>
      <c r="AK630" t="s">
        <v>58</v>
      </c>
      <c r="AL630" t="s">
        <v>62</v>
      </c>
      <c r="AM630">
        <v>3.5</v>
      </c>
      <c r="AN630" t="s">
        <v>95</v>
      </c>
      <c r="AO630" t="str" cm="1">
        <f t="array" ref="AO630">_xlfn.IFS(
  attrition_data[[#This Row],[YearsSinceLastPromotion]]="","",
  attrition_data[[#This Row],[YearsSinceLastPromotion]]=0,"0",
  attrition_data[[#This Row],[YearsSinceLastPromotion]]&lt;=2,"1–2",
  attrition_data[[#This Row],[YearsSinceLastPromotion]]&lt;=5,"3–5",
  TRUE,"6+"
)</f>
        <v>0</v>
      </c>
      <c r="AP630">
        <f>attrition_data[[#This Row],[MonthlyIncome]] * 12 * ReplacementFactor</f>
        <v>22802.399999999998</v>
      </c>
      <c r="AQ630">
        <f>IFERROR(attrition_data[[#This Row],[AttritionFlag]] * attrition_data[[#This Row],[ReplacementCost]], 0)</f>
        <v>0</v>
      </c>
      <c r="AR63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30" t="str" cm="1">
        <f t="array" ref="AS630">_xlfn.IFS(
  attrition_data[[#This Row],[RiskScore]] &lt;= $AU$3, "Q1 (Lowest)",
  attrition_data[[#This Row],[RiskScore]] &lt;= $AV$3, "Q2",
  attrition_data[[#This Row],[RiskScore]] &lt;= $AW$3, "Q3",
  TRUE, "Q4 (Highest)"
)</f>
        <v>Q2</v>
      </c>
    </row>
    <row r="631" spans="1:45">
      <c r="A631">
        <v>28</v>
      </c>
      <c r="B631" t="s">
        <v>50</v>
      </c>
      <c r="C631" t="s">
        <v>39</v>
      </c>
      <c r="D631" t="s">
        <v>84</v>
      </c>
      <c r="E631">
        <v>8</v>
      </c>
      <c r="F631">
        <v>2</v>
      </c>
      <c r="G631" t="s">
        <v>64</v>
      </c>
      <c r="H631">
        <v>869</v>
      </c>
      <c r="I631">
        <v>2</v>
      </c>
      <c r="J631" t="s">
        <v>53</v>
      </c>
      <c r="K631">
        <v>2</v>
      </c>
      <c r="L631">
        <v>1</v>
      </c>
      <c r="M631" t="s">
        <v>84</v>
      </c>
      <c r="N631">
        <v>4</v>
      </c>
      <c r="O631" t="s">
        <v>67</v>
      </c>
      <c r="P631">
        <v>4936</v>
      </c>
      <c r="Q631">
        <v>1</v>
      </c>
      <c r="R631" t="s">
        <v>50</v>
      </c>
      <c r="S631">
        <v>13</v>
      </c>
      <c r="T631">
        <v>3</v>
      </c>
      <c r="U631">
        <v>4</v>
      </c>
      <c r="V631">
        <v>1</v>
      </c>
      <c r="W631">
        <v>6</v>
      </c>
      <c r="X631">
        <v>6</v>
      </c>
      <c r="Y631">
        <v>3</v>
      </c>
      <c r="Z631">
        <v>5</v>
      </c>
      <c r="AA631">
        <v>1</v>
      </c>
      <c r="AB631">
        <v>0</v>
      </c>
      <c r="AC631">
        <v>4</v>
      </c>
      <c r="AD631">
        <v>0</v>
      </c>
      <c r="AE631">
        <v>0</v>
      </c>
      <c r="AF631">
        <v>1</v>
      </c>
      <c r="AG631">
        <v>1</v>
      </c>
      <c r="AH631" t="s">
        <v>63</v>
      </c>
      <c r="AI631" t="s">
        <v>57</v>
      </c>
      <c r="AJ631" t="s">
        <v>61</v>
      </c>
      <c r="AK631" t="s">
        <v>48</v>
      </c>
      <c r="AL631" t="s">
        <v>65</v>
      </c>
      <c r="AM631">
        <v>3.25</v>
      </c>
      <c r="AN631" t="s">
        <v>95</v>
      </c>
      <c r="AO631" t="str" cm="1">
        <f t="array" ref="AO631">_xlfn.IFS(
  attrition_data[[#This Row],[YearsSinceLastPromotion]]="","",
  attrition_data[[#This Row],[YearsSinceLastPromotion]]=0,"0",
  attrition_data[[#This Row],[YearsSinceLastPromotion]]&lt;=2,"1–2",
  attrition_data[[#This Row],[YearsSinceLastPromotion]]&lt;=5,"3–5",
  TRUE,"6+"
)</f>
        <v>0</v>
      </c>
      <c r="AP631">
        <f>attrition_data[[#This Row],[MonthlyIncome]] * 12 * ReplacementFactor</f>
        <v>17769.599999999999</v>
      </c>
      <c r="AQ631">
        <f>IFERROR(attrition_data[[#This Row],[AttritionFlag]] * attrition_data[[#This Row],[ReplacementCost]], 0)</f>
        <v>0</v>
      </c>
      <c r="AR63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31" t="str" cm="1">
        <f t="array" ref="AS631">_xlfn.IFS(
  attrition_data[[#This Row],[RiskScore]] &lt;= $AU$3, "Q1 (Lowest)",
  attrition_data[[#This Row],[RiskScore]] &lt;= $AV$3, "Q2",
  attrition_data[[#This Row],[RiskScore]] &lt;= $AW$3, "Q3",
  TRUE, "Q4 (Highest)"
)</f>
        <v>Q1 (Lowest)</v>
      </c>
    </row>
    <row r="632" spans="1:45">
      <c r="A632">
        <v>22</v>
      </c>
      <c r="B632" t="s">
        <v>50</v>
      </c>
      <c r="C632" t="s">
        <v>39</v>
      </c>
      <c r="D632" t="s">
        <v>52</v>
      </c>
      <c r="E632">
        <v>1</v>
      </c>
      <c r="F632">
        <v>2</v>
      </c>
      <c r="G632" t="s">
        <v>41</v>
      </c>
      <c r="H632">
        <v>872</v>
      </c>
      <c r="I632">
        <v>4</v>
      </c>
      <c r="J632" t="s">
        <v>53</v>
      </c>
      <c r="K632">
        <v>2</v>
      </c>
      <c r="L632">
        <v>2</v>
      </c>
      <c r="M632" t="s">
        <v>69</v>
      </c>
      <c r="N632">
        <v>4</v>
      </c>
      <c r="O632" t="s">
        <v>55</v>
      </c>
      <c r="P632">
        <v>4775</v>
      </c>
      <c r="Q632">
        <v>6</v>
      </c>
      <c r="R632" t="s">
        <v>50</v>
      </c>
      <c r="S632">
        <v>22</v>
      </c>
      <c r="T632">
        <v>4</v>
      </c>
      <c r="U632">
        <v>1</v>
      </c>
      <c r="V632">
        <v>2</v>
      </c>
      <c r="W632">
        <v>4</v>
      </c>
      <c r="X632">
        <v>2</v>
      </c>
      <c r="Y632">
        <v>1</v>
      </c>
      <c r="Z632">
        <v>2</v>
      </c>
      <c r="AA632">
        <v>2</v>
      </c>
      <c r="AB632">
        <v>2</v>
      </c>
      <c r="AC632">
        <v>2</v>
      </c>
      <c r="AD632">
        <v>0</v>
      </c>
      <c r="AE632">
        <v>0</v>
      </c>
      <c r="AF632">
        <v>0</v>
      </c>
      <c r="AG632">
        <v>1</v>
      </c>
      <c r="AH632" t="s">
        <v>153</v>
      </c>
      <c r="AI632" t="s">
        <v>46</v>
      </c>
      <c r="AJ632" t="s">
        <v>61</v>
      </c>
      <c r="AK632" t="s">
        <v>48</v>
      </c>
      <c r="AL632" t="s">
        <v>65</v>
      </c>
      <c r="AM632">
        <v>2.5</v>
      </c>
      <c r="AN632" t="s">
        <v>96</v>
      </c>
      <c r="AO632" t="str" cm="1">
        <f t="array" ref="AO632">_xlfn.IFS(
  attrition_data[[#This Row],[YearsSinceLastPromotion]]="","",
  attrition_data[[#This Row],[YearsSinceLastPromotion]]=0,"0",
  attrition_data[[#This Row],[YearsSinceLastPromotion]]&lt;=2,"1–2",
  attrition_data[[#This Row],[YearsSinceLastPromotion]]&lt;=5,"3–5",
  TRUE,"6+"
)</f>
        <v>1–2</v>
      </c>
      <c r="AP632">
        <f>attrition_data[[#This Row],[MonthlyIncome]] * 12 * ReplacementFactor</f>
        <v>17190</v>
      </c>
      <c r="AQ632">
        <f>IFERROR(attrition_data[[#This Row],[AttritionFlag]] * attrition_data[[#This Row],[ReplacementCost]], 0)</f>
        <v>0</v>
      </c>
      <c r="AR63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32" t="str" cm="1">
        <f t="array" ref="AS632">_xlfn.IFS(
  attrition_data[[#This Row],[RiskScore]] &lt;= $AU$3, "Q1 (Lowest)",
  attrition_data[[#This Row],[RiskScore]] &lt;= $AV$3, "Q2",
  attrition_data[[#This Row],[RiskScore]] &lt;= $AW$3, "Q3",
  TRUE, "Q4 (Highest)"
)</f>
        <v>Q2</v>
      </c>
    </row>
    <row r="633" spans="1:45">
      <c r="A633">
        <v>44</v>
      </c>
      <c r="B633" t="s">
        <v>50</v>
      </c>
      <c r="C633" t="s">
        <v>39</v>
      </c>
      <c r="D633" t="s">
        <v>52</v>
      </c>
      <c r="E633">
        <v>8</v>
      </c>
      <c r="F633">
        <v>4</v>
      </c>
      <c r="G633" t="s">
        <v>41</v>
      </c>
      <c r="H633">
        <v>874</v>
      </c>
      <c r="I633">
        <v>1</v>
      </c>
      <c r="J633" t="s">
        <v>53</v>
      </c>
      <c r="K633">
        <v>4</v>
      </c>
      <c r="L633">
        <v>1</v>
      </c>
      <c r="M633" t="s">
        <v>60</v>
      </c>
      <c r="N633">
        <v>4</v>
      </c>
      <c r="O633" t="s">
        <v>55</v>
      </c>
      <c r="P633">
        <v>2818</v>
      </c>
      <c r="Q633">
        <v>2</v>
      </c>
      <c r="R633" t="s">
        <v>38</v>
      </c>
      <c r="S633">
        <v>24</v>
      </c>
      <c r="T633">
        <v>4</v>
      </c>
      <c r="U633">
        <v>3</v>
      </c>
      <c r="V633">
        <v>1</v>
      </c>
      <c r="W633">
        <v>10</v>
      </c>
      <c r="X633">
        <v>2</v>
      </c>
      <c r="Y633">
        <v>2</v>
      </c>
      <c r="Z633">
        <v>3</v>
      </c>
      <c r="AA633">
        <v>2</v>
      </c>
      <c r="AB633">
        <v>0</v>
      </c>
      <c r="AC633">
        <v>2</v>
      </c>
      <c r="AD633">
        <v>0</v>
      </c>
      <c r="AE633">
        <v>1</v>
      </c>
      <c r="AF633">
        <v>1</v>
      </c>
      <c r="AG633">
        <v>1</v>
      </c>
      <c r="AH633" t="s">
        <v>45</v>
      </c>
      <c r="AI633" t="s">
        <v>57</v>
      </c>
      <c r="AJ633" t="s">
        <v>61</v>
      </c>
      <c r="AK633" t="s">
        <v>58</v>
      </c>
      <c r="AL633" t="s">
        <v>65</v>
      </c>
      <c r="AM633">
        <v>2.5</v>
      </c>
      <c r="AN633" t="s">
        <v>96</v>
      </c>
      <c r="AO633" t="str" cm="1">
        <f t="array" ref="AO633">_xlfn.IFS(
  attrition_data[[#This Row],[YearsSinceLastPromotion]]="","",
  attrition_data[[#This Row],[YearsSinceLastPromotion]]=0,"0",
  attrition_data[[#This Row],[YearsSinceLastPromotion]]&lt;=2,"1–2",
  attrition_data[[#This Row],[YearsSinceLastPromotion]]&lt;=5,"3–5",
  TRUE,"6+"
)</f>
        <v>0</v>
      </c>
      <c r="AP633">
        <f>attrition_data[[#This Row],[MonthlyIncome]] * 12 * ReplacementFactor</f>
        <v>10144.799999999999</v>
      </c>
      <c r="AQ633">
        <f>IFERROR(attrition_data[[#This Row],[AttritionFlag]] * attrition_data[[#This Row],[ReplacementCost]], 0)</f>
        <v>0</v>
      </c>
      <c r="AR63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33" t="str" cm="1">
        <f t="array" ref="AS633">_xlfn.IFS(
  attrition_data[[#This Row],[RiskScore]] &lt;= $AU$3, "Q1 (Lowest)",
  attrition_data[[#This Row],[RiskScore]] &lt;= $AV$3, "Q2",
  attrition_data[[#This Row],[RiskScore]] &lt;= $AW$3, "Q3",
  TRUE, "Q4 (Highest)"
)</f>
        <v>Q2</v>
      </c>
    </row>
    <row r="634" spans="1:45">
      <c r="A634">
        <v>42</v>
      </c>
      <c r="B634" t="s">
        <v>50</v>
      </c>
      <c r="C634" t="s">
        <v>51</v>
      </c>
      <c r="D634" t="s">
        <v>52</v>
      </c>
      <c r="E634">
        <v>2</v>
      </c>
      <c r="F634">
        <v>1</v>
      </c>
      <c r="G634" t="s">
        <v>64</v>
      </c>
      <c r="H634">
        <v>875</v>
      </c>
      <c r="I634">
        <v>2</v>
      </c>
      <c r="J634" t="s">
        <v>53</v>
      </c>
      <c r="K634">
        <v>3</v>
      </c>
      <c r="L634">
        <v>1</v>
      </c>
      <c r="M634" t="s">
        <v>54</v>
      </c>
      <c r="N634">
        <v>4</v>
      </c>
      <c r="O634" t="s">
        <v>44</v>
      </c>
      <c r="P634">
        <v>2515</v>
      </c>
      <c r="Q634">
        <v>5</v>
      </c>
      <c r="R634" t="s">
        <v>38</v>
      </c>
      <c r="S634">
        <v>14</v>
      </c>
      <c r="T634">
        <v>3</v>
      </c>
      <c r="U634">
        <v>4</v>
      </c>
      <c r="V634">
        <v>0</v>
      </c>
      <c r="W634">
        <v>8</v>
      </c>
      <c r="X634">
        <v>2</v>
      </c>
      <c r="Y634">
        <v>3</v>
      </c>
      <c r="Z634">
        <v>2</v>
      </c>
      <c r="AA634">
        <v>1</v>
      </c>
      <c r="AB634">
        <v>2</v>
      </c>
      <c r="AC634">
        <v>2</v>
      </c>
      <c r="AD634">
        <v>0</v>
      </c>
      <c r="AE634">
        <v>1</v>
      </c>
      <c r="AF634">
        <v>0</v>
      </c>
      <c r="AG634">
        <v>1</v>
      </c>
      <c r="AH634" t="s">
        <v>45</v>
      </c>
      <c r="AI634" t="s">
        <v>46</v>
      </c>
      <c r="AJ634" t="s">
        <v>61</v>
      </c>
      <c r="AK634" t="s">
        <v>48</v>
      </c>
      <c r="AL634" t="s">
        <v>65</v>
      </c>
      <c r="AM634">
        <v>3.25</v>
      </c>
      <c r="AN634" t="s">
        <v>95</v>
      </c>
      <c r="AO634" t="str" cm="1">
        <f t="array" ref="AO634">_xlfn.IFS(
  attrition_data[[#This Row],[YearsSinceLastPromotion]]="","",
  attrition_data[[#This Row],[YearsSinceLastPromotion]]=0,"0",
  attrition_data[[#This Row],[YearsSinceLastPromotion]]&lt;=2,"1–2",
  attrition_data[[#This Row],[YearsSinceLastPromotion]]&lt;=5,"3–5",
  TRUE,"6+"
)</f>
        <v>1–2</v>
      </c>
      <c r="AP634">
        <f>attrition_data[[#This Row],[MonthlyIncome]] * 12 * ReplacementFactor</f>
        <v>9054</v>
      </c>
      <c r="AQ634">
        <f>IFERROR(attrition_data[[#This Row],[AttritionFlag]] * attrition_data[[#This Row],[ReplacementCost]], 0)</f>
        <v>0</v>
      </c>
      <c r="AR63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634" t="str" cm="1">
        <f t="array" ref="AS634">_xlfn.IFS(
  attrition_data[[#This Row],[RiskScore]] &lt;= $AU$3, "Q1 (Lowest)",
  attrition_data[[#This Row],[RiskScore]] &lt;= $AV$3, "Q2",
  attrition_data[[#This Row],[RiskScore]] &lt;= $AW$3, "Q3",
  TRUE, "Q4 (Highest)"
)</f>
        <v>Q3</v>
      </c>
    </row>
    <row r="635" spans="1:45">
      <c r="A635">
        <v>36</v>
      </c>
      <c r="B635" t="s">
        <v>50</v>
      </c>
      <c r="C635" t="s">
        <v>39</v>
      </c>
      <c r="D635" t="s">
        <v>84</v>
      </c>
      <c r="E635">
        <v>8</v>
      </c>
      <c r="F635">
        <v>3</v>
      </c>
      <c r="G635" t="s">
        <v>41</v>
      </c>
      <c r="H635">
        <v>878</v>
      </c>
      <c r="I635">
        <v>1</v>
      </c>
      <c r="J635" t="s">
        <v>53</v>
      </c>
      <c r="K635">
        <v>2</v>
      </c>
      <c r="L635">
        <v>1</v>
      </c>
      <c r="M635" t="s">
        <v>84</v>
      </c>
      <c r="N635">
        <v>1</v>
      </c>
      <c r="O635" t="s">
        <v>55</v>
      </c>
      <c r="P635">
        <v>2342</v>
      </c>
      <c r="Q635">
        <v>0</v>
      </c>
      <c r="R635" t="s">
        <v>50</v>
      </c>
      <c r="S635">
        <v>21</v>
      </c>
      <c r="T635">
        <v>4</v>
      </c>
      <c r="U635">
        <v>3</v>
      </c>
      <c r="V635">
        <v>0</v>
      </c>
      <c r="W635">
        <v>6</v>
      </c>
      <c r="X635">
        <v>3</v>
      </c>
      <c r="Y635">
        <v>3</v>
      </c>
      <c r="Z635">
        <v>5</v>
      </c>
      <c r="AA635">
        <v>4</v>
      </c>
      <c r="AB635">
        <v>0</v>
      </c>
      <c r="AC635">
        <v>3</v>
      </c>
      <c r="AD635">
        <v>0</v>
      </c>
      <c r="AE635">
        <v>0</v>
      </c>
      <c r="AF635">
        <v>1</v>
      </c>
      <c r="AG635">
        <v>1</v>
      </c>
      <c r="AH635" t="s">
        <v>45</v>
      </c>
      <c r="AI635" t="s">
        <v>57</v>
      </c>
      <c r="AJ635" t="s">
        <v>61</v>
      </c>
      <c r="AK635" t="s">
        <v>48</v>
      </c>
      <c r="AL635" t="s">
        <v>65</v>
      </c>
      <c r="AM635">
        <v>2</v>
      </c>
      <c r="AN635" t="s">
        <v>93</v>
      </c>
      <c r="AO635" t="str" cm="1">
        <f t="array" ref="AO635">_xlfn.IFS(
  attrition_data[[#This Row],[YearsSinceLastPromotion]]="","",
  attrition_data[[#This Row],[YearsSinceLastPromotion]]=0,"0",
  attrition_data[[#This Row],[YearsSinceLastPromotion]]&lt;=2,"1–2",
  attrition_data[[#This Row],[YearsSinceLastPromotion]]&lt;=5,"3–5",
  TRUE,"6+"
)</f>
        <v>0</v>
      </c>
      <c r="AP635">
        <f>attrition_data[[#This Row],[MonthlyIncome]] * 12 * ReplacementFactor</f>
        <v>8431.1999999999989</v>
      </c>
      <c r="AQ635">
        <f>IFERROR(attrition_data[[#This Row],[AttritionFlag]] * attrition_data[[#This Row],[ReplacementCost]], 0)</f>
        <v>0</v>
      </c>
      <c r="AR63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35" t="str" cm="1">
        <f t="array" ref="AS635">_xlfn.IFS(
  attrition_data[[#This Row],[RiskScore]] &lt;= $AU$3, "Q1 (Lowest)",
  attrition_data[[#This Row],[RiskScore]] &lt;= $AV$3, "Q2",
  attrition_data[[#This Row],[RiskScore]] &lt;= $AW$3, "Q3",
  TRUE, "Q4 (Highest)"
)</f>
        <v>Q2</v>
      </c>
    </row>
    <row r="636" spans="1:45">
      <c r="A636">
        <v>25</v>
      </c>
      <c r="B636" t="s">
        <v>50</v>
      </c>
      <c r="C636" t="s">
        <v>39</v>
      </c>
      <c r="D636" t="s">
        <v>40</v>
      </c>
      <c r="E636">
        <v>3</v>
      </c>
      <c r="F636">
        <v>1</v>
      </c>
      <c r="G636" t="s">
        <v>59</v>
      </c>
      <c r="H636">
        <v>879</v>
      </c>
      <c r="I636">
        <v>3</v>
      </c>
      <c r="J636" t="s">
        <v>53</v>
      </c>
      <c r="K636">
        <v>3</v>
      </c>
      <c r="L636">
        <v>2</v>
      </c>
      <c r="M636" t="s">
        <v>43</v>
      </c>
      <c r="N636">
        <v>1</v>
      </c>
      <c r="O636" t="s">
        <v>55</v>
      </c>
      <c r="P636">
        <v>4194</v>
      </c>
      <c r="Q636">
        <v>1</v>
      </c>
      <c r="R636" t="s">
        <v>38</v>
      </c>
      <c r="S636">
        <v>18</v>
      </c>
      <c r="T636">
        <v>3</v>
      </c>
      <c r="U636">
        <v>4</v>
      </c>
      <c r="V636">
        <v>0</v>
      </c>
      <c r="W636">
        <v>5</v>
      </c>
      <c r="X636">
        <v>3</v>
      </c>
      <c r="Y636">
        <v>3</v>
      </c>
      <c r="Z636">
        <v>5</v>
      </c>
      <c r="AA636">
        <v>3</v>
      </c>
      <c r="AB636">
        <v>0</v>
      </c>
      <c r="AC636">
        <v>3</v>
      </c>
      <c r="AD636">
        <v>0</v>
      </c>
      <c r="AE636">
        <v>1</v>
      </c>
      <c r="AF636">
        <v>1</v>
      </c>
      <c r="AG636">
        <v>1</v>
      </c>
      <c r="AH636" t="s">
        <v>63</v>
      </c>
      <c r="AI636" t="s">
        <v>46</v>
      </c>
      <c r="AJ636" t="s">
        <v>61</v>
      </c>
      <c r="AK636" t="s">
        <v>48</v>
      </c>
      <c r="AL636" t="s">
        <v>65</v>
      </c>
      <c r="AM636">
        <v>2.75</v>
      </c>
      <c r="AN636" t="s">
        <v>94</v>
      </c>
      <c r="AO636" t="str" cm="1">
        <f t="array" ref="AO636">_xlfn.IFS(
  attrition_data[[#This Row],[YearsSinceLastPromotion]]="","",
  attrition_data[[#This Row],[YearsSinceLastPromotion]]=0,"0",
  attrition_data[[#This Row],[YearsSinceLastPromotion]]&lt;=2,"1–2",
  attrition_data[[#This Row],[YearsSinceLastPromotion]]&lt;=5,"3–5",
  TRUE,"6+"
)</f>
        <v>0</v>
      </c>
      <c r="AP636">
        <f>attrition_data[[#This Row],[MonthlyIncome]] * 12 * ReplacementFactor</f>
        <v>15098.4</v>
      </c>
      <c r="AQ636">
        <f>IFERROR(attrition_data[[#This Row],[AttritionFlag]] * attrition_data[[#This Row],[ReplacementCost]], 0)</f>
        <v>0</v>
      </c>
      <c r="AR63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36" t="str" cm="1">
        <f t="array" ref="AS636">_xlfn.IFS(
  attrition_data[[#This Row],[RiskScore]] &lt;= $AU$3, "Q1 (Lowest)",
  attrition_data[[#This Row],[RiskScore]] &lt;= $AV$3, "Q2",
  attrition_data[[#This Row],[RiskScore]] &lt;= $AW$3, "Q3",
  TRUE, "Q4 (Highest)"
)</f>
        <v>Q2</v>
      </c>
    </row>
    <row r="637" spans="1:45">
      <c r="A637">
        <v>35</v>
      </c>
      <c r="B637" t="s">
        <v>50</v>
      </c>
      <c r="C637" t="s">
        <v>39</v>
      </c>
      <c r="D637" t="s">
        <v>52</v>
      </c>
      <c r="E637">
        <v>9</v>
      </c>
      <c r="F637">
        <v>3</v>
      </c>
      <c r="G637" t="s">
        <v>41</v>
      </c>
      <c r="H637">
        <v>880</v>
      </c>
      <c r="I637">
        <v>4</v>
      </c>
      <c r="J637" t="s">
        <v>42</v>
      </c>
      <c r="K637">
        <v>2</v>
      </c>
      <c r="L637">
        <v>3</v>
      </c>
      <c r="M637" t="s">
        <v>69</v>
      </c>
      <c r="N637">
        <v>3</v>
      </c>
      <c r="O637" t="s">
        <v>55</v>
      </c>
      <c r="P637">
        <v>10685</v>
      </c>
      <c r="Q637">
        <v>1</v>
      </c>
      <c r="R637" t="s">
        <v>38</v>
      </c>
      <c r="S637">
        <v>20</v>
      </c>
      <c r="T637">
        <v>4</v>
      </c>
      <c r="U637">
        <v>2</v>
      </c>
      <c r="V637">
        <v>1</v>
      </c>
      <c r="W637">
        <v>17</v>
      </c>
      <c r="X637">
        <v>2</v>
      </c>
      <c r="Y637">
        <v>3</v>
      </c>
      <c r="Z637">
        <v>17</v>
      </c>
      <c r="AA637">
        <v>14</v>
      </c>
      <c r="AB637">
        <v>5</v>
      </c>
      <c r="AC637">
        <v>15</v>
      </c>
      <c r="AD637">
        <v>0</v>
      </c>
      <c r="AE637">
        <v>1</v>
      </c>
      <c r="AF637">
        <v>0</v>
      </c>
      <c r="AG637">
        <v>1</v>
      </c>
      <c r="AH637" t="s">
        <v>45</v>
      </c>
      <c r="AI637" t="s">
        <v>57</v>
      </c>
      <c r="AJ637" t="s">
        <v>81</v>
      </c>
      <c r="AK637" t="s">
        <v>71</v>
      </c>
      <c r="AL637" t="s">
        <v>71</v>
      </c>
      <c r="AM637">
        <v>3</v>
      </c>
      <c r="AN637" t="s">
        <v>94</v>
      </c>
      <c r="AO637" t="str" cm="1">
        <f t="array" ref="AO637">_xlfn.IFS(
  attrition_data[[#This Row],[YearsSinceLastPromotion]]="","",
  attrition_data[[#This Row],[YearsSinceLastPromotion]]=0,"0",
  attrition_data[[#This Row],[YearsSinceLastPromotion]]&lt;=2,"1–2",
  attrition_data[[#This Row],[YearsSinceLastPromotion]]&lt;=5,"3–5",
  TRUE,"6+"
)</f>
        <v>3–5</v>
      </c>
      <c r="AP637">
        <f>attrition_data[[#This Row],[MonthlyIncome]] * 12 * ReplacementFactor</f>
        <v>38466</v>
      </c>
      <c r="AQ637">
        <f>IFERROR(attrition_data[[#This Row],[AttritionFlag]] * attrition_data[[#This Row],[ReplacementCost]], 0)</f>
        <v>0</v>
      </c>
      <c r="AR63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637" t="str" cm="1">
        <f t="array" ref="AS637">_xlfn.IFS(
  attrition_data[[#This Row],[RiskScore]] &lt;= $AU$3, "Q1 (Lowest)",
  attrition_data[[#This Row],[RiskScore]] &lt;= $AV$3, "Q2",
  attrition_data[[#This Row],[RiskScore]] &lt;= $AW$3, "Q3",
  TRUE, "Q4 (Highest)"
)</f>
        <v>Q3</v>
      </c>
    </row>
    <row r="638" spans="1:45">
      <c r="A638">
        <v>35</v>
      </c>
      <c r="B638" t="s">
        <v>38</v>
      </c>
      <c r="C638" t="s">
        <v>51</v>
      </c>
      <c r="D638" t="s">
        <v>52</v>
      </c>
      <c r="E638">
        <v>25</v>
      </c>
      <c r="F638">
        <v>4</v>
      </c>
      <c r="G638" t="s">
        <v>41</v>
      </c>
      <c r="H638">
        <v>881</v>
      </c>
      <c r="I638">
        <v>4</v>
      </c>
      <c r="J638" t="s">
        <v>42</v>
      </c>
      <c r="K638">
        <v>3</v>
      </c>
      <c r="L638">
        <v>1</v>
      </c>
      <c r="M638" t="s">
        <v>54</v>
      </c>
      <c r="N638">
        <v>2</v>
      </c>
      <c r="O638" t="s">
        <v>67</v>
      </c>
      <c r="P638">
        <v>2022</v>
      </c>
      <c r="Q638">
        <v>1</v>
      </c>
      <c r="R638" t="s">
        <v>38</v>
      </c>
      <c r="S638">
        <v>19</v>
      </c>
      <c r="T638">
        <v>3</v>
      </c>
      <c r="U638">
        <v>1</v>
      </c>
      <c r="V638">
        <v>1</v>
      </c>
      <c r="W638">
        <v>10</v>
      </c>
      <c r="X638">
        <v>3</v>
      </c>
      <c r="Y638">
        <v>2</v>
      </c>
      <c r="Z638">
        <v>10</v>
      </c>
      <c r="AA638">
        <v>2</v>
      </c>
      <c r="AB638">
        <v>7</v>
      </c>
      <c r="AC638">
        <v>8</v>
      </c>
      <c r="AD638">
        <v>1</v>
      </c>
      <c r="AE638">
        <v>1</v>
      </c>
      <c r="AF638">
        <v>0</v>
      </c>
      <c r="AG638">
        <v>1</v>
      </c>
      <c r="AH638" t="s">
        <v>45</v>
      </c>
      <c r="AI638" t="s">
        <v>68</v>
      </c>
      <c r="AJ638" t="s">
        <v>61</v>
      </c>
      <c r="AK638" t="s">
        <v>58</v>
      </c>
      <c r="AL638" t="s">
        <v>49</v>
      </c>
      <c r="AM638">
        <v>2.25</v>
      </c>
      <c r="AN638" t="s">
        <v>96</v>
      </c>
      <c r="AO638" t="str" cm="1">
        <f t="array" ref="AO638">_xlfn.IFS(
  attrition_data[[#This Row],[YearsSinceLastPromotion]]="","",
  attrition_data[[#This Row],[YearsSinceLastPromotion]]=0,"0",
  attrition_data[[#This Row],[YearsSinceLastPromotion]]&lt;=2,"1–2",
  attrition_data[[#This Row],[YearsSinceLastPromotion]]&lt;=5,"3–5",
  TRUE,"6+"
)</f>
        <v>6+</v>
      </c>
      <c r="AP638">
        <f>attrition_data[[#This Row],[MonthlyIncome]] * 12 * ReplacementFactor</f>
        <v>7279.2</v>
      </c>
      <c r="AQ638">
        <f>IFERROR(attrition_data[[#This Row],[AttritionFlag]] * attrition_data[[#This Row],[ReplacementCost]], 0)</f>
        <v>7279.2</v>
      </c>
      <c r="AR63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638" t="str" cm="1">
        <f t="array" ref="AS638">_xlfn.IFS(
  attrition_data[[#This Row],[RiskScore]] &lt;= $AU$3, "Q1 (Lowest)",
  attrition_data[[#This Row],[RiskScore]] &lt;= $AV$3, "Q2",
  attrition_data[[#This Row],[RiskScore]] &lt;= $AW$3, "Q3",
  TRUE, "Q4 (Highest)"
)</f>
        <v>Q4 (Highest)</v>
      </c>
    </row>
    <row r="639" spans="1:45">
      <c r="A639">
        <v>32</v>
      </c>
      <c r="B639" t="s">
        <v>50</v>
      </c>
      <c r="C639" t="s">
        <v>74</v>
      </c>
      <c r="D639" t="s">
        <v>52</v>
      </c>
      <c r="E639">
        <v>1</v>
      </c>
      <c r="F639">
        <v>3</v>
      </c>
      <c r="G639" t="s">
        <v>41</v>
      </c>
      <c r="H639">
        <v>882</v>
      </c>
      <c r="I639">
        <v>4</v>
      </c>
      <c r="J639" t="s">
        <v>53</v>
      </c>
      <c r="K639">
        <v>3</v>
      </c>
      <c r="L639">
        <v>1</v>
      </c>
      <c r="M639" t="s">
        <v>60</v>
      </c>
      <c r="N639">
        <v>4</v>
      </c>
      <c r="O639" t="s">
        <v>67</v>
      </c>
      <c r="P639">
        <v>2314</v>
      </c>
      <c r="Q639">
        <v>0</v>
      </c>
      <c r="R639" t="s">
        <v>50</v>
      </c>
      <c r="S639">
        <v>12</v>
      </c>
      <c r="T639">
        <v>3</v>
      </c>
      <c r="U639">
        <v>2</v>
      </c>
      <c r="V639">
        <v>1</v>
      </c>
      <c r="W639">
        <v>4</v>
      </c>
      <c r="X639">
        <v>2</v>
      </c>
      <c r="Y639">
        <v>3</v>
      </c>
      <c r="Z639">
        <v>3</v>
      </c>
      <c r="AA639">
        <v>0</v>
      </c>
      <c r="AB639">
        <v>0</v>
      </c>
      <c r="AC639">
        <v>2</v>
      </c>
      <c r="AD639">
        <v>0</v>
      </c>
      <c r="AE639">
        <v>0</v>
      </c>
      <c r="AF639">
        <v>1</v>
      </c>
      <c r="AG639">
        <v>1</v>
      </c>
      <c r="AH639" t="s">
        <v>63</v>
      </c>
      <c r="AI639" t="s">
        <v>46</v>
      </c>
      <c r="AJ639" t="s">
        <v>61</v>
      </c>
      <c r="AK639" t="s">
        <v>48</v>
      </c>
      <c r="AL639" t="s">
        <v>65</v>
      </c>
      <c r="AM639">
        <v>3.25</v>
      </c>
      <c r="AN639" t="s">
        <v>95</v>
      </c>
      <c r="AO639" t="str" cm="1">
        <f t="array" ref="AO639">_xlfn.IFS(
  attrition_data[[#This Row],[YearsSinceLastPromotion]]="","",
  attrition_data[[#This Row],[YearsSinceLastPromotion]]=0,"0",
  attrition_data[[#This Row],[YearsSinceLastPromotion]]&lt;=2,"1–2",
  attrition_data[[#This Row],[YearsSinceLastPromotion]]&lt;=5,"3–5",
  TRUE,"6+"
)</f>
        <v>0</v>
      </c>
      <c r="AP639">
        <f>attrition_data[[#This Row],[MonthlyIncome]] * 12 * ReplacementFactor</f>
        <v>8330.4</v>
      </c>
      <c r="AQ639">
        <f>IFERROR(attrition_data[[#This Row],[AttritionFlag]] * attrition_data[[#This Row],[ReplacementCost]], 0)</f>
        <v>0</v>
      </c>
      <c r="AR63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39" t="str" cm="1">
        <f t="array" ref="AS639">_xlfn.IFS(
  attrition_data[[#This Row],[RiskScore]] &lt;= $AU$3, "Q1 (Lowest)",
  attrition_data[[#This Row],[RiskScore]] &lt;= $AV$3, "Q2",
  attrition_data[[#This Row],[RiskScore]] &lt;= $AW$3, "Q3",
  TRUE, "Q4 (Highest)"
)</f>
        <v>Q1 (Lowest)</v>
      </c>
    </row>
    <row r="640" spans="1:45">
      <c r="A640">
        <v>25</v>
      </c>
      <c r="B640" t="s">
        <v>50</v>
      </c>
      <c r="C640" t="s">
        <v>39</v>
      </c>
      <c r="D640" t="s">
        <v>40</v>
      </c>
      <c r="E640">
        <v>4</v>
      </c>
      <c r="F640">
        <v>1</v>
      </c>
      <c r="G640" t="s">
        <v>82</v>
      </c>
      <c r="H640">
        <v>885</v>
      </c>
      <c r="I640">
        <v>3</v>
      </c>
      <c r="J640" t="s">
        <v>53</v>
      </c>
      <c r="K640">
        <v>2</v>
      </c>
      <c r="L640">
        <v>2</v>
      </c>
      <c r="M640" t="s">
        <v>43</v>
      </c>
      <c r="N640">
        <v>1</v>
      </c>
      <c r="O640" t="s">
        <v>55</v>
      </c>
      <c r="P640">
        <v>4256</v>
      </c>
      <c r="Q640">
        <v>1</v>
      </c>
      <c r="R640" t="s">
        <v>50</v>
      </c>
      <c r="S640">
        <v>12</v>
      </c>
      <c r="T640">
        <v>3</v>
      </c>
      <c r="U640">
        <v>1</v>
      </c>
      <c r="V640">
        <v>0</v>
      </c>
      <c r="W640">
        <v>5</v>
      </c>
      <c r="X640">
        <v>1</v>
      </c>
      <c r="Y640">
        <v>4</v>
      </c>
      <c r="Z640">
        <v>5</v>
      </c>
      <c r="AA640">
        <v>2</v>
      </c>
      <c r="AB640">
        <v>0</v>
      </c>
      <c r="AC640">
        <v>3</v>
      </c>
      <c r="AD640">
        <v>0</v>
      </c>
      <c r="AE640">
        <v>0</v>
      </c>
      <c r="AF640">
        <v>1</v>
      </c>
      <c r="AG640">
        <v>1</v>
      </c>
      <c r="AH640" t="s">
        <v>63</v>
      </c>
      <c r="AI640" t="s">
        <v>46</v>
      </c>
      <c r="AJ640" t="s">
        <v>61</v>
      </c>
      <c r="AK640" t="s">
        <v>48</v>
      </c>
      <c r="AL640" t="s">
        <v>65</v>
      </c>
      <c r="AM640">
        <v>2.25</v>
      </c>
      <c r="AN640" t="s">
        <v>96</v>
      </c>
      <c r="AO640" t="str" cm="1">
        <f t="array" ref="AO640">_xlfn.IFS(
  attrition_data[[#This Row],[YearsSinceLastPromotion]]="","",
  attrition_data[[#This Row],[YearsSinceLastPromotion]]=0,"0",
  attrition_data[[#This Row],[YearsSinceLastPromotion]]&lt;=2,"1–2",
  attrition_data[[#This Row],[YearsSinceLastPromotion]]&lt;=5,"3–5",
  TRUE,"6+"
)</f>
        <v>0</v>
      </c>
      <c r="AP640">
        <f>attrition_data[[#This Row],[MonthlyIncome]] * 12 * ReplacementFactor</f>
        <v>15321.599999999999</v>
      </c>
      <c r="AQ640">
        <f>IFERROR(attrition_data[[#This Row],[AttritionFlag]] * attrition_data[[#This Row],[ReplacementCost]], 0)</f>
        <v>0</v>
      </c>
      <c r="AR64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40" t="str" cm="1">
        <f t="array" ref="AS640">_xlfn.IFS(
  attrition_data[[#This Row],[RiskScore]] &lt;= $AU$3, "Q1 (Lowest)",
  attrition_data[[#This Row],[RiskScore]] &lt;= $AV$3, "Q2",
  attrition_data[[#This Row],[RiskScore]] &lt;= $AW$3, "Q3",
  TRUE, "Q4 (Highest)"
)</f>
        <v>Q1 (Lowest)</v>
      </c>
    </row>
    <row r="641" spans="1:45">
      <c r="A641">
        <v>49</v>
      </c>
      <c r="B641" t="s">
        <v>50</v>
      </c>
      <c r="C641" t="s">
        <v>39</v>
      </c>
      <c r="D641" t="s">
        <v>52</v>
      </c>
      <c r="E641">
        <v>1</v>
      </c>
      <c r="F641">
        <v>3</v>
      </c>
      <c r="G641" t="s">
        <v>83</v>
      </c>
      <c r="H641">
        <v>887</v>
      </c>
      <c r="I641">
        <v>3</v>
      </c>
      <c r="J641" t="s">
        <v>42</v>
      </c>
      <c r="K641">
        <v>3</v>
      </c>
      <c r="L641">
        <v>1</v>
      </c>
      <c r="M641" t="s">
        <v>54</v>
      </c>
      <c r="N641">
        <v>1</v>
      </c>
      <c r="O641" t="s">
        <v>55</v>
      </c>
      <c r="P641">
        <v>3580</v>
      </c>
      <c r="Q641">
        <v>2</v>
      </c>
      <c r="R641" t="s">
        <v>50</v>
      </c>
      <c r="S641">
        <v>16</v>
      </c>
      <c r="T641">
        <v>3</v>
      </c>
      <c r="U641">
        <v>2</v>
      </c>
      <c r="V641">
        <v>1</v>
      </c>
      <c r="W641">
        <v>7</v>
      </c>
      <c r="X641">
        <v>2</v>
      </c>
      <c r="Y641">
        <v>3</v>
      </c>
      <c r="Z641">
        <v>4</v>
      </c>
      <c r="AA641">
        <v>2</v>
      </c>
      <c r="AB641">
        <v>0</v>
      </c>
      <c r="AC641">
        <v>2</v>
      </c>
      <c r="AD641">
        <v>0</v>
      </c>
      <c r="AE641">
        <v>0</v>
      </c>
      <c r="AF641">
        <v>1</v>
      </c>
      <c r="AG641">
        <v>1</v>
      </c>
      <c r="AH641" t="s">
        <v>56</v>
      </c>
      <c r="AI641" t="s">
        <v>46</v>
      </c>
      <c r="AJ641" t="s">
        <v>61</v>
      </c>
      <c r="AK641" t="s">
        <v>48</v>
      </c>
      <c r="AL641" t="s">
        <v>65</v>
      </c>
      <c r="AM641">
        <v>2.25</v>
      </c>
      <c r="AN641" t="s">
        <v>96</v>
      </c>
      <c r="AO641" t="str" cm="1">
        <f t="array" ref="AO641">_xlfn.IFS(
  attrition_data[[#This Row],[YearsSinceLastPromotion]]="","",
  attrition_data[[#This Row],[YearsSinceLastPromotion]]=0,"0",
  attrition_data[[#This Row],[YearsSinceLastPromotion]]&lt;=2,"1–2",
  attrition_data[[#This Row],[YearsSinceLastPromotion]]&lt;=5,"3–5",
  TRUE,"6+"
)</f>
        <v>0</v>
      </c>
      <c r="AP641">
        <f>attrition_data[[#This Row],[MonthlyIncome]] * 12 * ReplacementFactor</f>
        <v>12888</v>
      </c>
      <c r="AQ641">
        <f>IFERROR(attrition_data[[#This Row],[AttritionFlag]] * attrition_data[[#This Row],[ReplacementCost]], 0)</f>
        <v>0</v>
      </c>
      <c r="AR64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41" t="str" cm="1">
        <f t="array" ref="AS641">_xlfn.IFS(
  attrition_data[[#This Row],[RiskScore]] &lt;= $AU$3, "Q1 (Lowest)",
  attrition_data[[#This Row],[RiskScore]] &lt;= $AV$3, "Q2",
  attrition_data[[#This Row],[RiskScore]] &lt;= $AW$3, "Q3",
  TRUE, "Q4 (Highest)"
)</f>
        <v>Q1 (Lowest)</v>
      </c>
    </row>
    <row r="642" spans="1:45">
      <c r="A642">
        <v>24</v>
      </c>
      <c r="B642" t="s">
        <v>50</v>
      </c>
      <c r="C642" t="s">
        <v>74</v>
      </c>
      <c r="D642" t="s">
        <v>52</v>
      </c>
      <c r="E642">
        <v>4</v>
      </c>
      <c r="F642">
        <v>1</v>
      </c>
      <c r="G642" t="s">
        <v>41</v>
      </c>
      <c r="H642">
        <v>888</v>
      </c>
      <c r="I642">
        <v>1</v>
      </c>
      <c r="J642" t="s">
        <v>53</v>
      </c>
      <c r="K642">
        <v>2</v>
      </c>
      <c r="L642">
        <v>1</v>
      </c>
      <c r="M642" t="s">
        <v>60</v>
      </c>
      <c r="N642">
        <v>4</v>
      </c>
      <c r="O642" t="s">
        <v>55</v>
      </c>
      <c r="P642">
        <v>3162</v>
      </c>
      <c r="Q642">
        <v>0</v>
      </c>
      <c r="R642" t="s">
        <v>50</v>
      </c>
      <c r="S642">
        <v>17</v>
      </c>
      <c r="T642">
        <v>3</v>
      </c>
      <c r="U642">
        <v>4</v>
      </c>
      <c r="V642">
        <v>0</v>
      </c>
      <c r="W642">
        <v>6</v>
      </c>
      <c r="X642">
        <v>2</v>
      </c>
      <c r="Y642">
        <v>2</v>
      </c>
      <c r="Z642">
        <v>5</v>
      </c>
      <c r="AA642">
        <v>2</v>
      </c>
      <c r="AB642">
        <v>3</v>
      </c>
      <c r="AC642">
        <v>4</v>
      </c>
      <c r="AD642">
        <v>0</v>
      </c>
      <c r="AE642">
        <v>0</v>
      </c>
      <c r="AF642">
        <v>0</v>
      </c>
      <c r="AG642">
        <v>1</v>
      </c>
      <c r="AH642" t="s">
        <v>153</v>
      </c>
      <c r="AI642" t="s">
        <v>46</v>
      </c>
      <c r="AJ642" t="s">
        <v>61</v>
      </c>
      <c r="AK642" t="s">
        <v>48</v>
      </c>
      <c r="AL642" t="s">
        <v>65</v>
      </c>
      <c r="AM642">
        <v>2.75</v>
      </c>
      <c r="AN642" t="s">
        <v>94</v>
      </c>
      <c r="AO642" t="str" cm="1">
        <f t="array" ref="AO642">_xlfn.IFS(
  attrition_data[[#This Row],[YearsSinceLastPromotion]]="","",
  attrition_data[[#This Row],[YearsSinceLastPromotion]]=0,"0",
  attrition_data[[#This Row],[YearsSinceLastPromotion]]&lt;=2,"1–2",
  attrition_data[[#This Row],[YearsSinceLastPromotion]]&lt;=5,"3–5",
  TRUE,"6+"
)</f>
        <v>3–5</v>
      </c>
      <c r="AP642">
        <f>attrition_data[[#This Row],[MonthlyIncome]] * 12 * ReplacementFactor</f>
        <v>11383.199999999999</v>
      </c>
      <c r="AQ642">
        <f>IFERROR(attrition_data[[#This Row],[AttritionFlag]] * attrition_data[[#This Row],[ReplacementCost]], 0)</f>
        <v>0</v>
      </c>
      <c r="AR64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42" t="str" cm="1">
        <f t="array" ref="AS642">_xlfn.IFS(
  attrition_data[[#This Row],[RiskScore]] &lt;= $AU$3, "Q1 (Lowest)",
  attrition_data[[#This Row],[RiskScore]] &lt;= $AV$3, "Q2",
  attrition_data[[#This Row],[RiskScore]] &lt;= $AW$3, "Q3",
  TRUE, "Q4 (Highest)"
)</f>
        <v>Q2</v>
      </c>
    </row>
    <row r="643" spans="1:45">
      <c r="A643">
        <v>32</v>
      </c>
      <c r="B643" t="s">
        <v>50</v>
      </c>
      <c r="C643" t="s">
        <v>51</v>
      </c>
      <c r="D643" t="s">
        <v>40</v>
      </c>
      <c r="E643">
        <v>5</v>
      </c>
      <c r="F643">
        <v>2</v>
      </c>
      <c r="G643" t="s">
        <v>41</v>
      </c>
      <c r="H643">
        <v>889</v>
      </c>
      <c r="I643">
        <v>2</v>
      </c>
      <c r="J643" t="s">
        <v>53</v>
      </c>
      <c r="K643">
        <v>3</v>
      </c>
      <c r="L643">
        <v>2</v>
      </c>
      <c r="M643" t="s">
        <v>43</v>
      </c>
      <c r="N643">
        <v>2</v>
      </c>
      <c r="O643" t="s">
        <v>55</v>
      </c>
      <c r="P643">
        <v>6524</v>
      </c>
      <c r="Q643">
        <v>1</v>
      </c>
      <c r="R643" t="s">
        <v>50</v>
      </c>
      <c r="S643">
        <v>14</v>
      </c>
      <c r="T643">
        <v>3</v>
      </c>
      <c r="U643">
        <v>4</v>
      </c>
      <c r="V643">
        <v>1</v>
      </c>
      <c r="W643">
        <v>10</v>
      </c>
      <c r="X643">
        <v>3</v>
      </c>
      <c r="Y643">
        <v>3</v>
      </c>
      <c r="Z643">
        <v>10</v>
      </c>
      <c r="AA643">
        <v>8</v>
      </c>
      <c r="AB643">
        <v>5</v>
      </c>
      <c r="AC643">
        <v>3</v>
      </c>
      <c r="AD643">
        <v>0</v>
      </c>
      <c r="AE643">
        <v>0</v>
      </c>
      <c r="AF643">
        <v>0</v>
      </c>
      <c r="AG643">
        <v>1</v>
      </c>
      <c r="AH643" t="s">
        <v>63</v>
      </c>
      <c r="AI643" t="s">
        <v>46</v>
      </c>
      <c r="AJ643" t="s">
        <v>47</v>
      </c>
      <c r="AK643" t="s">
        <v>58</v>
      </c>
      <c r="AL643" t="s">
        <v>49</v>
      </c>
      <c r="AM643">
        <v>2.75</v>
      </c>
      <c r="AN643" t="s">
        <v>94</v>
      </c>
      <c r="AO643" t="str" cm="1">
        <f t="array" ref="AO643">_xlfn.IFS(
  attrition_data[[#This Row],[YearsSinceLastPromotion]]="","",
  attrition_data[[#This Row],[YearsSinceLastPromotion]]=0,"0",
  attrition_data[[#This Row],[YearsSinceLastPromotion]]&lt;=2,"1–2",
  attrition_data[[#This Row],[YearsSinceLastPromotion]]&lt;=5,"3–5",
  TRUE,"6+"
)</f>
        <v>3–5</v>
      </c>
      <c r="AP643">
        <f>attrition_data[[#This Row],[MonthlyIncome]] * 12 * ReplacementFactor</f>
        <v>23486.399999999998</v>
      </c>
      <c r="AQ643">
        <f>IFERROR(attrition_data[[#This Row],[AttritionFlag]] * attrition_data[[#This Row],[ReplacementCost]], 0)</f>
        <v>0</v>
      </c>
      <c r="AR64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43" t="str" cm="1">
        <f t="array" ref="AS643">_xlfn.IFS(
  attrition_data[[#This Row],[RiskScore]] &lt;= $AU$3, "Q1 (Lowest)",
  attrition_data[[#This Row],[RiskScore]] &lt;= $AV$3, "Q2",
  attrition_data[[#This Row],[RiskScore]] &lt;= $AW$3, "Q3",
  TRUE, "Q4 (Highest)"
)</f>
        <v>Q2</v>
      </c>
    </row>
    <row r="644" spans="1:45">
      <c r="A644">
        <v>38</v>
      </c>
      <c r="B644" t="s">
        <v>50</v>
      </c>
      <c r="C644" t="s">
        <v>39</v>
      </c>
      <c r="D644" t="s">
        <v>40</v>
      </c>
      <c r="E644">
        <v>9</v>
      </c>
      <c r="F644">
        <v>3</v>
      </c>
      <c r="G644" t="s">
        <v>82</v>
      </c>
      <c r="H644">
        <v>893</v>
      </c>
      <c r="I644">
        <v>2</v>
      </c>
      <c r="J644" t="s">
        <v>53</v>
      </c>
      <c r="K644">
        <v>2</v>
      </c>
      <c r="L644">
        <v>1</v>
      </c>
      <c r="M644" t="s">
        <v>79</v>
      </c>
      <c r="N644">
        <v>2</v>
      </c>
      <c r="O644" t="s">
        <v>55</v>
      </c>
      <c r="P644">
        <v>2899</v>
      </c>
      <c r="Q644">
        <v>0</v>
      </c>
      <c r="R644" t="s">
        <v>50</v>
      </c>
      <c r="S644">
        <v>19</v>
      </c>
      <c r="T644">
        <v>3</v>
      </c>
      <c r="U644">
        <v>4</v>
      </c>
      <c r="V644">
        <v>1</v>
      </c>
      <c r="W644">
        <v>3</v>
      </c>
      <c r="X644">
        <v>3</v>
      </c>
      <c r="Y644">
        <v>3</v>
      </c>
      <c r="Z644">
        <v>2</v>
      </c>
      <c r="AA644">
        <v>2</v>
      </c>
      <c r="AB644">
        <v>1</v>
      </c>
      <c r="AC644">
        <v>2</v>
      </c>
      <c r="AD644">
        <v>0</v>
      </c>
      <c r="AE644">
        <v>0</v>
      </c>
      <c r="AF644">
        <v>1</v>
      </c>
      <c r="AG644">
        <v>1</v>
      </c>
      <c r="AH644" t="s">
        <v>45</v>
      </c>
      <c r="AI644" t="s">
        <v>57</v>
      </c>
      <c r="AJ644" t="s">
        <v>61</v>
      </c>
      <c r="AK644" t="s">
        <v>65</v>
      </c>
      <c r="AL644" t="s">
        <v>65</v>
      </c>
      <c r="AM644">
        <v>2.75</v>
      </c>
      <c r="AN644" t="s">
        <v>94</v>
      </c>
      <c r="AO644" t="str" cm="1">
        <f t="array" ref="AO644">_xlfn.IFS(
  attrition_data[[#This Row],[YearsSinceLastPromotion]]="","",
  attrition_data[[#This Row],[YearsSinceLastPromotion]]=0,"0",
  attrition_data[[#This Row],[YearsSinceLastPromotion]]&lt;=2,"1–2",
  attrition_data[[#This Row],[YearsSinceLastPromotion]]&lt;=5,"3–5",
  TRUE,"6+"
)</f>
        <v>1–2</v>
      </c>
      <c r="AP644">
        <f>attrition_data[[#This Row],[MonthlyIncome]] * 12 * ReplacementFactor</f>
        <v>10436.4</v>
      </c>
      <c r="AQ644">
        <f>IFERROR(attrition_data[[#This Row],[AttritionFlag]] * attrition_data[[#This Row],[ReplacementCost]], 0)</f>
        <v>0</v>
      </c>
      <c r="AR64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44" t="str" cm="1">
        <f t="array" ref="AS644">_xlfn.IFS(
  attrition_data[[#This Row],[RiskScore]] &lt;= $AU$3, "Q1 (Lowest)",
  attrition_data[[#This Row],[RiskScore]] &lt;= $AV$3, "Q2",
  attrition_data[[#This Row],[RiskScore]] &lt;= $AW$3, "Q3",
  TRUE, "Q4 (Highest)"
)</f>
        <v>Q2</v>
      </c>
    </row>
    <row r="645" spans="1:45">
      <c r="A645">
        <v>42</v>
      </c>
      <c r="B645" t="s">
        <v>50</v>
      </c>
      <c r="C645" t="s">
        <v>39</v>
      </c>
      <c r="D645" t="s">
        <v>52</v>
      </c>
      <c r="E645">
        <v>3</v>
      </c>
      <c r="F645">
        <v>3</v>
      </c>
      <c r="G645" t="s">
        <v>41</v>
      </c>
      <c r="H645">
        <v>894</v>
      </c>
      <c r="I645">
        <v>3</v>
      </c>
      <c r="J645" t="s">
        <v>42</v>
      </c>
      <c r="K645">
        <v>4</v>
      </c>
      <c r="L645">
        <v>2</v>
      </c>
      <c r="M645" t="s">
        <v>60</v>
      </c>
      <c r="N645">
        <v>4</v>
      </c>
      <c r="O645" t="s">
        <v>55</v>
      </c>
      <c r="P645">
        <v>5231</v>
      </c>
      <c r="Q645">
        <v>2</v>
      </c>
      <c r="R645" t="s">
        <v>38</v>
      </c>
      <c r="S645">
        <v>13</v>
      </c>
      <c r="T645">
        <v>3</v>
      </c>
      <c r="U645">
        <v>2</v>
      </c>
      <c r="V645">
        <v>1</v>
      </c>
      <c r="W645">
        <v>17</v>
      </c>
      <c r="X645">
        <v>1</v>
      </c>
      <c r="Y645">
        <v>2</v>
      </c>
      <c r="Z645">
        <v>5</v>
      </c>
      <c r="AA645">
        <v>3</v>
      </c>
      <c r="AB645">
        <v>1</v>
      </c>
      <c r="AC645">
        <v>3</v>
      </c>
      <c r="AD645">
        <v>0</v>
      </c>
      <c r="AE645">
        <v>1</v>
      </c>
      <c r="AF645">
        <v>1</v>
      </c>
      <c r="AG645">
        <v>1</v>
      </c>
      <c r="AH645" t="s">
        <v>45</v>
      </c>
      <c r="AI645" t="s">
        <v>46</v>
      </c>
      <c r="AJ645" t="s">
        <v>47</v>
      </c>
      <c r="AK645" t="s">
        <v>71</v>
      </c>
      <c r="AL645" t="s">
        <v>65</v>
      </c>
      <c r="AM645">
        <v>2.75</v>
      </c>
      <c r="AN645" t="s">
        <v>94</v>
      </c>
      <c r="AO645" t="str" cm="1">
        <f t="array" ref="AO645">_xlfn.IFS(
  attrition_data[[#This Row],[YearsSinceLastPromotion]]="","",
  attrition_data[[#This Row],[YearsSinceLastPromotion]]=0,"0",
  attrition_data[[#This Row],[YearsSinceLastPromotion]]&lt;=2,"1–2",
  attrition_data[[#This Row],[YearsSinceLastPromotion]]&lt;=5,"3–5",
  TRUE,"6+"
)</f>
        <v>1–2</v>
      </c>
      <c r="AP645">
        <f>attrition_data[[#This Row],[MonthlyIncome]] * 12 * ReplacementFactor</f>
        <v>18831.599999999999</v>
      </c>
      <c r="AQ645">
        <f>IFERROR(attrition_data[[#This Row],[AttritionFlag]] * attrition_data[[#This Row],[ReplacementCost]], 0)</f>
        <v>0</v>
      </c>
      <c r="AR64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45" t="str" cm="1">
        <f t="array" ref="AS645">_xlfn.IFS(
  attrition_data[[#This Row],[RiskScore]] &lt;= $AU$3, "Q1 (Lowest)",
  attrition_data[[#This Row],[RiskScore]] &lt;= $AV$3, "Q2",
  attrition_data[[#This Row],[RiskScore]] &lt;= $AW$3, "Q3",
  TRUE, "Q4 (Highest)"
)</f>
        <v>Q2</v>
      </c>
    </row>
    <row r="646" spans="1:45">
      <c r="A646">
        <v>31</v>
      </c>
      <c r="B646" t="s">
        <v>50</v>
      </c>
      <c r="C646" t="s">
        <v>39</v>
      </c>
      <c r="D646" t="s">
        <v>52</v>
      </c>
      <c r="E646">
        <v>11</v>
      </c>
      <c r="F646">
        <v>4</v>
      </c>
      <c r="G646" t="s">
        <v>41</v>
      </c>
      <c r="H646">
        <v>895</v>
      </c>
      <c r="I646">
        <v>4</v>
      </c>
      <c r="J646" t="s">
        <v>53</v>
      </c>
      <c r="K646">
        <v>3</v>
      </c>
      <c r="L646">
        <v>1</v>
      </c>
      <c r="M646" t="s">
        <v>54</v>
      </c>
      <c r="N646">
        <v>4</v>
      </c>
      <c r="O646" t="s">
        <v>55</v>
      </c>
      <c r="P646">
        <v>2356</v>
      </c>
      <c r="Q646">
        <v>3</v>
      </c>
      <c r="R646" t="s">
        <v>38</v>
      </c>
      <c r="S646">
        <v>19</v>
      </c>
      <c r="T646">
        <v>3</v>
      </c>
      <c r="U646">
        <v>2</v>
      </c>
      <c r="V646">
        <v>1</v>
      </c>
      <c r="W646">
        <v>8</v>
      </c>
      <c r="X646">
        <v>2</v>
      </c>
      <c r="Y646">
        <v>3</v>
      </c>
      <c r="Z646">
        <v>6</v>
      </c>
      <c r="AA646">
        <v>4</v>
      </c>
      <c r="AB646">
        <v>0</v>
      </c>
      <c r="AC646">
        <v>2</v>
      </c>
      <c r="AD646">
        <v>0</v>
      </c>
      <c r="AE646">
        <v>1</v>
      </c>
      <c r="AF646">
        <v>1</v>
      </c>
      <c r="AG646">
        <v>1</v>
      </c>
      <c r="AH646" t="s">
        <v>63</v>
      </c>
      <c r="AI646" t="s">
        <v>73</v>
      </c>
      <c r="AJ646" t="s">
        <v>61</v>
      </c>
      <c r="AK646" t="s">
        <v>48</v>
      </c>
      <c r="AL646" t="s">
        <v>49</v>
      </c>
      <c r="AM646">
        <v>3.25</v>
      </c>
      <c r="AN646" t="s">
        <v>95</v>
      </c>
      <c r="AO646" t="str" cm="1">
        <f t="array" ref="AO646">_xlfn.IFS(
  attrition_data[[#This Row],[YearsSinceLastPromotion]]="","",
  attrition_data[[#This Row],[YearsSinceLastPromotion]]=0,"0",
  attrition_data[[#This Row],[YearsSinceLastPromotion]]&lt;=2,"1–2",
  attrition_data[[#This Row],[YearsSinceLastPromotion]]&lt;=5,"3–5",
  TRUE,"6+"
)</f>
        <v>0</v>
      </c>
      <c r="AP646">
        <f>attrition_data[[#This Row],[MonthlyIncome]] * 12 * ReplacementFactor</f>
        <v>8481.6</v>
      </c>
      <c r="AQ646">
        <f>IFERROR(attrition_data[[#This Row],[AttritionFlag]] * attrition_data[[#This Row],[ReplacementCost]], 0)</f>
        <v>0</v>
      </c>
      <c r="AR64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46" t="str" cm="1">
        <f t="array" ref="AS646">_xlfn.IFS(
  attrition_data[[#This Row],[RiskScore]] &lt;= $AU$3, "Q1 (Lowest)",
  attrition_data[[#This Row],[RiskScore]] &lt;= $AV$3, "Q2",
  attrition_data[[#This Row],[RiskScore]] &lt;= $AW$3, "Q3",
  TRUE, "Q4 (Highest)"
)</f>
        <v>Q2</v>
      </c>
    </row>
    <row r="647" spans="1:45">
      <c r="A647">
        <v>29</v>
      </c>
      <c r="B647" t="s">
        <v>38</v>
      </c>
      <c r="C647" t="s">
        <v>39</v>
      </c>
      <c r="D647" t="s">
        <v>40</v>
      </c>
      <c r="E647">
        <v>1</v>
      </c>
      <c r="F647">
        <v>3</v>
      </c>
      <c r="G647" t="s">
        <v>64</v>
      </c>
      <c r="H647">
        <v>896</v>
      </c>
      <c r="I647">
        <v>2</v>
      </c>
      <c r="J647" t="s">
        <v>42</v>
      </c>
      <c r="K647">
        <v>2</v>
      </c>
      <c r="L647">
        <v>1</v>
      </c>
      <c r="M647" t="s">
        <v>79</v>
      </c>
      <c r="N647">
        <v>3</v>
      </c>
      <c r="O647" t="s">
        <v>67</v>
      </c>
      <c r="P647">
        <v>2800</v>
      </c>
      <c r="Q647">
        <v>6</v>
      </c>
      <c r="R647" t="s">
        <v>38</v>
      </c>
      <c r="S647">
        <v>19</v>
      </c>
      <c r="T647">
        <v>3</v>
      </c>
      <c r="U647">
        <v>3</v>
      </c>
      <c r="V647">
        <v>3</v>
      </c>
      <c r="W647">
        <v>5</v>
      </c>
      <c r="X647">
        <v>3</v>
      </c>
      <c r="Y647">
        <v>3</v>
      </c>
      <c r="Z647">
        <v>3</v>
      </c>
      <c r="AA647">
        <v>2</v>
      </c>
      <c r="AB647">
        <v>0</v>
      </c>
      <c r="AC647">
        <v>2</v>
      </c>
      <c r="AD647">
        <v>1</v>
      </c>
      <c r="AE647">
        <v>1</v>
      </c>
      <c r="AF647">
        <v>1</v>
      </c>
      <c r="AG647">
        <v>1</v>
      </c>
      <c r="AH647" t="s">
        <v>63</v>
      </c>
      <c r="AI647" t="s">
        <v>46</v>
      </c>
      <c r="AJ647" t="s">
        <v>61</v>
      </c>
      <c r="AK647" t="s">
        <v>48</v>
      </c>
      <c r="AL647" t="s">
        <v>65</v>
      </c>
      <c r="AM647">
        <v>2.75</v>
      </c>
      <c r="AN647" t="s">
        <v>94</v>
      </c>
      <c r="AO647" t="str" cm="1">
        <f t="array" ref="AO647">_xlfn.IFS(
  attrition_data[[#This Row],[YearsSinceLastPromotion]]="","",
  attrition_data[[#This Row],[YearsSinceLastPromotion]]=0,"0",
  attrition_data[[#This Row],[YearsSinceLastPromotion]]&lt;=2,"1–2",
  attrition_data[[#This Row],[YearsSinceLastPromotion]]&lt;=5,"3–5",
  TRUE,"6+"
)</f>
        <v>0</v>
      </c>
      <c r="AP647">
        <f>attrition_data[[#This Row],[MonthlyIncome]] * 12 * ReplacementFactor</f>
        <v>10080</v>
      </c>
      <c r="AQ647">
        <f>IFERROR(attrition_data[[#This Row],[AttritionFlag]] * attrition_data[[#This Row],[ReplacementCost]], 0)</f>
        <v>10080</v>
      </c>
      <c r="AR64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47" t="str" cm="1">
        <f t="array" ref="AS647">_xlfn.IFS(
  attrition_data[[#This Row],[RiskScore]] &lt;= $AU$3, "Q1 (Lowest)",
  attrition_data[[#This Row],[RiskScore]] &lt;= $AV$3, "Q2",
  attrition_data[[#This Row],[RiskScore]] &lt;= $AW$3, "Q3",
  TRUE, "Q4 (Highest)"
)</f>
        <v>Q2</v>
      </c>
    </row>
    <row r="648" spans="1:45">
      <c r="A648">
        <v>53</v>
      </c>
      <c r="B648" t="s">
        <v>50</v>
      </c>
      <c r="C648" t="s">
        <v>39</v>
      </c>
      <c r="D648" t="s">
        <v>40</v>
      </c>
      <c r="E648">
        <v>8</v>
      </c>
      <c r="F648">
        <v>3</v>
      </c>
      <c r="G648" t="s">
        <v>82</v>
      </c>
      <c r="H648">
        <v>897</v>
      </c>
      <c r="I648">
        <v>1</v>
      </c>
      <c r="J648" t="s">
        <v>53</v>
      </c>
      <c r="K648">
        <v>3</v>
      </c>
      <c r="L648">
        <v>4</v>
      </c>
      <c r="M648" t="s">
        <v>43</v>
      </c>
      <c r="N648">
        <v>4</v>
      </c>
      <c r="O648" t="s">
        <v>55</v>
      </c>
      <c r="P648">
        <v>11836</v>
      </c>
      <c r="Q648">
        <v>5</v>
      </c>
      <c r="R648" t="s">
        <v>50</v>
      </c>
      <c r="S648">
        <v>14</v>
      </c>
      <c r="T648">
        <v>3</v>
      </c>
      <c r="U648">
        <v>3</v>
      </c>
      <c r="V648">
        <v>1</v>
      </c>
      <c r="W648">
        <v>28</v>
      </c>
      <c r="X648">
        <v>3</v>
      </c>
      <c r="Y648">
        <v>3</v>
      </c>
      <c r="Z648">
        <v>2</v>
      </c>
      <c r="AA648">
        <v>0</v>
      </c>
      <c r="AB648">
        <v>2</v>
      </c>
      <c r="AC648">
        <v>2</v>
      </c>
      <c r="AD648">
        <v>0</v>
      </c>
      <c r="AE648">
        <v>0</v>
      </c>
      <c r="AF648">
        <v>0</v>
      </c>
      <c r="AG648">
        <v>1</v>
      </c>
      <c r="AH648" t="s">
        <v>56</v>
      </c>
      <c r="AI648" t="s">
        <v>57</v>
      </c>
      <c r="AJ648" t="s">
        <v>81</v>
      </c>
      <c r="AK648" t="s">
        <v>77</v>
      </c>
      <c r="AL648" t="s">
        <v>65</v>
      </c>
      <c r="AM648">
        <v>2.75</v>
      </c>
      <c r="AN648" t="s">
        <v>94</v>
      </c>
      <c r="AO648" t="str" cm="1">
        <f t="array" ref="AO648">_xlfn.IFS(
  attrition_data[[#This Row],[YearsSinceLastPromotion]]="","",
  attrition_data[[#This Row],[YearsSinceLastPromotion]]=0,"0",
  attrition_data[[#This Row],[YearsSinceLastPromotion]]&lt;=2,"1–2",
  attrition_data[[#This Row],[YearsSinceLastPromotion]]&lt;=5,"3–5",
  TRUE,"6+"
)</f>
        <v>1–2</v>
      </c>
      <c r="AP648">
        <f>attrition_data[[#This Row],[MonthlyIncome]] * 12 * ReplacementFactor</f>
        <v>42609.599999999999</v>
      </c>
      <c r="AQ648">
        <f>IFERROR(attrition_data[[#This Row],[AttritionFlag]] * attrition_data[[#This Row],[ReplacementCost]], 0)</f>
        <v>0</v>
      </c>
      <c r="AR64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48" t="str" cm="1">
        <f t="array" ref="AS648">_xlfn.IFS(
  attrition_data[[#This Row],[RiskScore]] &lt;= $AU$3, "Q1 (Lowest)",
  attrition_data[[#This Row],[RiskScore]] &lt;= $AV$3, "Q2",
  attrition_data[[#This Row],[RiskScore]] &lt;= $AW$3, "Q3",
  TRUE, "Q4 (Highest)"
)</f>
        <v>Q2</v>
      </c>
    </row>
    <row r="649" spans="1:45">
      <c r="A649">
        <v>35</v>
      </c>
      <c r="B649" t="s">
        <v>50</v>
      </c>
      <c r="C649" t="s">
        <v>39</v>
      </c>
      <c r="D649" t="s">
        <v>52</v>
      </c>
      <c r="E649">
        <v>25</v>
      </c>
      <c r="F649">
        <v>3</v>
      </c>
      <c r="G649" t="s">
        <v>83</v>
      </c>
      <c r="H649">
        <v>899</v>
      </c>
      <c r="I649">
        <v>4</v>
      </c>
      <c r="J649" t="s">
        <v>53</v>
      </c>
      <c r="K649">
        <v>2</v>
      </c>
      <c r="L649">
        <v>3</v>
      </c>
      <c r="M649" t="s">
        <v>69</v>
      </c>
      <c r="N649">
        <v>2</v>
      </c>
      <c r="O649" t="s">
        <v>55</v>
      </c>
      <c r="P649">
        <v>10903</v>
      </c>
      <c r="Q649">
        <v>3</v>
      </c>
      <c r="R649" t="s">
        <v>50</v>
      </c>
      <c r="S649">
        <v>16</v>
      </c>
      <c r="T649">
        <v>3</v>
      </c>
      <c r="U649">
        <v>1</v>
      </c>
      <c r="V649">
        <v>0</v>
      </c>
      <c r="W649">
        <v>16</v>
      </c>
      <c r="X649">
        <v>2</v>
      </c>
      <c r="Y649">
        <v>3</v>
      </c>
      <c r="Z649">
        <v>13</v>
      </c>
      <c r="AA649">
        <v>10</v>
      </c>
      <c r="AB649">
        <v>4</v>
      </c>
      <c r="AC649">
        <v>8</v>
      </c>
      <c r="AD649">
        <v>0</v>
      </c>
      <c r="AE649">
        <v>0</v>
      </c>
      <c r="AF649">
        <v>0</v>
      </c>
      <c r="AG649">
        <v>1</v>
      </c>
      <c r="AH649" t="s">
        <v>45</v>
      </c>
      <c r="AI649" t="s">
        <v>68</v>
      </c>
      <c r="AJ649" t="s">
        <v>81</v>
      </c>
      <c r="AK649" t="s">
        <v>71</v>
      </c>
      <c r="AL649" t="s">
        <v>71</v>
      </c>
      <c r="AM649">
        <v>2.5</v>
      </c>
      <c r="AN649" t="s">
        <v>96</v>
      </c>
      <c r="AO649" t="str" cm="1">
        <f t="array" ref="AO649">_xlfn.IFS(
  attrition_data[[#This Row],[YearsSinceLastPromotion]]="","",
  attrition_data[[#This Row],[YearsSinceLastPromotion]]=0,"0",
  attrition_data[[#This Row],[YearsSinceLastPromotion]]&lt;=2,"1–2",
  attrition_data[[#This Row],[YearsSinceLastPromotion]]&lt;=5,"3–5",
  TRUE,"6+"
)</f>
        <v>3–5</v>
      </c>
      <c r="AP649">
        <f>attrition_data[[#This Row],[MonthlyIncome]] * 12 * ReplacementFactor</f>
        <v>39250.799999999996</v>
      </c>
      <c r="AQ649">
        <f>IFERROR(attrition_data[[#This Row],[AttritionFlag]] * attrition_data[[#This Row],[ReplacementCost]], 0)</f>
        <v>0</v>
      </c>
      <c r="AR64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649" t="str" cm="1">
        <f t="array" ref="AS649">_xlfn.IFS(
  attrition_data[[#This Row],[RiskScore]] &lt;= $AU$3, "Q1 (Lowest)",
  attrition_data[[#This Row],[RiskScore]] &lt;= $AV$3, "Q2",
  attrition_data[[#This Row],[RiskScore]] &lt;= $AW$3, "Q3",
  TRUE, "Q4 (Highest)"
)</f>
        <v>Q3</v>
      </c>
    </row>
    <row r="650" spans="1:45">
      <c r="A650">
        <v>37</v>
      </c>
      <c r="B650" t="s">
        <v>50</v>
      </c>
      <c r="C650" t="s">
        <v>51</v>
      </c>
      <c r="D650" t="s">
        <v>40</v>
      </c>
      <c r="E650">
        <v>21</v>
      </c>
      <c r="F650">
        <v>2</v>
      </c>
      <c r="G650" t="s">
        <v>64</v>
      </c>
      <c r="H650">
        <v>900</v>
      </c>
      <c r="I650">
        <v>3</v>
      </c>
      <c r="J650" t="s">
        <v>42</v>
      </c>
      <c r="K650">
        <v>3</v>
      </c>
      <c r="L650">
        <v>1</v>
      </c>
      <c r="M650" t="s">
        <v>79</v>
      </c>
      <c r="N650">
        <v>4</v>
      </c>
      <c r="O650" t="s">
        <v>55</v>
      </c>
      <c r="P650">
        <v>2973</v>
      </c>
      <c r="Q650">
        <v>5</v>
      </c>
      <c r="R650" t="s">
        <v>50</v>
      </c>
      <c r="S650">
        <v>15</v>
      </c>
      <c r="T650">
        <v>3</v>
      </c>
      <c r="U650">
        <v>2</v>
      </c>
      <c r="V650">
        <v>1</v>
      </c>
      <c r="W650">
        <v>10</v>
      </c>
      <c r="X650">
        <v>3</v>
      </c>
      <c r="Y650">
        <v>3</v>
      </c>
      <c r="Z650">
        <v>5</v>
      </c>
      <c r="AA650">
        <v>4</v>
      </c>
      <c r="AB650">
        <v>0</v>
      </c>
      <c r="AC650">
        <v>0</v>
      </c>
      <c r="AD650">
        <v>0</v>
      </c>
      <c r="AE650">
        <v>0</v>
      </c>
      <c r="AF650">
        <v>1</v>
      </c>
      <c r="AG650">
        <v>0</v>
      </c>
      <c r="AH650" t="s">
        <v>45</v>
      </c>
      <c r="AI650" t="s">
        <v>68</v>
      </c>
      <c r="AJ650" t="s">
        <v>61</v>
      </c>
      <c r="AK650" t="s">
        <v>58</v>
      </c>
      <c r="AL650" t="s">
        <v>65</v>
      </c>
      <c r="AM650">
        <v>3</v>
      </c>
      <c r="AN650" t="s">
        <v>94</v>
      </c>
      <c r="AO650" t="str" cm="1">
        <f t="array" ref="AO650">_xlfn.IFS(
  attrition_data[[#This Row],[YearsSinceLastPromotion]]="","",
  attrition_data[[#This Row],[YearsSinceLastPromotion]]=0,"0",
  attrition_data[[#This Row],[YearsSinceLastPromotion]]&lt;=2,"1–2",
  attrition_data[[#This Row],[YearsSinceLastPromotion]]&lt;=5,"3–5",
  TRUE,"6+"
)</f>
        <v>0</v>
      </c>
      <c r="AP650">
        <f>attrition_data[[#This Row],[MonthlyIncome]] * 12 * ReplacementFactor</f>
        <v>10702.8</v>
      </c>
      <c r="AQ650">
        <f>IFERROR(attrition_data[[#This Row],[AttritionFlag]] * attrition_data[[#This Row],[ReplacementCost]], 0)</f>
        <v>0</v>
      </c>
      <c r="AR65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50" t="str" cm="1">
        <f t="array" ref="AS650">_xlfn.IFS(
  attrition_data[[#This Row],[RiskScore]] &lt;= $AU$3, "Q1 (Lowest)",
  attrition_data[[#This Row],[RiskScore]] &lt;= $AV$3, "Q2",
  attrition_data[[#This Row],[RiskScore]] &lt;= $AW$3, "Q3",
  TRUE, "Q4 (Highest)"
)</f>
        <v>Q2</v>
      </c>
    </row>
    <row r="651" spans="1:45">
      <c r="A651">
        <v>53</v>
      </c>
      <c r="B651" t="s">
        <v>50</v>
      </c>
      <c r="C651" t="s">
        <v>39</v>
      </c>
      <c r="D651" t="s">
        <v>52</v>
      </c>
      <c r="E651">
        <v>23</v>
      </c>
      <c r="F651">
        <v>4</v>
      </c>
      <c r="G651" t="s">
        <v>41</v>
      </c>
      <c r="H651">
        <v>901</v>
      </c>
      <c r="I651">
        <v>4</v>
      </c>
      <c r="J651" t="s">
        <v>42</v>
      </c>
      <c r="K651">
        <v>3</v>
      </c>
      <c r="L651">
        <v>4</v>
      </c>
      <c r="M651" t="s">
        <v>80</v>
      </c>
      <c r="N651">
        <v>4</v>
      </c>
      <c r="O651" t="s">
        <v>44</v>
      </c>
      <c r="P651">
        <v>14275</v>
      </c>
      <c r="Q651">
        <v>6</v>
      </c>
      <c r="R651" t="s">
        <v>50</v>
      </c>
      <c r="S651">
        <v>18</v>
      </c>
      <c r="T651">
        <v>3</v>
      </c>
      <c r="U651">
        <v>3</v>
      </c>
      <c r="V651">
        <v>0</v>
      </c>
      <c r="W651">
        <v>33</v>
      </c>
      <c r="X651">
        <v>0</v>
      </c>
      <c r="Y651">
        <v>3</v>
      </c>
      <c r="Z651">
        <v>12</v>
      </c>
      <c r="AA651">
        <v>9</v>
      </c>
      <c r="AB651">
        <v>3</v>
      </c>
      <c r="AC651">
        <v>8</v>
      </c>
      <c r="AD651">
        <v>0</v>
      </c>
      <c r="AE651">
        <v>0</v>
      </c>
      <c r="AF651">
        <v>0</v>
      </c>
      <c r="AG651">
        <v>1</v>
      </c>
      <c r="AH651" t="s">
        <v>56</v>
      </c>
      <c r="AI651" t="s">
        <v>68</v>
      </c>
      <c r="AJ651" t="s">
        <v>81</v>
      </c>
      <c r="AK651" t="s">
        <v>77</v>
      </c>
      <c r="AL651" t="s">
        <v>71</v>
      </c>
      <c r="AM651">
        <v>3.5</v>
      </c>
      <c r="AN651" t="s">
        <v>95</v>
      </c>
      <c r="AO651" t="str" cm="1">
        <f t="array" ref="AO651">_xlfn.IFS(
  attrition_data[[#This Row],[YearsSinceLastPromotion]]="","",
  attrition_data[[#This Row],[YearsSinceLastPromotion]]=0,"0",
  attrition_data[[#This Row],[YearsSinceLastPromotion]]&lt;=2,"1–2",
  attrition_data[[#This Row],[YearsSinceLastPromotion]]&lt;=5,"3–5",
  TRUE,"6+"
)</f>
        <v>3–5</v>
      </c>
      <c r="AP651">
        <f>attrition_data[[#This Row],[MonthlyIncome]] * 12 * ReplacementFactor</f>
        <v>51390</v>
      </c>
      <c r="AQ651">
        <f>IFERROR(attrition_data[[#This Row],[AttritionFlag]] * attrition_data[[#This Row],[ReplacementCost]], 0)</f>
        <v>0</v>
      </c>
      <c r="AR65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651" t="str" cm="1">
        <f t="array" ref="AS651">_xlfn.IFS(
  attrition_data[[#This Row],[RiskScore]] &lt;= $AU$3, "Q1 (Lowest)",
  attrition_data[[#This Row],[RiskScore]] &lt;= $AV$3, "Q2",
  attrition_data[[#This Row],[RiskScore]] &lt;= $AW$3, "Q3",
  TRUE, "Q4 (Highest)"
)</f>
        <v>Q3</v>
      </c>
    </row>
    <row r="652" spans="1:45">
      <c r="A652">
        <v>43</v>
      </c>
      <c r="B652" t="s">
        <v>50</v>
      </c>
      <c r="C652" t="s">
        <v>51</v>
      </c>
      <c r="D652" t="s">
        <v>52</v>
      </c>
      <c r="E652">
        <v>1</v>
      </c>
      <c r="F652">
        <v>3</v>
      </c>
      <c r="G652" t="s">
        <v>41</v>
      </c>
      <c r="H652">
        <v>902</v>
      </c>
      <c r="I652">
        <v>4</v>
      </c>
      <c r="J652" t="s">
        <v>42</v>
      </c>
      <c r="K652">
        <v>3</v>
      </c>
      <c r="L652">
        <v>2</v>
      </c>
      <c r="M652" t="s">
        <v>70</v>
      </c>
      <c r="N652">
        <v>4</v>
      </c>
      <c r="O652" t="s">
        <v>55</v>
      </c>
      <c r="P652">
        <v>5562</v>
      </c>
      <c r="Q652">
        <v>4</v>
      </c>
      <c r="R652" t="s">
        <v>50</v>
      </c>
      <c r="S652">
        <v>13</v>
      </c>
      <c r="T652">
        <v>3</v>
      </c>
      <c r="U652">
        <v>2</v>
      </c>
      <c r="V652">
        <v>1</v>
      </c>
      <c r="W652">
        <v>12</v>
      </c>
      <c r="X652">
        <v>2</v>
      </c>
      <c r="Y652">
        <v>2</v>
      </c>
      <c r="Z652">
        <v>5</v>
      </c>
      <c r="AA652">
        <v>2</v>
      </c>
      <c r="AB652">
        <v>2</v>
      </c>
      <c r="AC652">
        <v>2</v>
      </c>
      <c r="AD652">
        <v>0</v>
      </c>
      <c r="AE652">
        <v>0</v>
      </c>
      <c r="AF652">
        <v>0</v>
      </c>
      <c r="AG652">
        <v>1</v>
      </c>
      <c r="AH652" t="s">
        <v>45</v>
      </c>
      <c r="AI652" t="s">
        <v>46</v>
      </c>
      <c r="AJ652" t="s">
        <v>47</v>
      </c>
      <c r="AK652" t="s">
        <v>58</v>
      </c>
      <c r="AL652" t="s">
        <v>65</v>
      </c>
      <c r="AM652">
        <v>3</v>
      </c>
      <c r="AN652" t="s">
        <v>94</v>
      </c>
      <c r="AO652" t="str" cm="1">
        <f t="array" ref="AO652">_xlfn.IFS(
  attrition_data[[#This Row],[YearsSinceLastPromotion]]="","",
  attrition_data[[#This Row],[YearsSinceLastPromotion]]=0,"0",
  attrition_data[[#This Row],[YearsSinceLastPromotion]]&lt;=2,"1–2",
  attrition_data[[#This Row],[YearsSinceLastPromotion]]&lt;=5,"3–5",
  TRUE,"6+"
)</f>
        <v>1–2</v>
      </c>
      <c r="AP652">
        <f>attrition_data[[#This Row],[MonthlyIncome]] * 12 * ReplacementFactor</f>
        <v>20023.2</v>
      </c>
      <c r="AQ652">
        <f>IFERROR(attrition_data[[#This Row],[AttritionFlag]] * attrition_data[[#This Row],[ReplacementCost]], 0)</f>
        <v>0</v>
      </c>
      <c r="AR65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52" t="str" cm="1">
        <f t="array" ref="AS652">_xlfn.IFS(
  attrition_data[[#This Row],[RiskScore]] &lt;= $AU$3, "Q1 (Lowest)",
  attrition_data[[#This Row],[RiskScore]] &lt;= $AV$3, "Q2",
  attrition_data[[#This Row],[RiskScore]] &lt;= $AW$3, "Q3",
  TRUE, "Q4 (Highest)"
)</f>
        <v>Q1 (Lowest)</v>
      </c>
    </row>
    <row r="653" spans="1:45">
      <c r="A653">
        <v>47</v>
      </c>
      <c r="B653" t="s">
        <v>50</v>
      </c>
      <c r="C653" t="s">
        <v>39</v>
      </c>
      <c r="D653" t="s">
        <v>40</v>
      </c>
      <c r="E653">
        <v>2</v>
      </c>
      <c r="F653">
        <v>2</v>
      </c>
      <c r="G653" t="s">
        <v>82</v>
      </c>
      <c r="H653">
        <v>903</v>
      </c>
      <c r="I653">
        <v>3</v>
      </c>
      <c r="J653" t="s">
        <v>42</v>
      </c>
      <c r="K653">
        <v>3</v>
      </c>
      <c r="L653">
        <v>2</v>
      </c>
      <c r="M653" t="s">
        <v>43</v>
      </c>
      <c r="N653">
        <v>4</v>
      </c>
      <c r="O653" t="s">
        <v>55</v>
      </c>
      <c r="P653">
        <v>4537</v>
      </c>
      <c r="Q653">
        <v>0</v>
      </c>
      <c r="R653" t="s">
        <v>38</v>
      </c>
      <c r="S653">
        <v>22</v>
      </c>
      <c r="T653">
        <v>4</v>
      </c>
      <c r="U653">
        <v>1</v>
      </c>
      <c r="V653">
        <v>1</v>
      </c>
      <c r="W653">
        <v>8</v>
      </c>
      <c r="X653">
        <v>2</v>
      </c>
      <c r="Y653">
        <v>3</v>
      </c>
      <c r="Z653">
        <v>7</v>
      </c>
      <c r="AA653">
        <v>6</v>
      </c>
      <c r="AB653">
        <v>7</v>
      </c>
      <c r="AC653">
        <v>7</v>
      </c>
      <c r="AD653">
        <v>0</v>
      </c>
      <c r="AE653">
        <v>1</v>
      </c>
      <c r="AF653">
        <v>0</v>
      </c>
      <c r="AG653">
        <v>1</v>
      </c>
      <c r="AH653" t="s">
        <v>56</v>
      </c>
      <c r="AI653" t="s">
        <v>46</v>
      </c>
      <c r="AJ653" t="s">
        <v>61</v>
      </c>
      <c r="AK653" t="s">
        <v>48</v>
      </c>
      <c r="AL653" t="s">
        <v>49</v>
      </c>
      <c r="AM653">
        <v>2.75</v>
      </c>
      <c r="AN653" t="s">
        <v>94</v>
      </c>
      <c r="AO653" t="str" cm="1">
        <f t="array" ref="AO653">_xlfn.IFS(
  attrition_data[[#This Row],[YearsSinceLastPromotion]]="","",
  attrition_data[[#This Row],[YearsSinceLastPromotion]]=0,"0",
  attrition_data[[#This Row],[YearsSinceLastPromotion]]&lt;=2,"1–2",
  attrition_data[[#This Row],[YearsSinceLastPromotion]]&lt;=5,"3–5",
  TRUE,"6+"
)</f>
        <v>6+</v>
      </c>
      <c r="AP653">
        <f>attrition_data[[#This Row],[MonthlyIncome]] * 12 * ReplacementFactor</f>
        <v>16333.199999999999</v>
      </c>
      <c r="AQ653">
        <f>IFERROR(attrition_data[[#This Row],[AttritionFlag]] * attrition_data[[#This Row],[ReplacementCost]], 0)</f>
        <v>0</v>
      </c>
      <c r="AR65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653" t="str" cm="1">
        <f t="array" ref="AS653">_xlfn.IFS(
  attrition_data[[#This Row],[RiskScore]] &lt;= $AU$3, "Q1 (Lowest)",
  attrition_data[[#This Row],[RiskScore]] &lt;= $AV$3, "Q2",
  attrition_data[[#This Row],[RiskScore]] &lt;= $AW$3, "Q3",
  TRUE, "Q4 (Highest)"
)</f>
        <v>Q3</v>
      </c>
    </row>
    <row r="654" spans="1:45">
      <c r="A654">
        <v>37</v>
      </c>
      <c r="B654" t="s">
        <v>50</v>
      </c>
      <c r="C654" t="s">
        <v>74</v>
      </c>
      <c r="D654" t="s">
        <v>40</v>
      </c>
      <c r="E654">
        <v>19</v>
      </c>
      <c r="F654">
        <v>2</v>
      </c>
      <c r="G654" t="s">
        <v>64</v>
      </c>
      <c r="H654">
        <v>904</v>
      </c>
      <c r="I654">
        <v>1</v>
      </c>
      <c r="J654" t="s">
        <v>53</v>
      </c>
      <c r="K654">
        <v>3</v>
      </c>
      <c r="L654">
        <v>3</v>
      </c>
      <c r="M654" t="s">
        <v>43</v>
      </c>
      <c r="N654">
        <v>2</v>
      </c>
      <c r="O654" t="s">
        <v>44</v>
      </c>
      <c r="P654">
        <v>7642</v>
      </c>
      <c r="Q654">
        <v>1</v>
      </c>
      <c r="R654" t="s">
        <v>38</v>
      </c>
      <c r="S654">
        <v>13</v>
      </c>
      <c r="T654">
        <v>3</v>
      </c>
      <c r="U654">
        <v>4</v>
      </c>
      <c r="V654">
        <v>0</v>
      </c>
      <c r="W654">
        <v>10</v>
      </c>
      <c r="X654">
        <v>2</v>
      </c>
      <c r="Y654">
        <v>3</v>
      </c>
      <c r="Z654">
        <v>10</v>
      </c>
      <c r="AA654">
        <v>0</v>
      </c>
      <c r="AB654">
        <v>0</v>
      </c>
      <c r="AC654">
        <v>9</v>
      </c>
      <c r="AD654">
        <v>0</v>
      </c>
      <c r="AE654">
        <v>1</v>
      </c>
      <c r="AF654">
        <v>1</v>
      </c>
      <c r="AG654">
        <v>1</v>
      </c>
      <c r="AH654" t="s">
        <v>45</v>
      </c>
      <c r="AI654" t="s">
        <v>72</v>
      </c>
      <c r="AJ654" t="s">
        <v>47</v>
      </c>
      <c r="AK654" t="s">
        <v>58</v>
      </c>
      <c r="AL654" t="s">
        <v>49</v>
      </c>
      <c r="AM654">
        <v>2.5</v>
      </c>
      <c r="AN654" t="s">
        <v>96</v>
      </c>
      <c r="AO654" t="str" cm="1">
        <f t="array" ref="AO654">_xlfn.IFS(
  attrition_data[[#This Row],[YearsSinceLastPromotion]]="","",
  attrition_data[[#This Row],[YearsSinceLastPromotion]]=0,"0",
  attrition_data[[#This Row],[YearsSinceLastPromotion]]&lt;=2,"1–2",
  attrition_data[[#This Row],[YearsSinceLastPromotion]]&lt;=5,"3–5",
  TRUE,"6+"
)</f>
        <v>0</v>
      </c>
      <c r="AP654">
        <f>attrition_data[[#This Row],[MonthlyIncome]] * 12 * ReplacementFactor</f>
        <v>27511.200000000001</v>
      </c>
      <c r="AQ654">
        <f>IFERROR(attrition_data[[#This Row],[AttritionFlag]] * attrition_data[[#This Row],[ReplacementCost]], 0)</f>
        <v>0</v>
      </c>
      <c r="AR65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54" t="str" cm="1">
        <f t="array" ref="AS654">_xlfn.IFS(
  attrition_data[[#This Row],[RiskScore]] &lt;= $AU$3, "Q1 (Lowest)",
  attrition_data[[#This Row],[RiskScore]] &lt;= $AV$3, "Q2",
  attrition_data[[#This Row],[RiskScore]] &lt;= $AW$3, "Q3",
  TRUE, "Q4 (Highest)"
)</f>
        <v>Q2</v>
      </c>
    </row>
    <row r="655" spans="1:45">
      <c r="A655">
        <v>50</v>
      </c>
      <c r="B655" t="s">
        <v>50</v>
      </c>
      <c r="C655" t="s">
        <v>74</v>
      </c>
      <c r="D655" t="s">
        <v>52</v>
      </c>
      <c r="E655">
        <v>2</v>
      </c>
      <c r="F655">
        <v>4</v>
      </c>
      <c r="G655" t="s">
        <v>41</v>
      </c>
      <c r="H655">
        <v>905</v>
      </c>
      <c r="I655">
        <v>1</v>
      </c>
      <c r="J655" t="s">
        <v>53</v>
      </c>
      <c r="K655">
        <v>3</v>
      </c>
      <c r="L655">
        <v>4</v>
      </c>
      <c r="M655" t="s">
        <v>75</v>
      </c>
      <c r="N655">
        <v>1</v>
      </c>
      <c r="O655" t="s">
        <v>67</v>
      </c>
      <c r="P655">
        <v>17924</v>
      </c>
      <c r="Q655">
        <v>1</v>
      </c>
      <c r="R655" t="s">
        <v>50</v>
      </c>
      <c r="S655">
        <v>11</v>
      </c>
      <c r="T655">
        <v>3</v>
      </c>
      <c r="U655">
        <v>4</v>
      </c>
      <c r="V655">
        <v>1</v>
      </c>
      <c r="W655">
        <v>31</v>
      </c>
      <c r="X655">
        <v>3</v>
      </c>
      <c r="Y655">
        <v>3</v>
      </c>
      <c r="Z655">
        <v>31</v>
      </c>
      <c r="AA655">
        <v>6</v>
      </c>
      <c r="AB655">
        <v>14</v>
      </c>
      <c r="AC655">
        <v>7</v>
      </c>
      <c r="AD655">
        <v>0</v>
      </c>
      <c r="AE655">
        <v>0</v>
      </c>
      <c r="AF655">
        <v>0</v>
      </c>
      <c r="AG655">
        <v>1</v>
      </c>
      <c r="AH655" t="s">
        <v>56</v>
      </c>
      <c r="AI655" t="s">
        <v>46</v>
      </c>
      <c r="AJ655" t="s">
        <v>76</v>
      </c>
      <c r="AK655" t="s">
        <v>77</v>
      </c>
      <c r="AL655" t="s">
        <v>78</v>
      </c>
      <c r="AM655">
        <v>2.25</v>
      </c>
      <c r="AN655" t="s">
        <v>96</v>
      </c>
      <c r="AO655" t="str" cm="1">
        <f t="array" ref="AO655">_xlfn.IFS(
  attrition_data[[#This Row],[YearsSinceLastPromotion]]="","",
  attrition_data[[#This Row],[YearsSinceLastPromotion]]=0,"0",
  attrition_data[[#This Row],[YearsSinceLastPromotion]]&lt;=2,"1–2",
  attrition_data[[#This Row],[YearsSinceLastPromotion]]&lt;=5,"3–5",
  TRUE,"6+"
)</f>
        <v>6+</v>
      </c>
      <c r="AP655">
        <f>attrition_data[[#This Row],[MonthlyIncome]] * 12 * ReplacementFactor</f>
        <v>64526.399999999994</v>
      </c>
      <c r="AQ655">
        <f>IFERROR(attrition_data[[#This Row],[AttritionFlag]] * attrition_data[[#This Row],[ReplacementCost]], 0)</f>
        <v>0</v>
      </c>
      <c r="AR65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55" t="str" cm="1">
        <f t="array" ref="AS655">_xlfn.IFS(
  attrition_data[[#This Row],[RiskScore]] &lt;= $AU$3, "Q1 (Lowest)",
  attrition_data[[#This Row],[RiskScore]] &lt;= $AV$3, "Q2",
  attrition_data[[#This Row],[RiskScore]] &lt;= $AW$3, "Q3",
  TRUE, "Q4 (Highest)"
)</f>
        <v>Q2</v>
      </c>
    </row>
    <row r="656" spans="1:45">
      <c r="A656">
        <v>39</v>
      </c>
      <c r="B656" t="s">
        <v>50</v>
      </c>
      <c r="C656" t="s">
        <v>39</v>
      </c>
      <c r="D656" t="s">
        <v>84</v>
      </c>
      <c r="E656">
        <v>2</v>
      </c>
      <c r="F656">
        <v>3</v>
      </c>
      <c r="G656" t="s">
        <v>41</v>
      </c>
      <c r="H656">
        <v>909</v>
      </c>
      <c r="I656">
        <v>4</v>
      </c>
      <c r="J656" t="s">
        <v>42</v>
      </c>
      <c r="K656">
        <v>2</v>
      </c>
      <c r="L656">
        <v>2</v>
      </c>
      <c r="M656" t="s">
        <v>84</v>
      </c>
      <c r="N656">
        <v>4</v>
      </c>
      <c r="O656" t="s">
        <v>55</v>
      </c>
      <c r="P656">
        <v>5204</v>
      </c>
      <c r="Q656">
        <v>8</v>
      </c>
      <c r="R656" t="s">
        <v>50</v>
      </c>
      <c r="S656">
        <v>11</v>
      </c>
      <c r="T656">
        <v>3</v>
      </c>
      <c r="U656">
        <v>3</v>
      </c>
      <c r="V656">
        <v>2</v>
      </c>
      <c r="W656">
        <v>13</v>
      </c>
      <c r="X656">
        <v>2</v>
      </c>
      <c r="Y656">
        <v>3</v>
      </c>
      <c r="Z656">
        <v>5</v>
      </c>
      <c r="AA656">
        <v>4</v>
      </c>
      <c r="AB656">
        <v>0</v>
      </c>
      <c r="AC656">
        <v>4</v>
      </c>
      <c r="AD656">
        <v>0</v>
      </c>
      <c r="AE656">
        <v>0</v>
      </c>
      <c r="AF656">
        <v>1</v>
      </c>
      <c r="AG656">
        <v>1</v>
      </c>
      <c r="AH656" t="s">
        <v>45</v>
      </c>
      <c r="AI656" t="s">
        <v>46</v>
      </c>
      <c r="AJ656" t="s">
        <v>47</v>
      </c>
      <c r="AK656" t="s">
        <v>58</v>
      </c>
      <c r="AL656" t="s">
        <v>65</v>
      </c>
      <c r="AM656">
        <v>3.5</v>
      </c>
      <c r="AN656" t="s">
        <v>95</v>
      </c>
      <c r="AO656" t="str" cm="1">
        <f t="array" ref="AO656">_xlfn.IFS(
  attrition_data[[#This Row],[YearsSinceLastPromotion]]="","",
  attrition_data[[#This Row],[YearsSinceLastPromotion]]=0,"0",
  attrition_data[[#This Row],[YearsSinceLastPromotion]]&lt;=2,"1–2",
  attrition_data[[#This Row],[YearsSinceLastPromotion]]&lt;=5,"3–5",
  TRUE,"6+"
)</f>
        <v>0</v>
      </c>
      <c r="AP656">
        <f>attrition_data[[#This Row],[MonthlyIncome]] * 12 * ReplacementFactor</f>
        <v>18734.399999999998</v>
      </c>
      <c r="AQ656">
        <f>IFERROR(attrition_data[[#This Row],[AttritionFlag]] * attrition_data[[#This Row],[ReplacementCost]], 0)</f>
        <v>0</v>
      </c>
      <c r="AR65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56" t="str" cm="1">
        <f t="array" ref="AS656">_xlfn.IFS(
  attrition_data[[#This Row],[RiskScore]] &lt;= $AU$3, "Q1 (Lowest)",
  attrition_data[[#This Row],[RiskScore]] &lt;= $AV$3, "Q2",
  attrition_data[[#This Row],[RiskScore]] &lt;= $AW$3, "Q3",
  TRUE, "Q4 (Highest)"
)</f>
        <v>Q1 (Lowest)</v>
      </c>
    </row>
    <row r="657" spans="1:45">
      <c r="A657">
        <v>33</v>
      </c>
      <c r="B657" t="s">
        <v>50</v>
      </c>
      <c r="C657" t="s">
        <v>39</v>
      </c>
      <c r="D657" t="s">
        <v>84</v>
      </c>
      <c r="E657">
        <v>3</v>
      </c>
      <c r="F657">
        <v>2</v>
      </c>
      <c r="G657" t="s">
        <v>84</v>
      </c>
      <c r="H657">
        <v>910</v>
      </c>
      <c r="I657">
        <v>4</v>
      </c>
      <c r="J657" t="s">
        <v>53</v>
      </c>
      <c r="K657">
        <v>3</v>
      </c>
      <c r="L657">
        <v>1</v>
      </c>
      <c r="M657" t="s">
        <v>84</v>
      </c>
      <c r="N657">
        <v>2</v>
      </c>
      <c r="O657" t="s">
        <v>67</v>
      </c>
      <c r="P657">
        <v>2277</v>
      </c>
      <c r="Q657">
        <v>3</v>
      </c>
      <c r="R657" t="s">
        <v>38</v>
      </c>
      <c r="S657">
        <v>11</v>
      </c>
      <c r="T657">
        <v>3</v>
      </c>
      <c r="U657">
        <v>3</v>
      </c>
      <c r="V657">
        <v>1</v>
      </c>
      <c r="W657">
        <v>7</v>
      </c>
      <c r="X657">
        <v>4</v>
      </c>
      <c r="Y657">
        <v>4</v>
      </c>
      <c r="Z657">
        <v>4</v>
      </c>
      <c r="AA657">
        <v>3</v>
      </c>
      <c r="AB657">
        <v>0</v>
      </c>
      <c r="AC657">
        <v>3</v>
      </c>
      <c r="AD657">
        <v>0</v>
      </c>
      <c r="AE657">
        <v>1</v>
      </c>
      <c r="AF657">
        <v>1</v>
      </c>
      <c r="AG657">
        <v>1</v>
      </c>
      <c r="AH657" t="s">
        <v>63</v>
      </c>
      <c r="AI657" t="s">
        <v>46</v>
      </c>
      <c r="AJ657" t="s">
        <v>61</v>
      </c>
      <c r="AK657" t="s">
        <v>48</v>
      </c>
      <c r="AL657" t="s">
        <v>65</v>
      </c>
      <c r="AM657">
        <v>3.25</v>
      </c>
      <c r="AN657" t="s">
        <v>95</v>
      </c>
      <c r="AO657" t="str" cm="1">
        <f t="array" ref="AO657">_xlfn.IFS(
  attrition_data[[#This Row],[YearsSinceLastPromotion]]="","",
  attrition_data[[#This Row],[YearsSinceLastPromotion]]=0,"0",
  attrition_data[[#This Row],[YearsSinceLastPromotion]]&lt;=2,"1–2",
  attrition_data[[#This Row],[YearsSinceLastPromotion]]&lt;=5,"3–5",
  TRUE,"6+"
)</f>
        <v>0</v>
      </c>
      <c r="AP657">
        <f>attrition_data[[#This Row],[MonthlyIncome]] * 12 * ReplacementFactor</f>
        <v>8197.1999999999989</v>
      </c>
      <c r="AQ657">
        <f>IFERROR(attrition_data[[#This Row],[AttritionFlag]] * attrition_data[[#This Row],[ReplacementCost]], 0)</f>
        <v>0</v>
      </c>
      <c r="AR65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57" t="str" cm="1">
        <f t="array" ref="AS657">_xlfn.IFS(
  attrition_data[[#This Row],[RiskScore]] &lt;= $AU$3, "Q1 (Lowest)",
  attrition_data[[#This Row],[RiskScore]] &lt;= $AV$3, "Q2",
  attrition_data[[#This Row],[RiskScore]] &lt;= $AW$3, "Q3",
  TRUE, "Q4 (Highest)"
)</f>
        <v>Q2</v>
      </c>
    </row>
    <row r="658" spans="1:45">
      <c r="A658">
        <v>32</v>
      </c>
      <c r="B658" t="s">
        <v>38</v>
      </c>
      <c r="C658" t="s">
        <v>39</v>
      </c>
      <c r="D658" t="s">
        <v>52</v>
      </c>
      <c r="E658">
        <v>25</v>
      </c>
      <c r="F658">
        <v>4</v>
      </c>
      <c r="G658" t="s">
        <v>41</v>
      </c>
      <c r="H658">
        <v>911</v>
      </c>
      <c r="I658">
        <v>1</v>
      </c>
      <c r="J658" t="s">
        <v>53</v>
      </c>
      <c r="K658">
        <v>3</v>
      </c>
      <c r="L658">
        <v>1</v>
      </c>
      <c r="M658" t="s">
        <v>60</v>
      </c>
      <c r="N658">
        <v>4</v>
      </c>
      <c r="O658" t="s">
        <v>44</v>
      </c>
      <c r="P658">
        <v>2795</v>
      </c>
      <c r="Q658">
        <v>1</v>
      </c>
      <c r="R658" t="s">
        <v>38</v>
      </c>
      <c r="S658">
        <v>24</v>
      </c>
      <c r="T658">
        <v>4</v>
      </c>
      <c r="U658">
        <v>3</v>
      </c>
      <c r="V658">
        <v>0</v>
      </c>
      <c r="W658">
        <v>1</v>
      </c>
      <c r="X658">
        <v>2</v>
      </c>
      <c r="Y658">
        <v>1</v>
      </c>
      <c r="Z658">
        <v>1</v>
      </c>
      <c r="AA658">
        <v>0</v>
      </c>
      <c r="AB658">
        <v>0</v>
      </c>
      <c r="AC658">
        <v>1</v>
      </c>
      <c r="AD658">
        <v>1</v>
      </c>
      <c r="AE658">
        <v>1</v>
      </c>
      <c r="AF658">
        <v>1</v>
      </c>
      <c r="AG658">
        <v>1</v>
      </c>
      <c r="AH658" t="s">
        <v>63</v>
      </c>
      <c r="AI658" t="s">
        <v>68</v>
      </c>
      <c r="AJ658" t="s">
        <v>61</v>
      </c>
      <c r="AK658" t="s">
        <v>65</v>
      </c>
      <c r="AL658" t="s">
        <v>62</v>
      </c>
      <c r="AM658">
        <v>2.25</v>
      </c>
      <c r="AN658" t="s">
        <v>96</v>
      </c>
      <c r="AO658" t="str" cm="1">
        <f t="array" ref="AO658">_xlfn.IFS(
  attrition_data[[#This Row],[YearsSinceLastPromotion]]="","",
  attrition_data[[#This Row],[YearsSinceLastPromotion]]=0,"0",
  attrition_data[[#This Row],[YearsSinceLastPromotion]]&lt;=2,"1–2",
  attrition_data[[#This Row],[YearsSinceLastPromotion]]&lt;=5,"3–5",
  TRUE,"6+"
)</f>
        <v>0</v>
      </c>
      <c r="AP658">
        <f>attrition_data[[#This Row],[MonthlyIncome]] * 12 * ReplacementFactor</f>
        <v>10062</v>
      </c>
      <c r="AQ658">
        <f>IFERROR(attrition_data[[#This Row],[AttritionFlag]] * attrition_data[[#This Row],[ReplacementCost]], 0)</f>
        <v>10062</v>
      </c>
      <c r="AR65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658" t="str" cm="1">
        <f t="array" ref="AS658">_xlfn.IFS(
  attrition_data[[#This Row],[RiskScore]] &lt;= $AU$3, "Q1 (Lowest)",
  attrition_data[[#This Row],[RiskScore]] &lt;= $AV$3, "Q2",
  attrition_data[[#This Row],[RiskScore]] &lt;= $AW$3, "Q3",
  TRUE, "Q4 (Highest)"
)</f>
        <v>Q4 (Highest)</v>
      </c>
    </row>
    <row r="659" spans="1:45">
      <c r="A659">
        <v>29</v>
      </c>
      <c r="B659" t="s">
        <v>50</v>
      </c>
      <c r="C659" t="s">
        <v>39</v>
      </c>
      <c r="D659" t="s">
        <v>52</v>
      </c>
      <c r="E659">
        <v>7</v>
      </c>
      <c r="F659">
        <v>1</v>
      </c>
      <c r="G659" t="s">
        <v>64</v>
      </c>
      <c r="H659">
        <v>912</v>
      </c>
      <c r="I659">
        <v>1</v>
      </c>
      <c r="J659" t="s">
        <v>42</v>
      </c>
      <c r="K659">
        <v>2</v>
      </c>
      <c r="L659">
        <v>1</v>
      </c>
      <c r="M659" t="s">
        <v>60</v>
      </c>
      <c r="N659">
        <v>4</v>
      </c>
      <c r="O659" t="s">
        <v>67</v>
      </c>
      <c r="P659">
        <v>2532</v>
      </c>
      <c r="Q659">
        <v>6</v>
      </c>
      <c r="R659" t="s">
        <v>50</v>
      </c>
      <c r="S659">
        <v>14</v>
      </c>
      <c r="T659">
        <v>3</v>
      </c>
      <c r="U659">
        <v>3</v>
      </c>
      <c r="V659">
        <v>3</v>
      </c>
      <c r="W659">
        <v>8</v>
      </c>
      <c r="X659">
        <v>5</v>
      </c>
      <c r="Y659">
        <v>3</v>
      </c>
      <c r="Z659">
        <v>4</v>
      </c>
      <c r="AA659">
        <v>3</v>
      </c>
      <c r="AB659">
        <v>0</v>
      </c>
      <c r="AC659">
        <v>3</v>
      </c>
      <c r="AD659">
        <v>0</v>
      </c>
      <c r="AE659">
        <v>0</v>
      </c>
      <c r="AF659">
        <v>1</v>
      </c>
      <c r="AG659">
        <v>1</v>
      </c>
      <c r="AH659" t="s">
        <v>63</v>
      </c>
      <c r="AI659" t="s">
        <v>57</v>
      </c>
      <c r="AJ659" t="s">
        <v>61</v>
      </c>
      <c r="AK659" t="s">
        <v>48</v>
      </c>
      <c r="AL659" t="s">
        <v>65</v>
      </c>
      <c r="AM659">
        <v>2.75</v>
      </c>
      <c r="AN659" t="s">
        <v>94</v>
      </c>
      <c r="AO659" t="str" cm="1">
        <f t="array" ref="AO659">_xlfn.IFS(
  attrition_data[[#This Row],[YearsSinceLastPromotion]]="","",
  attrition_data[[#This Row],[YearsSinceLastPromotion]]=0,"0",
  attrition_data[[#This Row],[YearsSinceLastPromotion]]&lt;=2,"1–2",
  attrition_data[[#This Row],[YearsSinceLastPromotion]]&lt;=5,"3–5",
  TRUE,"6+"
)</f>
        <v>0</v>
      </c>
      <c r="AP659">
        <f>attrition_data[[#This Row],[MonthlyIncome]] * 12 * ReplacementFactor</f>
        <v>9115.1999999999989</v>
      </c>
      <c r="AQ659">
        <f>IFERROR(attrition_data[[#This Row],[AttritionFlag]] * attrition_data[[#This Row],[ReplacementCost]], 0)</f>
        <v>0</v>
      </c>
      <c r="AR65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59" t="str" cm="1">
        <f t="array" ref="AS659">_xlfn.IFS(
  attrition_data[[#This Row],[RiskScore]] &lt;= $AU$3, "Q1 (Lowest)",
  attrition_data[[#This Row],[RiskScore]] &lt;= $AV$3, "Q2",
  attrition_data[[#This Row],[RiskScore]] &lt;= $AW$3, "Q3",
  TRUE, "Q4 (Highest)"
)</f>
        <v>Q1 (Lowest)</v>
      </c>
    </row>
    <row r="660" spans="1:45">
      <c r="A660">
        <v>44</v>
      </c>
      <c r="B660" t="s">
        <v>50</v>
      </c>
      <c r="C660" t="s">
        <v>39</v>
      </c>
      <c r="D660" t="s">
        <v>52</v>
      </c>
      <c r="E660">
        <v>9</v>
      </c>
      <c r="F660">
        <v>2</v>
      </c>
      <c r="G660" t="s">
        <v>41</v>
      </c>
      <c r="H660">
        <v>913</v>
      </c>
      <c r="I660">
        <v>2</v>
      </c>
      <c r="J660" t="s">
        <v>53</v>
      </c>
      <c r="K660">
        <v>3</v>
      </c>
      <c r="L660">
        <v>1</v>
      </c>
      <c r="M660" t="s">
        <v>54</v>
      </c>
      <c r="N660">
        <v>1</v>
      </c>
      <c r="O660" t="s">
        <v>55</v>
      </c>
      <c r="P660">
        <v>2559</v>
      </c>
      <c r="Q660">
        <v>1</v>
      </c>
      <c r="R660" t="s">
        <v>38</v>
      </c>
      <c r="S660">
        <v>13</v>
      </c>
      <c r="T660">
        <v>3</v>
      </c>
      <c r="U660">
        <v>4</v>
      </c>
      <c r="V660">
        <v>0</v>
      </c>
      <c r="W660">
        <v>8</v>
      </c>
      <c r="X660">
        <v>0</v>
      </c>
      <c r="Y660">
        <v>3</v>
      </c>
      <c r="Z660">
        <v>8</v>
      </c>
      <c r="AA660">
        <v>7</v>
      </c>
      <c r="AB660">
        <v>7</v>
      </c>
      <c r="AC660">
        <v>1</v>
      </c>
      <c r="AD660">
        <v>0</v>
      </c>
      <c r="AE660">
        <v>1</v>
      </c>
      <c r="AF660">
        <v>0</v>
      </c>
      <c r="AG660">
        <v>1</v>
      </c>
      <c r="AH660" t="s">
        <v>45</v>
      </c>
      <c r="AI660" t="s">
        <v>57</v>
      </c>
      <c r="AJ660" t="s">
        <v>61</v>
      </c>
      <c r="AK660" t="s">
        <v>48</v>
      </c>
      <c r="AL660" t="s">
        <v>49</v>
      </c>
      <c r="AM660">
        <v>2.5</v>
      </c>
      <c r="AN660" t="s">
        <v>96</v>
      </c>
      <c r="AO660" t="str" cm="1">
        <f t="array" ref="AO660">_xlfn.IFS(
  attrition_data[[#This Row],[YearsSinceLastPromotion]]="","",
  attrition_data[[#This Row],[YearsSinceLastPromotion]]=0,"0",
  attrition_data[[#This Row],[YearsSinceLastPromotion]]&lt;=2,"1–2",
  attrition_data[[#This Row],[YearsSinceLastPromotion]]&lt;=5,"3–5",
  TRUE,"6+"
)</f>
        <v>6+</v>
      </c>
      <c r="AP660">
        <f>attrition_data[[#This Row],[MonthlyIncome]] * 12 * ReplacementFactor</f>
        <v>9212.4</v>
      </c>
      <c r="AQ660">
        <f>IFERROR(attrition_data[[#This Row],[AttritionFlag]] * attrition_data[[#This Row],[ReplacementCost]], 0)</f>
        <v>0</v>
      </c>
      <c r="AR66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660" t="str" cm="1">
        <f t="array" ref="AS660">_xlfn.IFS(
  attrition_data[[#This Row],[RiskScore]] &lt;= $AU$3, "Q1 (Lowest)",
  attrition_data[[#This Row],[RiskScore]] &lt;= $AV$3, "Q2",
  attrition_data[[#This Row],[RiskScore]] &lt;= $AW$3, "Q3",
  TRUE, "Q4 (Highest)"
)</f>
        <v>Q3</v>
      </c>
    </row>
    <row r="661" spans="1:45">
      <c r="A661">
        <v>28</v>
      </c>
      <c r="B661" t="s">
        <v>50</v>
      </c>
      <c r="C661" t="s">
        <v>39</v>
      </c>
      <c r="D661" t="s">
        <v>40</v>
      </c>
      <c r="E661">
        <v>5</v>
      </c>
      <c r="F661">
        <v>4</v>
      </c>
      <c r="G661" t="s">
        <v>64</v>
      </c>
      <c r="H661">
        <v>916</v>
      </c>
      <c r="I661">
        <v>1</v>
      </c>
      <c r="J661" t="s">
        <v>53</v>
      </c>
      <c r="K661">
        <v>3</v>
      </c>
      <c r="L661">
        <v>2</v>
      </c>
      <c r="M661" t="s">
        <v>43</v>
      </c>
      <c r="N661">
        <v>4</v>
      </c>
      <c r="O661" t="s">
        <v>44</v>
      </c>
      <c r="P661">
        <v>4908</v>
      </c>
      <c r="Q661">
        <v>1</v>
      </c>
      <c r="R661" t="s">
        <v>50</v>
      </c>
      <c r="S661">
        <v>14</v>
      </c>
      <c r="T661">
        <v>3</v>
      </c>
      <c r="U661">
        <v>2</v>
      </c>
      <c r="V661">
        <v>0</v>
      </c>
      <c r="W661">
        <v>4</v>
      </c>
      <c r="X661">
        <v>3</v>
      </c>
      <c r="Y661">
        <v>3</v>
      </c>
      <c r="Z661">
        <v>4</v>
      </c>
      <c r="AA661">
        <v>2</v>
      </c>
      <c r="AB661">
        <v>0</v>
      </c>
      <c r="AC661">
        <v>2</v>
      </c>
      <c r="AD661">
        <v>0</v>
      </c>
      <c r="AE661">
        <v>0</v>
      </c>
      <c r="AF661">
        <v>1</v>
      </c>
      <c r="AG661">
        <v>1</v>
      </c>
      <c r="AH661" t="s">
        <v>63</v>
      </c>
      <c r="AI661" t="s">
        <v>46</v>
      </c>
      <c r="AJ661" t="s">
        <v>61</v>
      </c>
      <c r="AK661" t="s">
        <v>48</v>
      </c>
      <c r="AL661" t="s">
        <v>65</v>
      </c>
      <c r="AM661">
        <v>2.5</v>
      </c>
      <c r="AN661" t="s">
        <v>96</v>
      </c>
      <c r="AO661" t="str" cm="1">
        <f t="array" ref="AO661">_xlfn.IFS(
  attrition_data[[#This Row],[YearsSinceLastPromotion]]="","",
  attrition_data[[#This Row],[YearsSinceLastPromotion]]=0,"0",
  attrition_data[[#This Row],[YearsSinceLastPromotion]]&lt;=2,"1–2",
  attrition_data[[#This Row],[YearsSinceLastPromotion]]&lt;=5,"3–5",
  TRUE,"6+"
)</f>
        <v>0</v>
      </c>
      <c r="AP661">
        <f>attrition_data[[#This Row],[MonthlyIncome]] * 12 * ReplacementFactor</f>
        <v>17668.8</v>
      </c>
      <c r="AQ661">
        <f>IFERROR(attrition_data[[#This Row],[AttritionFlag]] * attrition_data[[#This Row],[ReplacementCost]], 0)</f>
        <v>0</v>
      </c>
      <c r="AR66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61" t="str" cm="1">
        <f t="array" ref="AS661">_xlfn.IFS(
  attrition_data[[#This Row],[RiskScore]] &lt;= $AU$3, "Q1 (Lowest)",
  attrition_data[[#This Row],[RiskScore]] &lt;= $AV$3, "Q2",
  attrition_data[[#This Row],[RiskScore]] &lt;= $AW$3, "Q3",
  TRUE, "Q4 (Highest)"
)</f>
        <v>Q1 (Lowest)</v>
      </c>
    </row>
    <row r="662" spans="1:45">
      <c r="A662">
        <v>58</v>
      </c>
      <c r="B662" t="s">
        <v>38</v>
      </c>
      <c r="C662" t="s">
        <v>51</v>
      </c>
      <c r="D662" t="s">
        <v>52</v>
      </c>
      <c r="E662">
        <v>2</v>
      </c>
      <c r="F662">
        <v>1</v>
      </c>
      <c r="G662" t="s">
        <v>41</v>
      </c>
      <c r="H662">
        <v>918</v>
      </c>
      <c r="I662">
        <v>4</v>
      </c>
      <c r="J662" t="s">
        <v>53</v>
      </c>
      <c r="K662">
        <v>2</v>
      </c>
      <c r="L662">
        <v>1</v>
      </c>
      <c r="M662" t="s">
        <v>60</v>
      </c>
      <c r="N662">
        <v>4</v>
      </c>
      <c r="O662" t="s">
        <v>67</v>
      </c>
      <c r="P662">
        <v>2380</v>
      </c>
      <c r="Q662">
        <v>9</v>
      </c>
      <c r="R662" t="s">
        <v>38</v>
      </c>
      <c r="S662">
        <v>14</v>
      </c>
      <c r="T662">
        <v>3</v>
      </c>
      <c r="U662">
        <v>4</v>
      </c>
      <c r="V662">
        <v>1</v>
      </c>
      <c r="W662">
        <v>3</v>
      </c>
      <c r="X662">
        <v>3</v>
      </c>
      <c r="Y662">
        <v>2</v>
      </c>
      <c r="Z662">
        <v>1</v>
      </c>
      <c r="AA662">
        <v>0</v>
      </c>
      <c r="AB662">
        <v>0</v>
      </c>
      <c r="AC662">
        <v>0</v>
      </c>
      <c r="AD662">
        <v>1</v>
      </c>
      <c r="AE662">
        <v>1</v>
      </c>
      <c r="AF662">
        <v>1</v>
      </c>
      <c r="AG662">
        <v>0</v>
      </c>
      <c r="AH662" t="s">
        <v>66</v>
      </c>
      <c r="AI662" t="s">
        <v>46</v>
      </c>
      <c r="AJ662" t="s">
        <v>61</v>
      </c>
      <c r="AK662" t="s">
        <v>65</v>
      </c>
      <c r="AL662" t="s">
        <v>62</v>
      </c>
      <c r="AM662">
        <v>3.5</v>
      </c>
      <c r="AN662" t="s">
        <v>95</v>
      </c>
      <c r="AO662" t="str" cm="1">
        <f t="array" ref="AO662">_xlfn.IFS(
  attrition_data[[#This Row],[YearsSinceLastPromotion]]="","",
  attrition_data[[#This Row],[YearsSinceLastPromotion]]=0,"0",
  attrition_data[[#This Row],[YearsSinceLastPromotion]]&lt;=2,"1–2",
  attrition_data[[#This Row],[YearsSinceLastPromotion]]&lt;=5,"3–5",
  TRUE,"6+"
)</f>
        <v>0</v>
      </c>
      <c r="AP662">
        <f>attrition_data[[#This Row],[MonthlyIncome]] * 12 * ReplacementFactor</f>
        <v>8568</v>
      </c>
      <c r="AQ662">
        <f>IFERROR(attrition_data[[#This Row],[AttritionFlag]] * attrition_data[[#This Row],[ReplacementCost]], 0)</f>
        <v>8568</v>
      </c>
      <c r="AR66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662" t="str" cm="1">
        <f t="array" ref="AS662">_xlfn.IFS(
  attrition_data[[#This Row],[RiskScore]] &lt;= $AU$3, "Q1 (Lowest)",
  attrition_data[[#This Row],[RiskScore]] &lt;= $AV$3, "Q2",
  attrition_data[[#This Row],[RiskScore]] &lt;= $AW$3, "Q3",
  TRUE, "Q4 (Highest)"
)</f>
        <v>Q3</v>
      </c>
    </row>
    <row r="663" spans="1:45">
      <c r="A663">
        <v>43</v>
      </c>
      <c r="B663" t="s">
        <v>50</v>
      </c>
      <c r="C663" t="s">
        <v>39</v>
      </c>
      <c r="D663" t="s">
        <v>52</v>
      </c>
      <c r="E663">
        <v>8</v>
      </c>
      <c r="F663">
        <v>3</v>
      </c>
      <c r="G663" t="s">
        <v>41</v>
      </c>
      <c r="H663">
        <v>920</v>
      </c>
      <c r="I663">
        <v>1</v>
      </c>
      <c r="J663" t="s">
        <v>42</v>
      </c>
      <c r="K663">
        <v>3</v>
      </c>
      <c r="L663">
        <v>2</v>
      </c>
      <c r="M663" t="s">
        <v>69</v>
      </c>
      <c r="N663">
        <v>2</v>
      </c>
      <c r="O663" t="s">
        <v>67</v>
      </c>
      <c r="P663">
        <v>4765</v>
      </c>
      <c r="Q663">
        <v>4</v>
      </c>
      <c r="R663" t="s">
        <v>50</v>
      </c>
      <c r="S663">
        <v>21</v>
      </c>
      <c r="T663">
        <v>4</v>
      </c>
      <c r="U663">
        <v>3</v>
      </c>
      <c r="V663">
        <v>1</v>
      </c>
      <c r="W663">
        <v>4</v>
      </c>
      <c r="X663">
        <v>2</v>
      </c>
      <c r="Y663">
        <v>4</v>
      </c>
      <c r="Z663">
        <v>1</v>
      </c>
      <c r="AA663">
        <v>0</v>
      </c>
      <c r="AB663">
        <v>0</v>
      </c>
      <c r="AC663">
        <v>0</v>
      </c>
      <c r="AD663">
        <v>0</v>
      </c>
      <c r="AE663">
        <v>0</v>
      </c>
      <c r="AF663">
        <v>1</v>
      </c>
      <c r="AG663">
        <v>0</v>
      </c>
      <c r="AH663" t="s">
        <v>45</v>
      </c>
      <c r="AI663" t="s">
        <v>57</v>
      </c>
      <c r="AJ663" t="s">
        <v>61</v>
      </c>
      <c r="AK663" t="s">
        <v>48</v>
      </c>
      <c r="AL663" t="s">
        <v>62</v>
      </c>
      <c r="AM663">
        <v>2.5</v>
      </c>
      <c r="AN663" t="s">
        <v>96</v>
      </c>
      <c r="AO663" t="str" cm="1">
        <f t="array" ref="AO663">_xlfn.IFS(
  attrition_data[[#This Row],[YearsSinceLastPromotion]]="","",
  attrition_data[[#This Row],[YearsSinceLastPromotion]]=0,"0",
  attrition_data[[#This Row],[YearsSinceLastPromotion]]&lt;=2,"1–2",
  attrition_data[[#This Row],[YearsSinceLastPromotion]]&lt;=5,"3–5",
  TRUE,"6+"
)</f>
        <v>0</v>
      </c>
      <c r="AP663">
        <f>attrition_data[[#This Row],[MonthlyIncome]] * 12 * ReplacementFactor</f>
        <v>17154</v>
      </c>
      <c r="AQ663">
        <f>IFERROR(attrition_data[[#This Row],[AttritionFlag]] * attrition_data[[#This Row],[ReplacementCost]], 0)</f>
        <v>0</v>
      </c>
      <c r="AR66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63" t="str" cm="1">
        <f t="array" ref="AS663">_xlfn.IFS(
  attrition_data[[#This Row],[RiskScore]] &lt;= $AU$3, "Q1 (Lowest)",
  attrition_data[[#This Row],[RiskScore]] &lt;= $AV$3, "Q2",
  attrition_data[[#This Row],[RiskScore]] &lt;= $AW$3, "Q3",
  TRUE, "Q4 (Highest)"
)</f>
        <v>Q2</v>
      </c>
    </row>
    <row r="664" spans="1:45">
      <c r="A664">
        <v>20</v>
      </c>
      <c r="B664" t="s">
        <v>38</v>
      </c>
      <c r="C664" t="s">
        <v>39</v>
      </c>
      <c r="D664" t="s">
        <v>40</v>
      </c>
      <c r="E664">
        <v>2</v>
      </c>
      <c r="F664">
        <v>3</v>
      </c>
      <c r="G664" t="s">
        <v>64</v>
      </c>
      <c r="H664">
        <v>922</v>
      </c>
      <c r="I664">
        <v>3</v>
      </c>
      <c r="J664" t="s">
        <v>42</v>
      </c>
      <c r="K664">
        <v>2</v>
      </c>
      <c r="L664">
        <v>1</v>
      </c>
      <c r="M664" t="s">
        <v>79</v>
      </c>
      <c r="N664">
        <v>3</v>
      </c>
      <c r="O664" t="s">
        <v>44</v>
      </c>
      <c r="P664">
        <v>2044</v>
      </c>
      <c r="Q664">
        <v>1</v>
      </c>
      <c r="R664" t="s">
        <v>50</v>
      </c>
      <c r="S664">
        <v>13</v>
      </c>
      <c r="T664">
        <v>3</v>
      </c>
      <c r="U664">
        <v>4</v>
      </c>
      <c r="V664">
        <v>0</v>
      </c>
      <c r="W664">
        <v>2</v>
      </c>
      <c r="X664">
        <v>3</v>
      </c>
      <c r="Y664">
        <v>2</v>
      </c>
      <c r="Z664">
        <v>2</v>
      </c>
      <c r="AA664">
        <v>2</v>
      </c>
      <c r="AB664">
        <v>0</v>
      </c>
      <c r="AC664">
        <v>2</v>
      </c>
      <c r="AD664">
        <v>1</v>
      </c>
      <c r="AE664">
        <v>0</v>
      </c>
      <c r="AF664">
        <v>1</v>
      </c>
      <c r="AG664">
        <v>1</v>
      </c>
      <c r="AH664" t="s">
        <v>153</v>
      </c>
      <c r="AI664" t="s">
        <v>46</v>
      </c>
      <c r="AJ664" t="s">
        <v>61</v>
      </c>
      <c r="AK664" t="s">
        <v>65</v>
      </c>
      <c r="AL664" t="s">
        <v>65</v>
      </c>
      <c r="AM664">
        <v>3</v>
      </c>
      <c r="AN664" t="s">
        <v>94</v>
      </c>
      <c r="AO664" t="str" cm="1">
        <f t="array" ref="AO664">_xlfn.IFS(
  attrition_data[[#This Row],[YearsSinceLastPromotion]]="","",
  attrition_data[[#This Row],[YearsSinceLastPromotion]]=0,"0",
  attrition_data[[#This Row],[YearsSinceLastPromotion]]&lt;=2,"1–2",
  attrition_data[[#This Row],[YearsSinceLastPromotion]]&lt;=5,"3–5",
  TRUE,"6+"
)</f>
        <v>0</v>
      </c>
      <c r="AP664">
        <f>attrition_data[[#This Row],[MonthlyIncome]] * 12 * ReplacementFactor</f>
        <v>7358.4</v>
      </c>
      <c r="AQ664">
        <f>IFERROR(attrition_data[[#This Row],[AttritionFlag]] * attrition_data[[#This Row],[ReplacementCost]], 0)</f>
        <v>7358.4</v>
      </c>
      <c r="AR66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64" t="str" cm="1">
        <f t="array" ref="AS664">_xlfn.IFS(
  attrition_data[[#This Row],[RiskScore]] &lt;= $AU$3, "Q1 (Lowest)",
  attrition_data[[#This Row],[RiskScore]] &lt;= $AV$3, "Q2",
  attrition_data[[#This Row],[RiskScore]] &lt;= $AW$3, "Q3",
  TRUE, "Q4 (Highest)"
)</f>
        <v>Q2</v>
      </c>
    </row>
    <row r="665" spans="1:45">
      <c r="A665">
        <v>21</v>
      </c>
      <c r="B665" t="s">
        <v>38</v>
      </c>
      <c r="C665" t="s">
        <v>39</v>
      </c>
      <c r="D665" t="s">
        <v>52</v>
      </c>
      <c r="E665">
        <v>18</v>
      </c>
      <c r="F665">
        <v>1</v>
      </c>
      <c r="G665" t="s">
        <v>59</v>
      </c>
      <c r="H665">
        <v>923</v>
      </c>
      <c r="I665">
        <v>4</v>
      </c>
      <c r="J665" t="s">
        <v>42</v>
      </c>
      <c r="K665">
        <v>3</v>
      </c>
      <c r="L665">
        <v>1</v>
      </c>
      <c r="M665" t="s">
        <v>54</v>
      </c>
      <c r="N665">
        <v>4</v>
      </c>
      <c r="O665" t="s">
        <v>44</v>
      </c>
      <c r="P665">
        <v>2693</v>
      </c>
      <c r="Q665">
        <v>1</v>
      </c>
      <c r="R665" t="s">
        <v>50</v>
      </c>
      <c r="S665">
        <v>19</v>
      </c>
      <c r="T665">
        <v>3</v>
      </c>
      <c r="U665">
        <v>1</v>
      </c>
      <c r="V665">
        <v>0</v>
      </c>
      <c r="W665">
        <v>1</v>
      </c>
      <c r="X665">
        <v>3</v>
      </c>
      <c r="Y665">
        <v>2</v>
      </c>
      <c r="Z665">
        <v>1</v>
      </c>
      <c r="AA665">
        <v>0</v>
      </c>
      <c r="AB665">
        <v>0</v>
      </c>
      <c r="AC665">
        <v>0</v>
      </c>
      <c r="AD665">
        <v>1</v>
      </c>
      <c r="AE665">
        <v>0</v>
      </c>
      <c r="AF665">
        <v>1</v>
      </c>
      <c r="AG665">
        <v>0</v>
      </c>
      <c r="AH665" t="s">
        <v>153</v>
      </c>
      <c r="AI665" t="s">
        <v>72</v>
      </c>
      <c r="AJ665" t="s">
        <v>61</v>
      </c>
      <c r="AK665" t="s">
        <v>65</v>
      </c>
      <c r="AL665" t="s">
        <v>62</v>
      </c>
      <c r="AM665">
        <v>2.75</v>
      </c>
      <c r="AN665" t="s">
        <v>94</v>
      </c>
      <c r="AO665" t="str" cm="1">
        <f t="array" ref="AO665">_xlfn.IFS(
  attrition_data[[#This Row],[YearsSinceLastPromotion]]="","",
  attrition_data[[#This Row],[YearsSinceLastPromotion]]=0,"0",
  attrition_data[[#This Row],[YearsSinceLastPromotion]]&lt;=2,"1–2",
  attrition_data[[#This Row],[YearsSinceLastPromotion]]&lt;=5,"3–5",
  TRUE,"6+"
)</f>
        <v>0</v>
      </c>
      <c r="AP665">
        <f>attrition_data[[#This Row],[MonthlyIncome]] * 12 * ReplacementFactor</f>
        <v>9694.7999999999993</v>
      </c>
      <c r="AQ665">
        <f>IFERROR(attrition_data[[#This Row],[AttritionFlag]] * attrition_data[[#This Row],[ReplacementCost]], 0)</f>
        <v>9694.7999999999993</v>
      </c>
      <c r="AR66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65" t="str" cm="1">
        <f t="array" ref="AS665">_xlfn.IFS(
  attrition_data[[#This Row],[RiskScore]] &lt;= $AU$3, "Q1 (Lowest)",
  attrition_data[[#This Row],[RiskScore]] &lt;= $AV$3, "Q2",
  attrition_data[[#This Row],[RiskScore]] &lt;= $AW$3, "Q3",
  TRUE, "Q4 (Highest)"
)</f>
        <v>Q2</v>
      </c>
    </row>
    <row r="666" spans="1:45">
      <c r="A666">
        <v>36</v>
      </c>
      <c r="B666" t="s">
        <v>50</v>
      </c>
      <c r="C666" t="s">
        <v>39</v>
      </c>
      <c r="D666" t="s">
        <v>52</v>
      </c>
      <c r="E666">
        <v>14</v>
      </c>
      <c r="F666">
        <v>1</v>
      </c>
      <c r="G666" t="s">
        <v>41</v>
      </c>
      <c r="H666">
        <v>924</v>
      </c>
      <c r="I666">
        <v>3</v>
      </c>
      <c r="J666" t="s">
        <v>53</v>
      </c>
      <c r="K666">
        <v>3</v>
      </c>
      <c r="L666">
        <v>2</v>
      </c>
      <c r="M666" t="s">
        <v>70</v>
      </c>
      <c r="N666">
        <v>4</v>
      </c>
      <c r="O666" t="s">
        <v>55</v>
      </c>
      <c r="P666">
        <v>6586</v>
      </c>
      <c r="Q666">
        <v>0</v>
      </c>
      <c r="R666" t="s">
        <v>38</v>
      </c>
      <c r="S666">
        <v>17</v>
      </c>
      <c r="T666">
        <v>3</v>
      </c>
      <c r="U666">
        <v>1</v>
      </c>
      <c r="V666">
        <v>1</v>
      </c>
      <c r="W666">
        <v>17</v>
      </c>
      <c r="X666">
        <v>2</v>
      </c>
      <c r="Y666">
        <v>2</v>
      </c>
      <c r="Z666">
        <v>16</v>
      </c>
      <c r="AA666">
        <v>8</v>
      </c>
      <c r="AB666">
        <v>4</v>
      </c>
      <c r="AC666">
        <v>11</v>
      </c>
      <c r="AD666">
        <v>0</v>
      </c>
      <c r="AE666">
        <v>1</v>
      </c>
      <c r="AF666">
        <v>0</v>
      </c>
      <c r="AG666">
        <v>1</v>
      </c>
      <c r="AH666" t="s">
        <v>45</v>
      </c>
      <c r="AI666" t="s">
        <v>73</v>
      </c>
      <c r="AJ666" t="s">
        <v>47</v>
      </c>
      <c r="AK666" t="s">
        <v>71</v>
      </c>
      <c r="AL666" t="s">
        <v>71</v>
      </c>
      <c r="AM666">
        <v>2.5</v>
      </c>
      <c r="AN666" t="s">
        <v>96</v>
      </c>
      <c r="AO666" t="str" cm="1">
        <f t="array" ref="AO666">_xlfn.IFS(
  attrition_data[[#This Row],[YearsSinceLastPromotion]]="","",
  attrition_data[[#This Row],[YearsSinceLastPromotion]]=0,"0",
  attrition_data[[#This Row],[YearsSinceLastPromotion]]&lt;=2,"1–2",
  attrition_data[[#This Row],[YearsSinceLastPromotion]]&lt;=5,"3–5",
  TRUE,"6+"
)</f>
        <v>3–5</v>
      </c>
      <c r="AP666">
        <f>attrition_data[[#This Row],[MonthlyIncome]] * 12 * ReplacementFactor</f>
        <v>23709.599999999999</v>
      </c>
      <c r="AQ666">
        <f>IFERROR(attrition_data[[#This Row],[AttritionFlag]] * attrition_data[[#This Row],[ReplacementCost]], 0)</f>
        <v>0</v>
      </c>
      <c r="AR66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666" t="str" cm="1">
        <f t="array" ref="AS666">_xlfn.IFS(
  attrition_data[[#This Row],[RiskScore]] &lt;= $AU$3, "Q1 (Lowest)",
  attrition_data[[#This Row],[RiskScore]] &lt;= $AV$3, "Q2",
  attrition_data[[#This Row],[RiskScore]] &lt;= $AW$3, "Q3",
  TRUE, "Q4 (Highest)"
)</f>
        <v>Q3</v>
      </c>
    </row>
    <row r="667" spans="1:45">
      <c r="A667">
        <v>47</v>
      </c>
      <c r="B667" t="s">
        <v>50</v>
      </c>
      <c r="C667" t="s">
        <v>39</v>
      </c>
      <c r="D667" t="s">
        <v>40</v>
      </c>
      <c r="E667">
        <v>2</v>
      </c>
      <c r="F667">
        <v>4</v>
      </c>
      <c r="G667" t="s">
        <v>41</v>
      </c>
      <c r="H667">
        <v>925</v>
      </c>
      <c r="I667">
        <v>4</v>
      </c>
      <c r="J667" t="s">
        <v>42</v>
      </c>
      <c r="K667">
        <v>2</v>
      </c>
      <c r="L667">
        <v>1</v>
      </c>
      <c r="M667" t="s">
        <v>79</v>
      </c>
      <c r="N667">
        <v>4</v>
      </c>
      <c r="O667" t="s">
        <v>44</v>
      </c>
      <c r="P667">
        <v>3294</v>
      </c>
      <c r="Q667">
        <v>1</v>
      </c>
      <c r="R667" t="s">
        <v>38</v>
      </c>
      <c r="S667">
        <v>18</v>
      </c>
      <c r="T667">
        <v>3</v>
      </c>
      <c r="U667">
        <v>1</v>
      </c>
      <c r="V667">
        <v>0</v>
      </c>
      <c r="W667">
        <v>3</v>
      </c>
      <c r="X667">
        <v>3</v>
      </c>
      <c r="Y667">
        <v>2</v>
      </c>
      <c r="Z667">
        <v>3</v>
      </c>
      <c r="AA667">
        <v>2</v>
      </c>
      <c r="AB667">
        <v>1</v>
      </c>
      <c r="AC667">
        <v>2</v>
      </c>
      <c r="AD667">
        <v>0</v>
      </c>
      <c r="AE667">
        <v>1</v>
      </c>
      <c r="AF667">
        <v>1</v>
      </c>
      <c r="AG667">
        <v>1</v>
      </c>
      <c r="AH667" t="s">
        <v>56</v>
      </c>
      <c r="AI667" t="s">
        <v>46</v>
      </c>
      <c r="AJ667" t="s">
        <v>61</v>
      </c>
      <c r="AK667" t="s">
        <v>65</v>
      </c>
      <c r="AL667" t="s">
        <v>65</v>
      </c>
      <c r="AM667">
        <v>2.75</v>
      </c>
      <c r="AN667" t="s">
        <v>94</v>
      </c>
      <c r="AO667" t="str" cm="1">
        <f t="array" ref="AO667">_xlfn.IFS(
  attrition_data[[#This Row],[YearsSinceLastPromotion]]="","",
  attrition_data[[#This Row],[YearsSinceLastPromotion]]=0,"0",
  attrition_data[[#This Row],[YearsSinceLastPromotion]]&lt;=2,"1–2",
  attrition_data[[#This Row],[YearsSinceLastPromotion]]&lt;=5,"3–5",
  TRUE,"6+"
)</f>
        <v>1–2</v>
      </c>
      <c r="AP667">
        <f>attrition_data[[#This Row],[MonthlyIncome]] * 12 * ReplacementFactor</f>
        <v>11858.4</v>
      </c>
      <c r="AQ667">
        <f>IFERROR(attrition_data[[#This Row],[AttritionFlag]] * attrition_data[[#This Row],[ReplacementCost]], 0)</f>
        <v>0</v>
      </c>
      <c r="AR66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67" t="str" cm="1">
        <f t="array" ref="AS667">_xlfn.IFS(
  attrition_data[[#This Row],[RiskScore]] &lt;= $AU$3, "Q1 (Lowest)",
  attrition_data[[#This Row],[RiskScore]] &lt;= $AV$3, "Q2",
  attrition_data[[#This Row],[RiskScore]] &lt;= $AW$3, "Q3",
  TRUE, "Q4 (Highest)"
)</f>
        <v>Q2</v>
      </c>
    </row>
    <row r="668" spans="1:45">
      <c r="A668">
        <v>22</v>
      </c>
      <c r="B668" t="s">
        <v>38</v>
      </c>
      <c r="C668" t="s">
        <v>39</v>
      </c>
      <c r="D668" t="s">
        <v>52</v>
      </c>
      <c r="E668">
        <v>3</v>
      </c>
      <c r="F668">
        <v>1</v>
      </c>
      <c r="G668" t="s">
        <v>41</v>
      </c>
      <c r="H668">
        <v>926</v>
      </c>
      <c r="I668">
        <v>2</v>
      </c>
      <c r="J668" t="s">
        <v>42</v>
      </c>
      <c r="K668">
        <v>3</v>
      </c>
      <c r="L668">
        <v>2</v>
      </c>
      <c r="M668" t="s">
        <v>69</v>
      </c>
      <c r="N668">
        <v>3</v>
      </c>
      <c r="O668" t="s">
        <v>55</v>
      </c>
      <c r="P668">
        <v>4171</v>
      </c>
      <c r="Q668">
        <v>0</v>
      </c>
      <c r="R668" t="s">
        <v>38</v>
      </c>
      <c r="S668">
        <v>19</v>
      </c>
      <c r="T668">
        <v>3</v>
      </c>
      <c r="U668">
        <v>1</v>
      </c>
      <c r="V668">
        <v>1</v>
      </c>
      <c r="W668">
        <v>4</v>
      </c>
      <c r="X668">
        <v>3</v>
      </c>
      <c r="Y668">
        <v>4</v>
      </c>
      <c r="Z668">
        <v>3</v>
      </c>
      <c r="AA668">
        <v>2</v>
      </c>
      <c r="AB668">
        <v>0</v>
      </c>
      <c r="AC668">
        <v>2</v>
      </c>
      <c r="AD668">
        <v>1</v>
      </c>
      <c r="AE668">
        <v>1</v>
      </c>
      <c r="AF668">
        <v>1</v>
      </c>
      <c r="AG668">
        <v>1</v>
      </c>
      <c r="AH668" t="s">
        <v>153</v>
      </c>
      <c r="AI668" t="s">
        <v>46</v>
      </c>
      <c r="AJ668" t="s">
        <v>61</v>
      </c>
      <c r="AK668" t="s">
        <v>48</v>
      </c>
      <c r="AL668" t="s">
        <v>65</v>
      </c>
      <c r="AM668">
        <v>2.5</v>
      </c>
      <c r="AN668" t="s">
        <v>96</v>
      </c>
      <c r="AO668" t="str" cm="1">
        <f t="array" ref="AO668">_xlfn.IFS(
  attrition_data[[#This Row],[YearsSinceLastPromotion]]="","",
  attrition_data[[#This Row],[YearsSinceLastPromotion]]=0,"0",
  attrition_data[[#This Row],[YearsSinceLastPromotion]]&lt;=2,"1–2",
  attrition_data[[#This Row],[YearsSinceLastPromotion]]&lt;=5,"3–5",
  TRUE,"6+"
)</f>
        <v>0</v>
      </c>
      <c r="AP668">
        <f>attrition_data[[#This Row],[MonthlyIncome]] * 12 * ReplacementFactor</f>
        <v>15015.599999999999</v>
      </c>
      <c r="AQ668">
        <f>IFERROR(attrition_data[[#This Row],[AttritionFlag]] * attrition_data[[#This Row],[ReplacementCost]], 0)</f>
        <v>15015.599999999999</v>
      </c>
      <c r="AR66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68" t="str" cm="1">
        <f t="array" ref="AS668">_xlfn.IFS(
  attrition_data[[#This Row],[RiskScore]] &lt;= $AU$3, "Q1 (Lowest)",
  attrition_data[[#This Row],[RiskScore]] &lt;= $AV$3, "Q2",
  attrition_data[[#This Row],[RiskScore]] &lt;= $AW$3, "Q3",
  TRUE, "Q4 (Highest)"
)</f>
        <v>Q2</v>
      </c>
    </row>
    <row r="669" spans="1:45">
      <c r="A669">
        <v>41</v>
      </c>
      <c r="B669" t="s">
        <v>38</v>
      </c>
      <c r="C669" t="s">
        <v>39</v>
      </c>
      <c r="D669" t="s">
        <v>52</v>
      </c>
      <c r="E669">
        <v>2</v>
      </c>
      <c r="F669">
        <v>4</v>
      </c>
      <c r="G669" t="s">
        <v>41</v>
      </c>
      <c r="H669">
        <v>927</v>
      </c>
      <c r="I669">
        <v>2</v>
      </c>
      <c r="J669" t="s">
        <v>42</v>
      </c>
      <c r="K669">
        <v>1</v>
      </c>
      <c r="L669">
        <v>1</v>
      </c>
      <c r="M669" t="s">
        <v>60</v>
      </c>
      <c r="N669">
        <v>4</v>
      </c>
      <c r="O669" t="s">
        <v>67</v>
      </c>
      <c r="P669">
        <v>2778</v>
      </c>
      <c r="Q669">
        <v>4</v>
      </c>
      <c r="R669" t="s">
        <v>38</v>
      </c>
      <c r="S669">
        <v>13</v>
      </c>
      <c r="T669">
        <v>3</v>
      </c>
      <c r="U669">
        <v>3</v>
      </c>
      <c r="V669">
        <v>1</v>
      </c>
      <c r="W669">
        <v>10</v>
      </c>
      <c r="X669">
        <v>1</v>
      </c>
      <c r="Y669">
        <v>2</v>
      </c>
      <c r="Z669">
        <v>7</v>
      </c>
      <c r="AA669">
        <v>7</v>
      </c>
      <c r="AB669">
        <v>1</v>
      </c>
      <c r="AC669">
        <v>0</v>
      </c>
      <c r="AD669">
        <v>1</v>
      </c>
      <c r="AE669">
        <v>1</v>
      </c>
      <c r="AF669">
        <v>1</v>
      </c>
      <c r="AG669">
        <v>0</v>
      </c>
      <c r="AH669" t="s">
        <v>45</v>
      </c>
      <c r="AI669" t="s">
        <v>46</v>
      </c>
      <c r="AJ669" t="s">
        <v>61</v>
      </c>
      <c r="AK669" t="s">
        <v>58</v>
      </c>
      <c r="AL669" t="s">
        <v>49</v>
      </c>
      <c r="AM669">
        <v>2.75</v>
      </c>
      <c r="AN669" t="s">
        <v>94</v>
      </c>
      <c r="AO669" t="str" cm="1">
        <f t="array" ref="AO669">_xlfn.IFS(
  attrition_data[[#This Row],[YearsSinceLastPromotion]]="","",
  attrition_data[[#This Row],[YearsSinceLastPromotion]]=0,"0",
  attrition_data[[#This Row],[YearsSinceLastPromotion]]&lt;=2,"1–2",
  attrition_data[[#This Row],[YearsSinceLastPromotion]]&lt;=5,"3–5",
  TRUE,"6+"
)</f>
        <v>1–2</v>
      </c>
      <c r="AP669">
        <f>attrition_data[[#This Row],[MonthlyIncome]] * 12 * ReplacementFactor</f>
        <v>10000.799999999999</v>
      </c>
      <c r="AQ669">
        <f>IFERROR(attrition_data[[#This Row],[AttritionFlag]] * attrition_data[[#This Row],[ReplacementCost]], 0)</f>
        <v>10000.799999999999</v>
      </c>
      <c r="AR66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69" t="str" cm="1">
        <f t="array" ref="AS669">_xlfn.IFS(
  attrition_data[[#This Row],[RiskScore]] &lt;= $AU$3, "Q1 (Lowest)",
  attrition_data[[#This Row],[RiskScore]] &lt;= $AV$3, "Q2",
  attrition_data[[#This Row],[RiskScore]] &lt;= $AW$3, "Q3",
  TRUE, "Q4 (Highest)"
)</f>
        <v>Q2</v>
      </c>
    </row>
    <row r="670" spans="1:45">
      <c r="A670">
        <v>28</v>
      </c>
      <c r="B670" t="s">
        <v>50</v>
      </c>
      <c r="C670" t="s">
        <v>39</v>
      </c>
      <c r="D670" t="s">
        <v>52</v>
      </c>
      <c r="E670">
        <v>9</v>
      </c>
      <c r="F670">
        <v>3</v>
      </c>
      <c r="G670" t="s">
        <v>64</v>
      </c>
      <c r="H670">
        <v>930</v>
      </c>
      <c r="I670">
        <v>3</v>
      </c>
      <c r="J670" t="s">
        <v>42</v>
      </c>
      <c r="K670">
        <v>3</v>
      </c>
      <c r="L670">
        <v>1</v>
      </c>
      <c r="M670" t="s">
        <v>54</v>
      </c>
      <c r="N670">
        <v>3</v>
      </c>
      <c r="O670" t="s">
        <v>67</v>
      </c>
      <c r="P670">
        <v>2377</v>
      </c>
      <c r="Q670">
        <v>5</v>
      </c>
      <c r="R670" t="s">
        <v>50</v>
      </c>
      <c r="S670">
        <v>18</v>
      </c>
      <c r="T670">
        <v>3</v>
      </c>
      <c r="U670">
        <v>2</v>
      </c>
      <c r="V670">
        <v>1</v>
      </c>
      <c r="W670">
        <v>6</v>
      </c>
      <c r="X670">
        <v>2</v>
      </c>
      <c r="Y670">
        <v>3</v>
      </c>
      <c r="Z670">
        <v>2</v>
      </c>
      <c r="AA670">
        <v>2</v>
      </c>
      <c r="AB670">
        <v>2</v>
      </c>
      <c r="AC670">
        <v>2</v>
      </c>
      <c r="AD670">
        <v>0</v>
      </c>
      <c r="AE670">
        <v>0</v>
      </c>
      <c r="AF670">
        <v>0</v>
      </c>
      <c r="AG670">
        <v>1</v>
      </c>
      <c r="AH670" t="s">
        <v>63</v>
      </c>
      <c r="AI670" t="s">
        <v>57</v>
      </c>
      <c r="AJ670" t="s">
        <v>61</v>
      </c>
      <c r="AK670" t="s">
        <v>48</v>
      </c>
      <c r="AL670" t="s">
        <v>65</v>
      </c>
      <c r="AM670">
        <v>2.75</v>
      </c>
      <c r="AN670" t="s">
        <v>94</v>
      </c>
      <c r="AO670" t="str" cm="1">
        <f t="array" ref="AO670">_xlfn.IFS(
  attrition_data[[#This Row],[YearsSinceLastPromotion]]="","",
  attrition_data[[#This Row],[YearsSinceLastPromotion]]=0,"0",
  attrition_data[[#This Row],[YearsSinceLastPromotion]]&lt;=2,"1–2",
  attrition_data[[#This Row],[YearsSinceLastPromotion]]&lt;=5,"3–5",
  TRUE,"6+"
)</f>
        <v>1–2</v>
      </c>
      <c r="AP670">
        <f>attrition_data[[#This Row],[MonthlyIncome]] * 12 * ReplacementFactor</f>
        <v>8557.1999999999989</v>
      </c>
      <c r="AQ670">
        <f>IFERROR(attrition_data[[#This Row],[AttritionFlag]] * attrition_data[[#This Row],[ReplacementCost]], 0)</f>
        <v>0</v>
      </c>
      <c r="AR67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70" t="str" cm="1">
        <f t="array" ref="AS670">_xlfn.IFS(
  attrition_data[[#This Row],[RiskScore]] &lt;= $AU$3, "Q1 (Lowest)",
  attrition_data[[#This Row],[RiskScore]] &lt;= $AV$3, "Q2",
  attrition_data[[#This Row],[RiskScore]] &lt;= $AW$3, "Q3",
  TRUE, "Q4 (Highest)"
)</f>
        <v>Q2</v>
      </c>
    </row>
    <row r="671" spans="1:45">
      <c r="A671">
        <v>39</v>
      </c>
      <c r="B671" t="s">
        <v>38</v>
      </c>
      <c r="C671" t="s">
        <v>39</v>
      </c>
      <c r="D671" t="s">
        <v>52</v>
      </c>
      <c r="E671">
        <v>6</v>
      </c>
      <c r="F671">
        <v>3</v>
      </c>
      <c r="G671" t="s">
        <v>64</v>
      </c>
      <c r="H671">
        <v>932</v>
      </c>
      <c r="I671">
        <v>4</v>
      </c>
      <c r="J671" t="s">
        <v>53</v>
      </c>
      <c r="K671">
        <v>3</v>
      </c>
      <c r="L671">
        <v>1</v>
      </c>
      <c r="M671" t="s">
        <v>60</v>
      </c>
      <c r="N671">
        <v>1</v>
      </c>
      <c r="O671" t="s">
        <v>55</v>
      </c>
      <c r="P671">
        <v>2404</v>
      </c>
      <c r="Q671">
        <v>7</v>
      </c>
      <c r="R671" t="s">
        <v>38</v>
      </c>
      <c r="S671">
        <v>21</v>
      </c>
      <c r="T671">
        <v>4</v>
      </c>
      <c r="U671">
        <v>4</v>
      </c>
      <c r="V671">
        <v>0</v>
      </c>
      <c r="W671">
        <v>8</v>
      </c>
      <c r="X671">
        <v>2</v>
      </c>
      <c r="Y671">
        <v>1</v>
      </c>
      <c r="Z671">
        <v>2</v>
      </c>
      <c r="AA671">
        <v>2</v>
      </c>
      <c r="AB671">
        <v>2</v>
      </c>
      <c r="AC671">
        <v>2</v>
      </c>
      <c r="AD671">
        <v>1</v>
      </c>
      <c r="AE671">
        <v>1</v>
      </c>
      <c r="AF671">
        <v>0</v>
      </c>
      <c r="AG671">
        <v>1</v>
      </c>
      <c r="AH671" t="s">
        <v>45</v>
      </c>
      <c r="AI671" t="s">
        <v>57</v>
      </c>
      <c r="AJ671" t="s">
        <v>61</v>
      </c>
      <c r="AK671" t="s">
        <v>48</v>
      </c>
      <c r="AL671" t="s">
        <v>65</v>
      </c>
      <c r="AM671">
        <v>2.5</v>
      </c>
      <c r="AN671" t="s">
        <v>96</v>
      </c>
      <c r="AO671" t="str" cm="1">
        <f t="array" ref="AO671">_xlfn.IFS(
  attrition_data[[#This Row],[YearsSinceLastPromotion]]="","",
  attrition_data[[#This Row],[YearsSinceLastPromotion]]=0,"0",
  attrition_data[[#This Row],[YearsSinceLastPromotion]]&lt;=2,"1–2",
  attrition_data[[#This Row],[YearsSinceLastPromotion]]&lt;=5,"3–5",
  TRUE,"6+"
)</f>
        <v>1–2</v>
      </c>
      <c r="AP671">
        <f>attrition_data[[#This Row],[MonthlyIncome]] * 12 * ReplacementFactor</f>
        <v>8654.4</v>
      </c>
      <c r="AQ671">
        <f>IFERROR(attrition_data[[#This Row],[AttritionFlag]] * attrition_data[[#This Row],[ReplacementCost]], 0)</f>
        <v>8654.4</v>
      </c>
      <c r="AR67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671" t="str" cm="1">
        <f t="array" ref="AS671">_xlfn.IFS(
  attrition_data[[#This Row],[RiskScore]] &lt;= $AU$3, "Q1 (Lowest)",
  attrition_data[[#This Row],[RiskScore]] &lt;= $AV$3, "Q2",
  attrition_data[[#This Row],[RiskScore]] &lt;= $AW$3, "Q3",
  TRUE, "Q4 (Highest)"
)</f>
        <v>Q3</v>
      </c>
    </row>
    <row r="672" spans="1:45">
      <c r="A672">
        <v>27</v>
      </c>
      <c r="B672" t="s">
        <v>50</v>
      </c>
      <c r="C672" t="s">
        <v>39</v>
      </c>
      <c r="D672" t="s">
        <v>52</v>
      </c>
      <c r="E672">
        <v>4</v>
      </c>
      <c r="F672">
        <v>3</v>
      </c>
      <c r="G672" t="s">
        <v>41</v>
      </c>
      <c r="H672">
        <v>933</v>
      </c>
      <c r="I672">
        <v>2</v>
      </c>
      <c r="J672" t="s">
        <v>42</v>
      </c>
      <c r="K672">
        <v>3</v>
      </c>
      <c r="L672">
        <v>1</v>
      </c>
      <c r="M672" t="s">
        <v>54</v>
      </c>
      <c r="N672">
        <v>3</v>
      </c>
      <c r="O672" t="s">
        <v>44</v>
      </c>
      <c r="P672">
        <v>2318</v>
      </c>
      <c r="Q672">
        <v>1</v>
      </c>
      <c r="R672" t="s">
        <v>50</v>
      </c>
      <c r="S672">
        <v>19</v>
      </c>
      <c r="T672">
        <v>3</v>
      </c>
      <c r="U672">
        <v>3</v>
      </c>
      <c r="V672">
        <v>0</v>
      </c>
      <c r="W672">
        <v>1</v>
      </c>
      <c r="X672">
        <v>2</v>
      </c>
      <c r="Y672">
        <v>3</v>
      </c>
      <c r="Z672">
        <v>1</v>
      </c>
      <c r="AA672">
        <v>1</v>
      </c>
      <c r="AB672">
        <v>0</v>
      </c>
      <c r="AC672">
        <v>0</v>
      </c>
      <c r="AD672">
        <v>0</v>
      </c>
      <c r="AE672">
        <v>0</v>
      </c>
      <c r="AF672">
        <v>1</v>
      </c>
      <c r="AG672">
        <v>0</v>
      </c>
      <c r="AH672" t="s">
        <v>63</v>
      </c>
      <c r="AI672" t="s">
        <v>46</v>
      </c>
      <c r="AJ672" t="s">
        <v>61</v>
      </c>
      <c r="AK672" t="s">
        <v>65</v>
      </c>
      <c r="AL672" t="s">
        <v>62</v>
      </c>
      <c r="AM672">
        <v>2.75</v>
      </c>
      <c r="AN672" t="s">
        <v>94</v>
      </c>
      <c r="AO672" t="str" cm="1">
        <f t="array" ref="AO672">_xlfn.IFS(
  attrition_data[[#This Row],[YearsSinceLastPromotion]]="","",
  attrition_data[[#This Row],[YearsSinceLastPromotion]]=0,"0",
  attrition_data[[#This Row],[YearsSinceLastPromotion]]&lt;=2,"1–2",
  attrition_data[[#This Row],[YearsSinceLastPromotion]]&lt;=5,"3–5",
  TRUE,"6+"
)</f>
        <v>0</v>
      </c>
      <c r="AP672">
        <f>attrition_data[[#This Row],[MonthlyIncome]] * 12 * ReplacementFactor</f>
        <v>8344.7999999999993</v>
      </c>
      <c r="AQ672">
        <f>IFERROR(attrition_data[[#This Row],[AttritionFlag]] * attrition_data[[#This Row],[ReplacementCost]], 0)</f>
        <v>0</v>
      </c>
      <c r="AR67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72" t="str" cm="1">
        <f t="array" ref="AS672">_xlfn.IFS(
  attrition_data[[#This Row],[RiskScore]] &lt;= $AU$3, "Q1 (Lowest)",
  attrition_data[[#This Row],[RiskScore]] &lt;= $AV$3, "Q2",
  attrition_data[[#This Row],[RiskScore]] &lt;= $AW$3, "Q3",
  TRUE, "Q4 (Highest)"
)</f>
        <v>Q2</v>
      </c>
    </row>
    <row r="673" spans="1:45">
      <c r="A673">
        <v>34</v>
      </c>
      <c r="B673" t="s">
        <v>50</v>
      </c>
      <c r="C673" t="s">
        <v>39</v>
      </c>
      <c r="D673" t="s">
        <v>52</v>
      </c>
      <c r="E673">
        <v>10</v>
      </c>
      <c r="F673">
        <v>3</v>
      </c>
      <c r="G673" t="s">
        <v>41</v>
      </c>
      <c r="H673">
        <v>934</v>
      </c>
      <c r="I673">
        <v>2</v>
      </c>
      <c r="J673" t="s">
        <v>53</v>
      </c>
      <c r="K673">
        <v>3</v>
      </c>
      <c r="L673">
        <v>1</v>
      </c>
      <c r="M673" t="s">
        <v>60</v>
      </c>
      <c r="N673">
        <v>2</v>
      </c>
      <c r="O673" t="s">
        <v>67</v>
      </c>
      <c r="P673">
        <v>2008</v>
      </c>
      <c r="Q673">
        <v>1</v>
      </c>
      <c r="R673" t="s">
        <v>50</v>
      </c>
      <c r="S673">
        <v>14</v>
      </c>
      <c r="T673">
        <v>3</v>
      </c>
      <c r="U673">
        <v>2</v>
      </c>
      <c r="V673">
        <v>2</v>
      </c>
      <c r="W673">
        <v>1</v>
      </c>
      <c r="X673">
        <v>3</v>
      </c>
      <c r="Y673">
        <v>3</v>
      </c>
      <c r="Z673">
        <v>1</v>
      </c>
      <c r="AA673">
        <v>0</v>
      </c>
      <c r="AB673">
        <v>1</v>
      </c>
      <c r="AC673">
        <v>0</v>
      </c>
      <c r="AD673">
        <v>0</v>
      </c>
      <c r="AE673">
        <v>0</v>
      </c>
      <c r="AF673">
        <v>1</v>
      </c>
      <c r="AG673">
        <v>0</v>
      </c>
      <c r="AH673" t="s">
        <v>63</v>
      </c>
      <c r="AI673" t="s">
        <v>57</v>
      </c>
      <c r="AJ673" t="s">
        <v>61</v>
      </c>
      <c r="AK673" t="s">
        <v>65</v>
      </c>
      <c r="AL673" t="s">
        <v>62</v>
      </c>
      <c r="AM673">
        <v>2.25</v>
      </c>
      <c r="AN673" t="s">
        <v>96</v>
      </c>
      <c r="AO673" t="str" cm="1">
        <f t="array" ref="AO673">_xlfn.IFS(
  attrition_data[[#This Row],[YearsSinceLastPromotion]]="","",
  attrition_data[[#This Row],[YearsSinceLastPromotion]]=0,"0",
  attrition_data[[#This Row],[YearsSinceLastPromotion]]&lt;=2,"1–2",
  attrition_data[[#This Row],[YearsSinceLastPromotion]]&lt;=5,"3–5",
  TRUE,"6+"
)</f>
        <v>1–2</v>
      </c>
      <c r="AP673">
        <f>attrition_data[[#This Row],[MonthlyIncome]] * 12 * ReplacementFactor</f>
        <v>7228.8</v>
      </c>
      <c r="AQ673">
        <f>IFERROR(attrition_data[[#This Row],[AttritionFlag]] * attrition_data[[#This Row],[ReplacementCost]], 0)</f>
        <v>0</v>
      </c>
      <c r="AR67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73" t="str" cm="1">
        <f t="array" ref="AS673">_xlfn.IFS(
  attrition_data[[#This Row],[RiskScore]] &lt;= $AU$3, "Q1 (Lowest)",
  attrition_data[[#This Row],[RiskScore]] &lt;= $AV$3, "Q2",
  attrition_data[[#This Row],[RiskScore]] &lt;= $AW$3, "Q3",
  TRUE, "Q4 (Highest)"
)</f>
        <v>Q2</v>
      </c>
    </row>
    <row r="674" spans="1:45">
      <c r="A674">
        <v>42</v>
      </c>
      <c r="B674" t="s">
        <v>50</v>
      </c>
      <c r="C674" t="s">
        <v>39</v>
      </c>
      <c r="D674" t="s">
        <v>40</v>
      </c>
      <c r="E674">
        <v>14</v>
      </c>
      <c r="F674">
        <v>2</v>
      </c>
      <c r="G674" t="s">
        <v>64</v>
      </c>
      <c r="H674">
        <v>936</v>
      </c>
      <c r="I674">
        <v>3</v>
      </c>
      <c r="J674" t="s">
        <v>42</v>
      </c>
      <c r="K674">
        <v>2</v>
      </c>
      <c r="L674">
        <v>2</v>
      </c>
      <c r="M674" t="s">
        <v>43</v>
      </c>
      <c r="N674">
        <v>3</v>
      </c>
      <c r="O674" t="s">
        <v>44</v>
      </c>
      <c r="P674">
        <v>6244</v>
      </c>
      <c r="Q674">
        <v>7</v>
      </c>
      <c r="R674" t="s">
        <v>50</v>
      </c>
      <c r="S674">
        <v>17</v>
      </c>
      <c r="T674">
        <v>3</v>
      </c>
      <c r="U674">
        <v>1</v>
      </c>
      <c r="V674">
        <v>0</v>
      </c>
      <c r="W674">
        <v>10</v>
      </c>
      <c r="X674">
        <v>6</v>
      </c>
      <c r="Y674">
        <v>3</v>
      </c>
      <c r="Z674">
        <v>5</v>
      </c>
      <c r="AA674">
        <v>4</v>
      </c>
      <c r="AB674">
        <v>0</v>
      </c>
      <c r="AC674">
        <v>3</v>
      </c>
      <c r="AD674">
        <v>0</v>
      </c>
      <c r="AE674">
        <v>0</v>
      </c>
      <c r="AF674">
        <v>1</v>
      </c>
      <c r="AG674">
        <v>1</v>
      </c>
      <c r="AH674" t="s">
        <v>45</v>
      </c>
      <c r="AI674" t="s">
        <v>73</v>
      </c>
      <c r="AJ674" t="s">
        <v>47</v>
      </c>
      <c r="AK674" t="s">
        <v>58</v>
      </c>
      <c r="AL674" t="s">
        <v>65</v>
      </c>
      <c r="AM674">
        <v>2.5</v>
      </c>
      <c r="AN674" t="s">
        <v>96</v>
      </c>
      <c r="AO674" t="str" cm="1">
        <f t="array" ref="AO674">_xlfn.IFS(
  attrition_data[[#This Row],[YearsSinceLastPromotion]]="","",
  attrition_data[[#This Row],[YearsSinceLastPromotion]]=0,"0",
  attrition_data[[#This Row],[YearsSinceLastPromotion]]&lt;=2,"1–2",
  attrition_data[[#This Row],[YearsSinceLastPromotion]]&lt;=5,"3–5",
  TRUE,"6+"
)</f>
        <v>0</v>
      </c>
      <c r="AP674">
        <f>attrition_data[[#This Row],[MonthlyIncome]] * 12 * ReplacementFactor</f>
        <v>22478.399999999998</v>
      </c>
      <c r="AQ674">
        <f>IFERROR(attrition_data[[#This Row],[AttritionFlag]] * attrition_data[[#This Row],[ReplacementCost]], 0)</f>
        <v>0</v>
      </c>
      <c r="AR67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74" t="str" cm="1">
        <f t="array" ref="AS674">_xlfn.IFS(
  attrition_data[[#This Row],[RiskScore]] &lt;= $AU$3, "Q1 (Lowest)",
  attrition_data[[#This Row],[RiskScore]] &lt;= $AV$3, "Q2",
  attrition_data[[#This Row],[RiskScore]] &lt;= $AW$3, "Q3",
  TRUE, "Q4 (Highest)"
)</f>
        <v>Q1 (Lowest)</v>
      </c>
    </row>
    <row r="675" spans="1:45">
      <c r="A675">
        <v>33</v>
      </c>
      <c r="B675" t="s">
        <v>50</v>
      </c>
      <c r="C675" t="s">
        <v>39</v>
      </c>
      <c r="D675" t="s">
        <v>52</v>
      </c>
      <c r="E675">
        <v>1</v>
      </c>
      <c r="F675">
        <v>4</v>
      </c>
      <c r="G675" t="s">
        <v>59</v>
      </c>
      <c r="H675">
        <v>939</v>
      </c>
      <c r="I675">
        <v>3</v>
      </c>
      <c r="J675" t="s">
        <v>53</v>
      </c>
      <c r="K675">
        <v>2</v>
      </c>
      <c r="L675">
        <v>1</v>
      </c>
      <c r="M675" t="s">
        <v>54</v>
      </c>
      <c r="N675">
        <v>1</v>
      </c>
      <c r="O675" t="s">
        <v>44</v>
      </c>
      <c r="P675">
        <v>2799</v>
      </c>
      <c r="Q675">
        <v>3</v>
      </c>
      <c r="R675" t="s">
        <v>38</v>
      </c>
      <c r="S675">
        <v>11</v>
      </c>
      <c r="T675">
        <v>3</v>
      </c>
      <c r="U675">
        <v>2</v>
      </c>
      <c r="V675">
        <v>0</v>
      </c>
      <c r="W675">
        <v>6</v>
      </c>
      <c r="X675">
        <v>1</v>
      </c>
      <c r="Y675">
        <v>3</v>
      </c>
      <c r="Z675">
        <v>3</v>
      </c>
      <c r="AA675">
        <v>2</v>
      </c>
      <c r="AB675">
        <v>0</v>
      </c>
      <c r="AC675">
        <v>2</v>
      </c>
      <c r="AD675">
        <v>0</v>
      </c>
      <c r="AE675">
        <v>1</v>
      </c>
      <c r="AF675">
        <v>1</v>
      </c>
      <c r="AG675">
        <v>1</v>
      </c>
      <c r="AH675" t="s">
        <v>63</v>
      </c>
      <c r="AI675" t="s">
        <v>46</v>
      </c>
      <c r="AJ675" t="s">
        <v>61</v>
      </c>
      <c r="AK675" t="s">
        <v>48</v>
      </c>
      <c r="AL675" t="s">
        <v>65</v>
      </c>
      <c r="AM675">
        <v>2.25</v>
      </c>
      <c r="AN675" t="s">
        <v>96</v>
      </c>
      <c r="AO675" t="str" cm="1">
        <f t="array" ref="AO675">_xlfn.IFS(
  attrition_data[[#This Row],[YearsSinceLastPromotion]]="","",
  attrition_data[[#This Row],[YearsSinceLastPromotion]]=0,"0",
  attrition_data[[#This Row],[YearsSinceLastPromotion]]&lt;=2,"1–2",
  attrition_data[[#This Row],[YearsSinceLastPromotion]]&lt;=5,"3–5",
  TRUE,"6+"
)</f>
        <v>0</v>
      </c>
      <c r="AP675">
        <f>attrition_data[[#This Row],[MonthlyIncome]] * 12 * ReplacementFactor</f>
        <v>10076.4</v>
      </c>
      <c r="AQ675">
        <f>IFERROR(attrition_data[[#This Row],[AttritionFlag]] * attrition_data[[#This Row],[ReplacementCost]], 0)</f>
        <v>0</v>
      </c>
      <c r="AR67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75" t="str" cm="1">
        <f t="array" ref="AS675">_xlfn.IFS(
  attrition_data[[#This Row],[RiskScore]] &lt;= $AU$3, "Q1 (Lowest)",
  attrition_data[[#This Row],[RiskScore]] &lt;= $AV$3, "Q2",
  attrition_data[[#This Row],[RiskScore]] &lt;= $AW$3, "Q3",
  TRUE, "Q4 (Highest)"
)</f>
        <v>Q2</v>
      </c>
    </row>
    <row r="676" spans="1:45">
      <c r="A676">
        <v>58</v>
      </c>
      <c r="B676" t="s">
        <v>50</v>
      </c>
      <c r="C676" t="s">
        <v>39</v>
      </c>
      <c r="D676" t="s">
        <v>52</v>
      </c>
      <c r="E676">
        <v>5</v>
      </c>
      <c r="F676">
        <v>3</v>
      </c>
      <c r="G676" t="s">
        <v>83</v>
      </c>
      <c r="H676">
        <v>940</v>
      </c>
      <c r="I676">
        <v>3</v>
      </c>
      <c r="J676" t="s">
        <v>42</v>
      </c>
      <c r="K676">
        <v>2</v>
      </c>
      <c r="L676">
        <v>3</v>
      </c>
      <c r="M676" t="s">
        <v>70</v>
      </c>
      <c r="N676">
        <v>2</v>
      </c>
      <c r="O676" t="s">
        <v>67</v>
      </c>
      <c r="P676">
        <v>10552</v>
      </c>
      <c r="Q676">
        <v>2</v>
      </c>
      <c r="R676" t="s">
        <v>38</v>
      </c>
      <c r="S676">
        <v>13</v>
      </c>
      <c r="T676">
        <v>3</v>
      </c>
      <c r="U676">
        <v>4</v>
      </c>
      <c r="V676">
        <v>1</v>
      </c>
      <c r="W676">
        <v>24</v>
      </c>
      <c r="X676">
        <v>3</v>
      </c>
      <c r="Y676">
        <v>3</v>
      </c>
      <c r="Z676">
        <v>6</v>
      </c>
      <c r="AA676">
        <v>0</v>
      </c>
      <c r="AB676">
        <v>0</v>
      </c>
      <c r="AC676">
        <v>4</v>
      </c>
      <c r="AD676">
        <v>0</v>
      </c>
      <c r="AE676">
        <v>1</v>
      </c>
      <c r="AF676">
        <v>1</v>
      </c>
      <c r="AG676">
        <v>1</v>
      </c>
      <c r="AH676" t="s">
        <v>66</v>
      </c>
      <c r="AI676" t="s">
        <v>46</v>
      </c>
      <c r="AJ676" t="s">
        <v>81</v>
      </c>
      <c r="AK676" t="s">
        <v>71</v>
      </c>
      <c r="AL676" t="s">
        <v>49</v>
      </c>
      <c r="AM676">
        <v>3</v>
      </c>
      <c r="AN676" t="s">
        <v>94</v>
      </c>
      <c r="AO676" t="str" cm="1">
        <f t="array" ref="AO676">_xlfn.IFS(
  attrition_data[[#This Row],[YearsSinceLastPromotion]]="","",
  attrition_data[[#This Row],[YearsSinceLastPromotion]]=0,"0",
  attrition_data[[#This Row],[YearsSinceLastPromotion]]&lt;=2,"1–2",
  attrition_data[[#This Row],[YearsSinceLastPromotion]]&lt;=5,"3–5",
  TRUE,"6+"
)</f>
        <v>0</v>
      </c>
      <c r="AP676">
        <f>attrition_data[[#This Row],[MonthlyIncome]] * 12 * ReplacementFactor</f>
        <v>37987.199999999997</v>
      </c>
      <c r="AQ676">
        <f>IFERROR(attrition_data[[#This Row],[AttritionFlag]] * attrition_data[[#This Row],[ReplacementCost]], 0)</f>
        <v>0</v>
      </c>
      <c r="AR67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76" t="str" cm="1">
        <f t="array" ref="AS676">_xlfn.IFS(
  attrition_data[[#This Row],[RiskScore]] &lt;= $AU$3, "Q1 (Lowest)",
  attrition_data[[#This Row],[RiskScore]] &lt;= $AV$3, "Q2",
  attrition_data[[#This Row],[RiskScore]] &lt;= $AW$3, "Q3",
  TRUE, "Q4 (Highest)"
)</f>
        <v>Q2</v>
      </c>
    </row>
    <row r="677" spans="1:45">
      <c r="A677">
        <v>31</v>
      </c>
      <c r="B677" t="s">
        <v>50</v>
      </c>
      <c r="C677" t="s">
        <v>39</v>
      </c>
      <c r="D677" t="s">
        <v>40</v>
      </c>
      <c r="E677">
        <v>7</v>
      </c>
      <c r="F677">
        <v>4</v>
      </c>
      <c r="G677" t="s">
        <v>41</v>
      </c>
      <c r="H677">
        <v>941</v>
      </c>
      <c r="I677">
        <v>2</v>
      </c>
      <c r="J677" t="s">
        <v>53</v>
      </c>
      <c r="K677">
        <v>2</v>
      </c>
      <c r="L677">
        <v>1</v>
      </c>
      <c r="M677" t="s">
        <v>79</v>
      </c>
      <c r="N677">
        <v>3</v>
      </c>
      <c r="O677" t="s">
        <v>55</v>
      </c>
      <c r="P677">
        <v>2329</v>
      </c>
      <c r="Q677">
        <v>3</v>
      </c>
      <c r="R677" t="s">
        <v>50</v>
      </c>
      <c r="S677">
        <v>15</v>
      </c>
      <c r="T677">
        <v>3</v>
      </c>
      <c r="U677">
        <v>2</v>
      </c>
      <c r="V677">
        <v>0</v>
      </c>
      <c r="W677">
        <v>13</v>
      </c>
      <c r="X677">
        <v>2</v>
      </c>
      <c r="Y677">
        <v>4</v>
      </c>
      <c r="Z677">
        <v>7</v>
      </c>
      <c r="AA677">
        <v>7</v>
      </c>
      <c r="AB677">
        <v>5</v>
      </c>
      <c r="AC677">
        <v>2</v>
      </c>
      <c r="AD677">
        <v>0</v>
      </c>
      <c r="AE677">
        <v>0</v>
      </c>
      <c r="AF677">
        <v>0</v>
      </c>
      <c r="AG677">
        <v>1</v>
      </c>
      <c r="AH677" t="s">
        <v>63</v>
      </c>
      <c r="AI677" t="s">
        <v>57</v>
      </c>
      <c r="AJ677" t="s">
        <v>61</v>
      </c>
      <c r="AK677" t="s">
        <v>58</v>
      </c>
      <c r="AL677" t="s">
        <v>49</v>
      </c>
      <c r="AM677">
        <v>2.75</v>
      </c>
      <c r="AN677" t="s">
        <v>94</v>
      </c>
      <c r="AO677" t="str" cm="1">
        <f t="array" ref="AO677">_xlfn.IFS(
  attrition_data[[#This Row],[YearsSinceLastPromotion]]="","",
  attrition_data[[#This Row],[YearsSinceLastPromotion]]=0,"0",
  attrition_data[[#This Row],[YearsSinceLastPromotion]]&lt;=2,"1–2",
  attrition_data[[#This Row],[YearsSinceLastPromotion]]&lt;=5,"3–5",
  TRUE,"6+"
)</f>
        <v>3–5</v>
      </c>
      <c r="AP677">
        <f>attrition_data[[#This Row],[MonthlyIncome]] * 12 * ReplacementFactor</f>
        <v>8384.4</v>
      </c>
      <c r="AQ677">
        <f>IFERROR(attrition_data[[#This Row],[AttritionFlag]] * attrition_data[[#This Row],[ReplacementCost]], 0)</f>
        <v>0</v>
      </c>
      <c r="AR67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77" t="str" cm="1">
        <f t="array" ref="AS677">_xlfn.IFS(
  attrition_data[[#This Row],[RiskScore]] &lt;= $AU$3, "Q1 (Lowest)",
  attrition_data[[#This Row],[RiskScore]] &lt;= $AV$3, "Q2",
  attrition_data[[#This Row],[RiskScore]] &lt;= $AW$3, "Q3",
  TRUE, "Q4 (Highest)"
)</f>
        <v>Q2</v>
      </c>
    </row>
    <row r="678" spans="1:45">
      <c r="A678">
        <v>35</v>
      </c>
      <c r="B678" t="s">
        <v>50</v>
      </c>
      <c r="C678" t="s">
        <v>39</v>
      </c>
      <c r="D678" t="s">
        <v>52</v>
      </c>
      <c r="E678">
        <v>21</v>
      </c>
      <c r="F678">
        <v>1</v>
      </c>
      <c r="G678" t="s">
        <v>41</v>
      </c>
      <c r="H678">
        <v>942</v>
      </c>
      <c r="I678">
        <v>4</v>
      </c>
      <c r="J678" t="s">
        <v>42</v>
      </c>
      <c r="K678">
        <v>3</v>
      </c>
      <c r="L678">
        <v>2</v>
      </c>
      <c r="M678" t="s">
        <v>70</v>
      </c>
      <c r="N678">
        <v>4</v>
      </c>
      <c r="O678" t="s">
        <v>55</v>
      </c>
      <c r="P678">
        <v>4014</v>
      </c>
      <c r="Q678">
        <v>1</v>
      </c>
      <c r="R678" t="s">
        <v>38</v>
      </c>
      <c r="S678">
        <v>25</v>
      </c>
      <c r="T678">
        <v>4</v>
      </c>
      <c r="U678">
        <v>4</v>
      </c>
      <c r="V678">
        <v>1</v>
      </c>
      <c r="W678">
        <v>10</v>
      </c>
      <c r="X678">
        <v>2</v>
      </c>
      <c r="Y678">
        <v>1</v>
      </c>
      <c r="Z678">
        <v>10</v>
      </c>
      <c r="AA678">
        <v>6</v>
      </c>
      <c r="AB678">
        <v>0</v>
      </c>
      <c r="AC678">
        <v>7</v>
      </c>
      <c r="AD678">
        <v>0</v>
      </c>
      <c r="AE678">
        <v>1</v>
      </c>
      <c r="AF678">
        <v>1</v>
      </c>
      <c r="AG678">
        <v>1</v>
      </c>
      <c r="AH678" t="s">
        <v>45</v>
      </c>
      <c r="AI678" t="s">
        <v>68</v>
      </c>
      <c r="AJ678" t="s">
        <v>61</v>
      </c>
      <c r="AK678" t="s">
        <v>58</v>
      </c>
      <c r="AL678" t="s">
        <v>49</v>
      </c>
      <c r="AM678">
        <v>3.25</v>
      </c>
      <c r="AN678" t="s">
        <v>95</v>
      </c>
      <c r="AO678" t="str" cm="1">
        <f t="array" ref="AO678">_xlfn.IFS(
  attrition_data[[#This Row],[YearsSinceLastPromotion]]="","",
  attrition_data[[#This Row],[YearsSinceLastPromotion]]=0,"0",
  attrition_data[[#This Row],[YearsSinceLastPromotion]]&lt;=2,"1–2",
  attrition_data[[#This Row],[YearsSinceLastPromotion]]&lt;=5,"3–5",
  TRUE,"6+"
)</f>
        <v>0</v>
      </c>
      <c r="AP678">
        <f>attrition_data[[#This Row],[MonthlyIncome]] * 12 * ReplacementFactor</f>
        <v>14450.4</v>
      </c>
      <c r="AQ678">
        <f>IFERROR(attrition_data[[#This Row],[AttritionFlag]] * attrition_data[[#This Row],[ReplacementCost]], 0)</f>
        <v>0</v>
      </c>
      <c r="AR67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678" t="str" cm="1">
        <f t="array" ref="AS678">_xlfn.IFS(
  attrition_data[[#This Row],[RiskScore]] &lt;= $AU$3, "Q1 (Lowest)",
  attrition_data[[#This Row],[RiskScore]] &lt;= $AV$3, "Q2",
  attrition_data[[#This Row],[RiskScore]] &lt;= $AW$3, "Q3",
  TRUE, "Q4 (Highest)"
)</f>
        <v>Q3</v>
      </c>
    </row>
    <row r="679" spans="1:45">
      <c r="A679">
        <v>49</v>
      </c>
      <c r="B679" t="s">
        <v>50</v>
      </c>
      <c r="C679" t="s">
        <v>39</v>
      </c>
      <c r="D679" t="s">
        <v>52</v>
      </c>
      <c r="E679">
        <v>8</v>
      </c>
      <c r="F679">
        <v>2</v>
      </c>
      <c r="G679" t="s">
        <v>59</v>
      </c>
      <c r="H679">
        <v>944</v>
      </c>
      <c r="I679">
        <v>1</v>
      </c>
      <c r="J679" t="s">
        <v>42</v>
      </c>
      <c r="K679">
        <v>3</v>
      </c>
      <c r="L679">
        <v>3</v>
      </c>
      <c r="M679" t="s">
        <v>60</v>
      </c>
      <c r="N679">
        <v>2</v>
      </c>
      <c r="O679" t="s">
        <v>55</v>
      </c>
      <c r="P679">
        <v>7403</v>
      </c>
      <c r="Q679">
        <v>4</v>
      </c>
      <c r="R679" t="s">
        <v>50</v>
      </c>
      <c r="S679">
        <v>11</v>
      </c>
      <c r="T679">
        <v>3</v>
      </c>
      <c r="U679">
        <v>3</v>
      </c>
      <c r="V679">
        <v>1</v>
      </c>
      <c r="W679">
        <v>29</v>
      </c>
      <c r="X679">
        <v>3</v>
      </c>
      <c r="Y679">
        <v>2</v>
      </c>
      <c r="Z679">
        <v>26</v>
      </c>
      <c r="AA679">
        <v>9</v>
      </c>
      <c r="AB679">
        <v>1</v>
      </c>
      <c r="AC679">
        <v>7</v>
      </c>
      <c r="AD679">
        <v>0</v>
      </c>
      <c r="AE679">
        <v>0</v>
      </c>
      <c r="AF679">
        <v>1</v>
      </c>
      <c r="AG679">
        <v>1</v>
      </c>
      <c r="AH679" t="s">
        <v>56</v>
      </c>
      <c r="AI679" t="s">
        <v>57</v>
      </c>
      <c r="AJ679" t="s">
        <v>47</v>
      </c>
      <c r="AK679" t="s">
        <v>77</v>
      </c>
      <c r="AL679" t="s">
        <v>78</v>
      </c>
      <c r="AM679">
        <v>2</v>
      </c>
      <c r="AN679" t="s">
        <v>93</v>
      </c>
      <c r="AO679" t="str" cm="1">
        <f t="array" ref="AO679">_xlfn.IFS(
  attrition_data[[#This Row],[YearsSinceLastPromotion]]="","",
  attrition_data[[#This Row],[YearsSinceLastPromotion]]=0,"0",
  attrition_data[[#This Row],[YearsSinceLastPromotion]]&lt;=2,"1–2",
  attrition_data[[#This Row],[YearsSinceLastPromotion]]&lt;=5,"3–5",
  TRUE,"6+"
)</f>
        <v>1–2</v>
      </c>
      <c r="AP679">
        <f>attrition_data[[#This Row],[MonthlyIncome]] * 12 * ReplacementFactor</f>
        <v>26650.799999999999</v>
      </c>
      <c r="AQ679">
        <f>IFERROR(attrition_data[[#This Row],[AttritionFlag]] * attrition_data[[#This Row],[ReplacementCost]], 0)</f>
        <v>0</v>
      </c>
      <c r="AR67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79" t="str" cm="1">
        <f t="array" ref="AS679">_xlfn.IFS(
  attrition_data[[#This Row],[RiskScore]] &lt;= $AU$3, "Q1 (Lowest)",
  attrition_data[[#This Row],[RiskScore]] &lt;= $AV$3, "Q2",
  attrition_data[[#This Row],[RiskScore]] &lt;= $AW$3, "Q3",
  TRUE, "Q4 (Highest)"
)</f>
        <v>Q2</v>
      </c>
    </row>
    <row r="680" spans="1:45">
      <c r="A680">
        <v>48</v>
      </c>
      <c r="B680" t="s">
        <v>50</v>
      </c>
      <c r="C680" t="s">
        <v>39</v>
      </c>
      <c r="D680" t="s">
        <v>52</v>
      </c>
      <c r="E680">
        <v>20</v>
      </c>
      <c r="F680">
        <v>4</v>
      </c>
      <c r="G680" t="s">
        <v>64</v>
      </c>
      <c r="H680">
        <v>945</v>
      </c>
      <c r="I680">
        <v>4</v>
      </c>
      <c r="J680" t="s">
        <v>53</v>
      </c>
      <c r="K680">
        <v>3</v>
      </c>
      <c r="L680">
        <v>1</v>
      </c>
      <c r="M680" t="s">
        <v>54</v>
      </c>
      <c r="N680">
        <v>3</v>
      </c>
      <c r="O680" t="s">
        <v>55</v>
      </c>
      <c r="P680">
        <v>2259</v>
      </c>
      <c r="Q680">
        <v>4</v>
      </c>
      <c r="R680" t="s">
        <v>50</v>
      </c>
      <c r="S680">
        <v>17</v>
      </c>
      <c r="T680">
        <v>3</v>
      </c>
      <c r="U680">
        <v>1</v>
      </c>
      <c r="V680">
        <v>2</v>
      </c>
      <c r="W680">
        <v>13</v>
      </c>
      <c r="X680">
        <v>2</v>
      </c>
      <c r="Y680">
        <v>2</v>
      </c>
      <c r="Z680">
        <v>0</v>
      </c>
      <c r="AA680">
        <v>0</v>
      </c>
      <c r="AB680">
        <v>0</v>
      </c>
      <c r="AC680">
        <v>0</v>
      </c>
      <c r="AD680">
        <v>0</v>
      </c>
      <c r="AE680">
        <v>0</v>
      </c>
      <c r="AF680">
        <v>1</v>
      </c>
      <c r="AG680">
        <v>0</v>
      </c>
      <c r="AH680" t="s">
        <v>56</v>
      </c>
      <c r="AI680" t="s">
        <v>72</v>
      </c>
      <c r="AJ680" t="s">
        <v>61</v>
      </c>
      <c r="AK680" t="s">
        <v>58</v>
      </c>
      <c r="AL680" t="s">
        <v>62</v>
      </c>
      <c r="AM680">
        <v>2.5</v>
      </c>
      <c r="AN680" t="s">
        <v>96</v>
      </c>
      <c r="AO680" t="str" cm="1">
        <f t="array" ref="AO680">_xlfn.IFS(
  attrition_data[[#This Row],[YearsSinceLastPromotion]]="","",
  attrition_data[[#This Row],[YearsSinceLastPromotion]]=0,"0",
  attrition_data[[#This Row],[YearsSinceLastPromotion]]&lt;=2,"1–2",
  attrition_data[[#This Row],[YearsSinceLastPromotion]]&lt;=5,"3–5",
  TRUE,"6+"
)</f>
        <v>0</v>
      </c>
      <c r="AP680">
        <f>attrition_data[[#This Row],[MonthlyIncome]] * 12 * ReplacementFactor</f>
        <v>8132.4</v>
      </c>
      <c r="AQ680">
        <f>IFERROR(attrition_data[[#This Row],[AttritionFlag]] * attrition_data[[#This Row],[ReplacementCost]], 0)</f>
        <v>0</v>
      </c>
      <c r="AR68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680" t="str" cm="1">
        <f t="array" ref="AS680">_xlfn.IFS(
  attrition_data[[#This Row],[RiskScore]] &lt;= $AU$3, "Q1 (Lowest)",
  attrition_data[[#This Row],[RiskScore]] &lt;= $AV$3, "Q2",
  attrition_data[[#This Row],[RiskScore]] &lt;= $AW$3, "Q3",
  TRUE, "Q4 (Highest)"
)</f>
        <v>Q3</v>
      </c>
    </row>
    <row r="681" spans="1:45">
      <c r="A681">
        <v>31</v>
      </c>
      <c r="B681" t="s">
        <v>50</v>
      </c>
      <c r="C681" t="s">
        <v>74</v>
      </c>
      <c r="D681" t="s">
        <v>40</v>
      </c>
      <c r="E681">
        <v>20</v>
      </c>
      <c r="F681">
        <v>2</v>
      </c>
      <c r="G681" t="s">
        <v>82</v>
      </c>
      <c r="H681">
        <v>947</v>
      </c>
      <c r="I681">
        <v>4</v>
      </c>
      <c r="J681" t="s">
        <v>42</v>
      </c>
      <c r="K681">
        <v>3</v>
      </c>
      <c r="L681">
        <v>2</v>
      </c>
      <c r="M681" t="s">
        <v>43</v>
      </c>
      <c r="N681">
        <v>3</v>
      </c>
      <c r="O681" t="s">
        <v>55</v>
      </c>
      <c r="P681">
        <v>6932</v>
      </c>
      <c r="Q681">
        <v>1</v>
      </c>
      <c r="R681" t="s">
        <v>50</v>
      </c>
      <c r="S681">
        <v>13</v>
      </c>
      <c r="T681">
        <v>3</v>
      </c>
      <c r="U681">
        <v>4</v>
      </c>
      <c r="V681">
        <v>1</v>
      </c>
      <c r="W681">
        <v>9</v>
      </c>
      <c r="X681">
        <v>2</v>
      </c>
      <c r="Y681">
        <v>2</v>
      </c>
      <c r="Z681">
        <v>9</v>
      </c>
      <c r="AA681">
        <v>8</v>
      </c>
      <c r="AB681">
        <v>0</v>
      </c>
      <c r="AC681">
        <v>0</v>
      </c>
      <c r="AD681">
        <v>0</v>
      </c>
      <c r="AE681">
        <v>0</v>
      </c>
      <c r="AF681">
        <v>1</v>
      </c>
      <c r="AG681">
        <v>0</v>
      </c>
      <c r="AH681" t="s">
        <v>63</v>
      </c>
      <c r="AI681" t="s">
        <v>72</v>
      </c>
      <c r="AJ681" t="s">
        <v>47</v>
      </c>
      <c r="AK681" t="s">
        <v>58</v>
      </c>
      <c r="AL681" t="s">
        <v>49</v>
      </c>
      <c r="AM681">
        <v>3.25</v>
      </c>
      <c r="AN681" t="s">
        <v>95</v>
      </c>
      <c r="AO681" t="str" cm="1">
        <f t="array" ref="AO681">_xlfn.IFS(
  attrition_data[[#This Row],[YearsSinceLastPromotion]]="","",
  attrition_data[[#This Row],[YearsSinceLastPromotion]]=0,"0",
  attrition_data[[#This Row],[YearsSinceLastPromotion]]&lt;=2,"1–2",
  attrition_data[[#This Row],[YearsSinceLastPromotion]]&lt;=5,"3–5",
  TRUE,"6+"
)</f>
        <v>0</v>
      </c>
      <c r="AP681">
        <f>attrition_data[[#This Row],[MonthlyIncome]] * 12 * ReplacementFactor</f>
        <v>24955.200000000001</v>
      </c>
      <c r="AQ681">
        <f>IFERROR(attrition_data[[#This Row],[AttritionFlag]] * attrition_data[[#This Row],[ReplacementCost]], 0)</f>
        <v>0</v>
      </c>
      <c r="AR68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81" t="str" cm="1">
        <f t="array" ref="AS681">_xlfn.IFS(
  attrition_data[[#This Row],[RiskScore]] &lt;= $AU$3, "Q1 (Lowest)",
  attrition_data[[#This Row],[RiskScore]] &lt;= $AV$3, "Q2",
  attrition_data[[#This Row],[RiskScore]] &lt;= $AW$3, "Q3",
  TRUE, "Q4 (Highest)"
)</f>
        <v>Q2</v>
      </c>
    </row>
    <row r="682" spans="1:45">
      <c r="A682">
        <v>36</v>
      </c>
      <c r="B682" t="s">
        <v>50</v>
      </c>
      <c r="C682" t="s">
        <v>39</v>
      </c>
      <c r="D682" t="s">
        <v>52</v>
      </c>
      <c r="E682">
        <v>7</v>
      </c>
      <c r="F682">
        <v>4</v>
      </c>
      <c r="G682" t="s">
        <v>59</v>
      </c>
      <c r="H682">
        <v>949</v>
      </c>
      <c r="I682">
        <v>2</v>
      </c>
      <c r="J682" t="s">
        <v>53</v>
      </c>
      <c r="K682">
        <v>3</v>
      </c>
      <c r="L682">
        <v>1</v>
      </c>
      <c r="M682" t="s">
        <v>54</v>
      </c>
      <c r="N682">
        <v>4</v>
      </c>
      <c r="O682" t="s">
        <v>44</v>
      </c>
      <c r="P682">
        <v>4678</v>
      </c>
      <c r="Q682">
        <v>2</v>
      </c>
      <c r="R682" t="s">
        <v>50</v>
      </c>
      <c r="S682">
        <v>18</v>
      </c>
      <c r="T682">
        <v>3</v>
      </c>
      <c r="U682">
        <v>3</v>
      </c>
      <c r="V682">
        <v>0</v>
      </c>
      <c r="W682">
        <v>8</v>
      </c>
      <c r="X682">
        <v>6</v>
      </c>
      <c r="Y682">
        <v>3</v>
      </c>
      <c r="Z682">
        <v>6</v>
      </c>
      <c r="AA682">
        <v>2</v>
      </c>
      <c r="AB682">
        <v>0</v>
      </c>
      <c r="AC682">
        <v>1</v>
      </c>
      <c r="AD682">
        <v>0</v>
      </c>
      <c r="AE682">
        <v>0</v>
      </c>
      <c r="AF682">
        <v>1</v>
      </c>
      <c r="AG682">
        <v>1</v>
      </c>
      <c r="AH682" t="s">
        <v>45</v>
      </c>
      <c r="AI682" t="s">
        <v>57</v>
      </c>
      <c r="AJ682" t="s">
        <v>61</v>
      </c>
      <c r="AK682" t="s">
        <v>48</v>
      </c>
      <c r="AL682" t="s">
        <v>49</v>
      </c>
      <c r="AM682">
        <v>3</v>
      </c>
      <c r="AN682" t="s">
        <v>94</v>
      </c>
      <c r="AO682" t="str" cm="1">
        <f t="array" ref="AO682">_xlfn.IFS(
  attrition_data[[#This Row],[YearsSinceLastPromotion]]="","",
  attrition_data[[#This Row],[YearsSinceLastPromotion]]=0,"0",
  attrition_data[[#This Row],[YearsSinceLastPromotion]]&lt;=2,"1–2",
  attrition_data[[#This Row],[YearsSinceLastPromotion]]&lt;=5,"3–5",
  TRUE,"6+"
)</f>
        <v>0</v>
      </c>
      <c r="AP682">
        <f>attrition_data[[#This Row],[MonthlyIncome]] * 12 * ReplacementFactor</f>
        <v>16840.8</v>
      </c>
      <c r="AQ682">
        <f>IFERROR(attrition_data[[#This Row],[AttritionFlag]] * attrition_data[[#This Row],[ReplacementCost]], 0)</f>
        <v>0</v>
      </c>
      <c r="AR68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82" t="str" cm="1">
        <f t="array" ref="AS682">_xlfn.IFS(
  attrition_data[[#This Row],[RiskScore]] &lt;= $AU$3, "Q1 (Lowest)",
  attrition_data[[#This Row],[RiskScore]] &lt;= $AV$3, "Q2",
  attrition_data[[#This Row],[RiskScore]] &lt;= $AW$3, "Q3",
  TRUE, "Q4 (Highest)"
)</f>
        <v>Q1 (Lowest)</v>
      </c>
    </row>
    <row r="683" spans="1:45">
      <c r="A683">
        <v>38</v>
      </c>
      <c r="B683" t="s">
        <v>50</v>
      </c>
      <c r="C683" t="s">
        <v>39</v>
      </c>
      <c r="D683" t="s">
        <v>52</v>
      </c>
      <c r="E683">
        <v>1</v>
      </c>
      <c r="F683">
        <v>3</v>
      </c>
      <c r="G683" t="s">
        <v>83</v>
      </c>
      <c r="H683">
        <v>950</v>
      </c>
      <c r="I683">
        <v>4</v>
      </c>
      <c r="J683" t="s">
        <v>42</v>
      </c>
      <c r="K683">
        <v>3</v>
      </c>
      <c r="L683">
        <v>3</v>
      </c>
      <c r="M683" t="s">
        <v>80</v>
      </c>
      <c r="N683">
        <v>1</v>
      </c>
      <c r="O683" t="s">
        <v>55</v>
      </c>
      <c r="P683">
        <v>13582</v>
      </c>
      <c r="Q683">
        <v>1</v>
      </c>
      <c r="R683" t="s">
        <v>50</v>
      </c>
      <c r="S683">
        <v>13</v>
      </c>
      <c r="T683">
        <v>3</v>
      </c>
      <c r="U683">
        <v>2</v>
      </c>
      <c r="V683">
        <v>1</v>
      </c>
      <c r="W683">
        <v>15</v>
      </c>
      <c r="X683">
        <v>3</v>
      </c>
      <c r="Y683">
        <v>3</v>
      </c>
      <c r="Z683">
        <v>15</v>
      </c>
      <c r="AA683">
        <v>12</v>
      </c>
      <c r="AB683">
        <v>5</v>
      </c>
      <c r="AC683">
        <v>11</v>
      </c>
      <c r="AD683">
        <v>0</v>
      </c>
      <c r="AE683">
        <v>0</v>
      </c>
      <c r="AF683">
        <v>0</v>
      </c>
      <c r="AG683">
        <v>1</v>
      </c>
      <c r="AH683" t="s">
        <v>45</v>
      </c>
      <c r="AI683" t="s">
        <v>46</v>
      </c>
      <c r="AJ683" t="s">
        <v>81</v>
      </c>
      <c r="AK683" t="s">
        <v>58</v>
      </c>
      <c r="AL683" t="s">
        <v>71</v>
      </c>
      <c r="AM683">
        <v>2.5</v>
      </c>
      <c r="AN683" t="s">
        <v>96</v>
      </c>
      <c r="AO683" t="str" cm="1">
        <f t="array" ref="AO683">_xlfn.IFS(
  attrition_data[[#This Row],[YearsSinceLastPromotion]]="","",
  attrition_data[[#This Row],[YearsSinceLastPromotion]]=0,"0",
  attrition_data[[#This Row],[YearsSinceLastPromotion]]&lt;=2,"1–2",
  attrition_data[[#This Row],[YearsSinceLastPromotion]]&lt;=5,"3–5",
  TRUE,"6+"
)</f>
        <v>3–5</v>
      </c>
      <c r="AP683">
        <f>attrition_data[[#This Row],[MonthlyIncome]] * 12 * ReplacementFactor</f>
        <v>48895.199999999997</v>
      </c>
      <c r="AQ683">
        <f>IFERROR(attrition_data[[#This Row],[AttritionFlag]] * attrition_data[[#This Row],[ReplacementCost]], 0)</f>
        <v>0</v>
      </c>
      <c r="AR68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83" t="str" cm="1">
        <f t="array" ref="AS683">_xlfn.IFS(
  attrition_data[[#This Row],[RiskScore]] &lt;= $AU$3, "Q1 (Lowest)",
  attrition_data[[#This Row],[RiskScore]] &lt;= $AV$3, "Q2",
  attrition_data[[#This Row],[RiskScore]] &lt;= $AW$3, "Q3",
  TRUE, "Q4 (Highest)"
)</f>
        <v>Q2</v>
      </c>
    </row>
    <row r="684" spans="1:45">
      <c r="A684">
        <v>32</v>
      </c>
      <c r="B684" t="s">
        <v>50</v>
      </c>
      <c r="C684" t="s">
        <v>74</v>
      </c>
      <c r="D684" t="s">
        <v>52</v>
      </c>
      <c r="E684">
        <v>1</v>
      </c>
      <c r="F684">
        <v>3</v>
      </c>
      <c r="G684" t="s">
        <v>41</v>
      </c>
      <c r="H684">
        <v>951</v>
      </c>
      <c r="I684">
        <v>3</v>
      </c>
      <c r="J684" t="s">
        <v>42</v>
      </c>
      <c r="K684">
        <v>2</v>
      </c>
      <c r="L684">
        <v>1</v>
      </c>
      <c r="M684" t="s">
        <v>60</v>
      </c>
      <c r="N684">
        <v>2</v>
      </c>
      <c r="O684" t="s">
        <v>55</v>
      </c>
      <c r="P684">
        <v>2332</v>
      </c>
      <c r="Q684">
        <v>6</v>
      </c>
      <c r="R684" t="s">
        <v>50</v>
      </c>
      <c r="S684">
        <v>20</v>
      </c>
      <c r="T684">
        <v>4</v>
      </c>
      <c r="U684">
        <v>3</v>
      </c>
      <c r="V684">
        <v>0</v>
      </c>
      <c r="W684">
        <v>5</v>
      </c>
      <c r="X684">
        <v>3</v>
      </c>
      <c r="Y684">
        <v>3</v>
      </c>
      <c r="Z684">
        <v>3</v>
      </c>
      <c r="AA684">
        <v>0</v>
      </c>
      <c r="AB684">
        <v>0</v>
      </c>
      <c r="AC684">
        <v>2</v>
      </c>
      <c r="AD684">
        <v>0</v>
      </c>
      <c r="AE684">
        <v>0</v>
      </c>
      <c r="AF684">
        <v>1</v>
      </c>
      <c r="AG684">
        <v>1</v>
      </c>
      <c r="AH684" t="s">
        <v>63</v>
      </c>
      <c r="AI684" t="s">
        <v>46</v>
      </c>
      <c r="AJ684" t="s">
        <v>61</v>
      </c>
      <c r="AK684" t="s">
        <v>48</v>
      </c>
      <c r="AL684" t="s">
        <v>65</v>
      </c>
      <c r="AM684">
        <v>2.75</v>
      </c>
      <c r="AN684" t="s">
        <v>94</v>
      </c>
      <c r="AO684" t="str" cm="1">
        <f t="array" ref="AO684">_xlfn.IFS(
  attrition_data[[#This Row],[YearsSinceLastPromotion]]="","",
  attrition_data[[#This Row],[YearsSinceLastPromotion]]=0,"0",
  attrition_data[[#This Row],[YearsSinceLastPromotion]]&lt;=2,"1–2",
  attrition_data[[#This Row],[YearsSinceLastPromotion]]&lt;=5,"3–5",
  TRUE,"6+"
)</f>
        <v>0</v>
      </c>
      <c r="AP684">
        <f>attrition_data[[#This Row],[MonthlyIncome]] * 12 * ReplacementFactor</f>
        <v>8395.1999999999989</v>
      </c>
      <c r="AQ684">
        <f>IFERROR(attrition_data[[#This Row],[AttritionFlag]] * attrition_data[[#This Row],[ReplacementCost]], 0)</f>
        <v>0</v>
      </c>
      <c r="AR68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84" t="str" cm="1">
        <f t="array" ref="AS684">_xlfn.IFS(
  attrition_data[[#This Row],[RiskScore]] &lt;= $AU$3, "Q1 (Lowest)",
  attrition_data[[#This Row],[RiskScore]] &lt;= $AV$3, "Q2",
  attrition_data[[#This Row],[RiskScore]] &lt;= $AW$3, "Q3",
  TRUE, "Q4 (Highest)"
)</f>
        <v>Q1 (Lowest)</v>
      </c>
    </row>
    <row r="685" spans="1:45">
      <c r="A685">
        <v>25</v>
      </c>
      <c r="B685" t="s">
        <v>38</v>
      </c>
      <c r="C685" t="s">
        <v>39</v>
      </c>
      <c r="D685" t="s">
        <v>40</v>
      </c>
      <c r="E685">
        <v>19</v>
      </c>
      <c r="F685">
        <v>2</v>
      </c>
      <c r="G685" t="s">
        <v>82</v>
      </c>
      <c r="H685">
        <v>952</v>
      </c>
      <c r="I685">
        <v>3</v>
      </c>
      <c r="J685" t="s">
        <v>53</v>
      </c>
      <c r="K685">
        <v>2</v>
      </c>
      <c r="L685">
        <v>1</v>
      </c>
      <c r="M685" t="s">
        <v>79</v>
      </c>
      <c r="N685">
        <v>2</v>
      </c>
      <c r="O685" t="s">
        <v>55</v>
      </c>
      <c r="P685">
        <v>2413</v>
      </c>
      <c r="Q685">
        <v>1</v>
      </c>
      <c r="R685" t="s">
        <v>38</v>
      </c>
      <c r="S685">
        <v>18</v>
      </c>
      <c r="T685">
        <v>3</v>
      </c>
      <c r="U685">
        <v>3</v>
      </c>
      <c r="V685">
        <v>3</v>
      </c>
      <c r="W685">
        <v>1</v>
      </c>
      <c r="X685">
        <v>2</v>
      </c>
      <c r="Y685">
        <v>3</v>
      </c>
      <c r="Z685">
        <v>1</v>
      </c>
      <c r="AA685">
        <v>0</v>
      </c>
      <c r="AB685">
        <v>0</v>
      </c>
      <c r="AC685">
        <v>0</v>
      </c>
      <c r="AD685">
        <v>1</v>
      </c>
      <c r="AE685">
        <v>1</v>
      </c>
      <c r="AF685">
        <v>1</v>
      </c>
      <c r="AG685">
        <v>0</v>
      </c>
      <c r="AH685" t="s">
        <v>63</v>
      </c>
      <c r="AI685" t="s">
        <v>72</v>
      </c>
      <c r="AJ685" t="s">
        <v>61</v>
      </c>
      <c r="AK685" t="s">
        <v>65</v>
      </c>
      <c r="AL685" t="s">
        <v>62</v>
      </c>
      <c r="AM685">
        <v>2.75</v>
      </c>
      <c r="AN685" t="s">
        <v>94</v>
      </c>
      <c r="AO685" t="str" cm="1">
        <f t="array" ref="AO685">_xlfn.IFS(
  attrition_data[[#This Row],[YearsSinceLastPromotion]]="","",
  attrition_data[[#This Row],[YearsSinceLastPromotion]]=0,"0",
  attrition_data[[#This Row],[YearsSinceLastPromotion]]&lt;=2,"1–2",
  attrition_data[[#This Row],[YearsSinceLastPromotion]]&lt;=5,"3–5",
  TRUE,"6+"
)</f>
        <v>0</v>
      </c>
      <c r="AP685">
        <f>attrition_data[[#This Row],[MonthlyIncome]] * 12 * ReplacementFactor</f>
        <v>8686.7999999999993</v>
      </c>
      <c r="AQ685">
        <f>IFERROR(attrition_data[[#This Row],[AttritionFlag]] * attrition_data[[#This Row],[ReplacementCost]], 0)</f>
        <v>8686.7999999999993</v>
      </c>
      <c r="AR68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685" t="str" cm="1">
        <f t="array" ref="AS685">_xlfn.IFS(
  attrition_data[[#This Row],[RiskScore]] &lt;= $AU$3, "Q1 (Lowest)",
  attrition_data[[#This Row],[RiskScore]] &lt;= $AV$3, "Q2",
  attrition_data[[#This Row],[RiskScore]] &lt;= $AW$3, "Q3",
  TRUE, "Q4 (Highest)"
)</f>
        <v>Q3</v>
      </c>
    </row>
    <row r="686" spans="1:45">
      <c r="A686">
        <v>40</v>
      </c>
      <c r="B686" t="s">
        <v>50</v>
      </c>
      <c r="C686" t="s">
        <v>39</v>
      </c>
      <c r="D686" t="s">
        <v>40</v>
      </c>
      <c r="E686">
        <v>10</v>
      </c>
      <c r="F686">
        <v>4</v>
      </c>
      <c r="G686" t="s">
        <v>82</v>
      </c>
      <c r="H686">
        <v>954</v>
      </c>
      <c r="I686">
        <v>1</v>
      </c>
      <c r="J686" t="s">
        <v>53</v>
      </c>
      <c r="K686">
        <v>2</v>
      </c>
      <c r="L686">
        <v>3</v>
      </c>
      <c r="M686" t="s">
        <v>43</v>
      </c>
      <c r="N686">
        <v>2</v>
      </c>
      <c r="O686" t="s">
        <v>67</v>
      </c>
      <c r="P686">
        <v>9705</v>
      </c>
      <c r="Q686">
        <v>2</v>
      </c>
      <c r="R686" t="s">
        <v>50</v>
      </c>
      <c r="S686">
        <v>12</v>
      </c>
      <c r="T686">
        <v>3</v>
      </c>
      <c r="U686">
        <v>2</v>
      </c>
      <c r="V686">
        <v>1</v>
      </c>
      <c r="W686">
        <v>11</v>
      </c>
      <c r="X686">
        <v>2</v>
      </c>
      <c r="Y686">
        <v>2</v>
      </c>
      <c r="Z686">
        <v>1</v>
      </c>
      <c r="AA686">
        <v>0</v>
      </c>
      <c r="AB686">
        <v>0</v>
      </c>
      <c r="AC686">
        <v>0</v>
      </c>
      <c r="AD686">
        <v>0</v>
      </c>
      <c r="AE686">
        <v>0</v>
      </c>
      <c r="AF686">
        <v>1</v>
      </c>
      <c r="AG686">
        <v>0</v>
      </c>
      <c r="AH686" t="s">
        <v>45</v>
      </c>
      <c r="AI686" t="s">
        <v>57</v>
      </c>
      <c r="AJ686" t="s">
        <v>47</v>
      </c>
      <c r="AK686" t="s">
        <v>58</v>
      </c>
      <c r="AL686" t="s">
        <v>62</v>
      </c>
      <c r="AM686">
        <v>1.75</v>
      </c>
      <c r="AN686" t="s">
        <v>93</v>
      </c>
      <c r="AO686" t="str" cm="1">
        <f t="array" ref="AO686">_xlfn.IFS(
  attrition_data[[#This Row],[YearsSinceLastPromotion]]="","",
  attrition_data[[#This Row],[YearsSinceLastPromotion]]=0,"0",
  attrition_data[[#This Row],[YearsSinceLastPromotion]]&lt;=2,"1–2",
  attrition_data[[#This Row],[YearsSinceLastPromotion]]&lt;=5,"3–5",
  TRUE,"6+"
)</f>
        <v>0</v>
      </c>
      <c r="AP686">
        <f>attrition_data[[#This Row],[MonthlyIncome]] * 12 * ReplacementFactor</f>
        <v>34938</v>
      </c>
      <c r="AQ686">
        <f>IFERROR(attrition_data[[#This Row],[AttritionFlag]] * attrition_data[[#This Row],[ReplacementCost]], 0)</f>
        <v>0</v>
      </c>
      <c r="AR68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686" t="str" cm="1">
        <f t="array" ref="AS686">_xlfn.IFS(
  attrition_data[[#This Row],[RiskScore]] &lt;= $AU$3, "Q1 (Lowest)",
  attrition_data[[#This Row],[RiskScore]] &lt;= $AV$3, "Q2",
  attrition_data[[#This Row],[RiskScore]] &lt;= $AW$3, "Q3",
  TRUE, "Q4 (Highest)"
)</f>
        <v>Q3</v>
      </c>
    </row>
    <row r="687" spans="1:45">
      <c r="A687">
        <v>26</v>
      </c>
      <c r="B687" t="s">
        <v>50</v>
      </c>
      <c r="C687" t="s">
        <v>51</v>
      </c>
      <c r="D687" t="s">
        <v>40</v>
      </c>
      <c r="E687">
        <v>1</v>
      </c>
      <c r="F687">
        <v>3</v>
      </c>
      <c r="G687" t="s">
        <v>64</v>
      </c>
      <c r="H687">
        <v>956</v>
      </c>
      <c r="I687">
        <v>3</v>
      </c>
      <c r="J687" t="s">
        <v>53</v>
      </c>
      <c r="K687">
        <v>2</v>
      </c>
      <c r="L687">
        <v>2</v>
      </c>
      <c r="M687" t="s">
        <v>43</v>
      </c>
      <c r="N687">
        <v>1</v>
      </c>
      <c r="O687" t="s">
        <v>44</v>
      </c>
      <c r="P687">
        <v>4294</v>
      </c>
      <c r="Q687">
        <v>1</v>
      </c>
      <c r="R687" t="s">
        <v>50</v>
      </c>
      <c r="S687">
        <v>12</v>
      </c>
      <c r="T687">
        <v>3</v>
      </c>
      <c r="U687">
        <v>2</v>
      </c>
      <c r="V687">
        <v>0</v>
      </c>
      <c r="W687">
        <v>7</v>
      </c>
      <c r="X687">
        <v>2</v>
      </c>
      <c r="Y687">
        <v>3</v>
      </c>
      <c r="Z687">
        <v>7</v>
      </c>
      <c r="AA687">
        <v>7</v>
      </c>
      <c r="AB687">
        <v>0</v>
      </c>
      <c r="AC687">
        <v>7</v>
      </c>
      <c r="AD687">
        <v>0</v>
      </c>
      <c r="AE687">
        <v>0</v>
      </c>
      <c r="AF687">
        <v>1</v>
      </c>
      <c r="AG687">
        <v>1</v>
      </c>
      <c r="AH687" t="s">
        <v>63</v>
      </c>
      <c r="AI687" t="s">
        <v>46</v>
      </c>
      <c r="AJ687" t="s">
        <v>61</v>
      </c>
      <c r="AK687" t="s">
        <v>48</v>
      </c>
      <c r="AL687" t="s">
        <v>49</v>
      </c>
      <c r="AM687">
        <v>2.25</v>
      </c>
      <c r="AN687" t="s">
        <v>96</v>
      </c>
      <c r="AO687" t="str" cm="1">
        <f t="array" ref="AO687">_xlfn.IFS(
  attrition_data[[#This Row],[YearsSinceLastPromotion]]="","",
  attrition_data[[#This Row],[YearsSinceLastPromotion]]=0,"0",
  attrition_data[[#This Row],[YearsSinceLastPromotion]]&lt;=2,"1–2",
  attrition_data[[#This Row],[YearsSinceLastPromotion]]&lt;=5,"3–5",
  TRUE,"6+"
)</f>
        <v>0</v>
      </c>
      <c r="AP687">
        <f>attrition_data[[#This Row],[MonthlyIncome]] * 12 * ReplacementFactor</f>
        <v>15458.4</v>
      </c>
      <c r="AQ687">
        <f>IFERROR(attrition_data[[#This Row],[AttritionFlag]] * attrition_data[[#This Row],[ReplacementCost]], 0)</f>
        <v>0</v>
      </c>
      <c r="AR68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87" t="str" cm="1">
        <f t="array" ref="AS687">_xlfn.IFS(
  attrition_data[[#This Row],[RiskScore]] &lt;= $AU$3, "Q1 (Lowest)",
  attrition_data[[#This Row],[RiskScore]] &lt;= $AV$3, "Q2",
  attrition_data[[#This Row],[RiskScore]] &lt;= $AW$3, "Q3",
  TRUE, "Q4 (Highest)"
)</f>
        <v>Q1 (Lowest)</v>
      </c>
    </row>
    <row r="688" spans="1:45">
      <c r="A688">
        <v>41</v>
      </c>
      <c r="B688" t="s">
        <v>50</v>
      </c>
      <c r="C688" t="s">
        <v>39</v>
      </c>
      <c r="D688" t="s">
        <v>52</v>
      </c>
      <c r="E688">
        <v>6</v>
      </c>
      <c r="F688">
        <v>3</v>
      </c>
      <c r="G688" t="s">
        <v>64</v>
      </c>
      <c r="H688">
        <v>957</v>
      </c>
      <c r="I688">
        <v>4</v>
      </c>
      <c r="J688" t="s">
        <v>53</v>
      </c>
      <c r="K688">
        <v>3</v>
      </c>
      <c r="L688">
        <v>1</v>
      </c>
      <c r="M688" t="s">
        <v>60</v>
      </c>
      <c r="N688">
        <v>1</v>
      </c>
      <c r="O688" t="s">
        <v>44</v>
      </c>
      <c r="P688">
        <v>4721</v>
      </c>
      <c r="Q688">
        <v>2</v>
      </c>
      <c r="R688" t="s">
        <v>38</v>
      </c>
      <c r="S688">
        <v>13</v>
      </c>
      <c r="T688">
        <v>3</v>
      </c>
      <c r="U688">
        <v>3</v>
      </c>
      <c r="V688">
        <v>0</v>
      </c>
      <c r="W688">
        <v>20</v>
      </c>
      <c r="X688">
        <v>3</v>
      </c>
      <c r="Y688">
        <v>3</v>
      </c>
      <c r="Z688">
        <v>18</v>
      </c>
      <c r="AA688">
        <v>13</v>
      </c>
      <c r="AB688">
        <v>2</v>
      </c>
      <c r="AC688">
        <v>17</v>
      </c>
      <c r="AD688">
        <v>0</v>
      </c>
      <c r="AE688">
        <v>1</v>
      </c>
      <c r="AF688">
        <v>0</v>
      </c>
      <c r="AG688">
        <v>1</v>
      </c>
      <c r="AH688" t="s">
        <v>45</v>
      </c>
      <c r="AI688" t="s">
        <v>57</v>
      </c>
      <c r="AJ688" t="s">
        <v>61</v>
      </c>
      <c r="AK688" t="s">
        <v>71</v>
      </c>
      <c r="AL688" t="s">
        <v>71</v>
      </c>
      <c r="AM688">
        <v>2.75</v>
      </c>
      <c r="AN688" t="s">
        <v>94</v>
      </c>
      <c r="AO688" t="str" cm="1">
        <f t="array" ref="AO688">_xlfn.IFS(
  attrition_data[[#This Row],[YearsSinceLastPromotion]]="","",
  attrition_data[[#This Row],[YearsSinceLastPromotion]]=0,"0",
  attrition_data[[#This Row],[YearsSinceLastPromotion]]&lt;=2,"1–2",
  attrition_data[[#This Row],[YearsSinceLastPromotion]]&lt;=5,"3–5",
  TRUE,"6+"
)</f>
        <v>1–2</v>
      </c>
      <c r="AP688">
        <f>attrition_data[[#This Row],[MonthlyIncome]] * 12 * ReplacementFactor</f>
        <v>16995.599999999999</v>
      </c>
      <c r="AQ688">
        <f>IFERROR(attrition_data[[#This Row],[AttritionFlag]] * attrition_data[[#This Row],[ReplacementCost]], 0)</f>
        <v>0</v>
      </c>
      <c r="AR68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88" t="str" cm="1">
        <f t="array" ref="AS688">_xlfn.IFS(
  attrition_data[[#This Row],[RiskScore]] &lt;= $AU$3, "Q1 (Lowest)",
  attrition_data[[#This Row],[RiskScore]] &lt;= $AV$3, "Q2",
  attrition_data[[#This Row],[RiskScore]] &lt;= $AW$3, "Q3",
  TRUE, "Q4 (Highest)"
)</f>
        <v>Q2</v>
      </c>
    </row>
    <row r="689" spans="1:45">
      <c r="A689">
        <v>36</v>
      </c>
      <c r="B689" t="s">
        <v>50</v>
      </c>
      <c r="C689" t="s">
        <v>39</v>
      </c>
      <c r="D689" t="s">
        <v>52</v>
      </c>
      <c r="E689">
        <v>2</v>
      </c>
      <c r="F689">
        <v>4</v>
      </c>
      <c r="G689" t="s">
        <v>64</v>
      </c>
      <c r="H689">
        <v>958</v>
      </c>
      <c r="I689">
        <v>3</v>
      </c>
      <c r="J689" t="s">
        <v>53</v>
      </c>
      <c r="K689">
        <v>3</v>
      </c>
      <c r="L689">
        <v>1</v>
      </c>
      <c r="M689" t="s">
        <v>60</v>
      </c>
      <c r="N689">
        <v>3</v>
      </c>
      <c r="O689" t="s">
        <v>44</v>
      </c>
      <c r="P689">
        <v>2519</v>
      </c>
      <c r="Q689">
        <v>4</v>
      </c>
      <c r="R689" t="s">
        <v>50</v>
      </c>
      <c r="S689">
        <v>21</v>
      </c>
      <c r="T689">
        <v>4</v>
      </c>
      <c r="U689">
        <v>3</v>
      </c>
      <c r="V689">
        <v>0</v>
      </c>
      <c r="W689">
        <v>16</v>
      </c>
      <c r="X689">
        <v>6</v>
      </c>
      <c r="Y689">
        <v>3</v>
      </c>
      <c r="Z689">
        <v>11</v>
      </c>
      <c r="AA689">
        <v>8</v>
      </c>
      <c r="AB689">
        <v>3</v>
      </c>
      <c r="AC689">
        <v>9</v>
      </c>
      <c r="AD689">
        <v>0</v>
      </c>
      <c r="AE689">
        <v>0</v>
      </c>
      <c r="AF689">
        <v>0</v>
      </c>
      <c r="AG689">
        <v>1</v>
      </c>
      <c r="AH689" t="s">
        <v>45</v>
      </c>
      <c r="AI689" t="s">
        <v>46</v>
      </c>
      <c r="AJ689" t="s">
        <v>61</v>
      </c>
      <c r="AK689" t="s">
        <v>71</v>
      </c>
      <c r="AL689" t="s">
        <v>71</v>
      </c>
      <c r="AM689">
        <v>3</v>
      </c>
      <c r="AN689" t="s">
        <v>94</v>
      </c>
      <c r="AO689" t="str" cm="1">
        <f t="array" ref="AO689">_xlfn.IFS(
  attrition_data[[#This Row],[YearsSinceLastPromotion]]="","",
  attrition_data[[#This Row],[YearsSinceLastPromotion]]=0,"0",
  attrition_data[[#This Row],[YearsSinceLastPromotion]]&lt;=2,"1–2",
  attrition_data[[#This Row],[YearsSinceLastPromotion]]&lt;=5,"3–5",
  TRUE,"6+"
)</f>
        <v>3–5</v>
      </c>
      <c r="AP689">
        <f>attrition_data[[#This Row],[MonthlyIncome]] * 12 * ReplacementFactor</f>
        <v>9068.4</v>
      </c>
      <c r="AQ689">
        <f>IFERROR(attrition_data[[#This Row],[AttritionFlag]] * attrition_data[[#This Row],[ReplacementCost]], 0)</f>
        <v>0</v>
      </c>
      <c r="AR68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89" t="str" cm="1">
        <f t="array" ref="AS689">_xlfn.IFS(
  attrition_data[[#This Row],[RiskScore]] &lt;= $AU$3, "Q1 (Lowest)",
  attrition_data[[#This Row],[RiskScore]] &lt;= $AV$3, "Q2",
  attrition_data[[#This Row],[RiskScore]] &lt;= $AW$3, "Q3",
  TRUE, "Q4 (Highest)"
)</f>
        <v>Q2</v>
      </c>
    </row>
    <row r="690" spans="1:45">
      <c r="A690">
        <v>19</v>
      </c>
      <c r="B690" t="s">
        <v>38</v>
      </c>
      <c r="C690" t="s">
        <v>39</v>
      </c>
      <c r="D690" t="s">
        <v>40</v>
      </c>
      <c r="E690">
        <v>21</v>
      </c>
      <c r="F690">
        <v>3</v>
      </c>
      <c r="G690" t="s">
        <v>59</v>
      </c>
      <c r="H690">
        <v>959</v>
      </c>
      <c r="I690">
        <v>4</v>
      </c>
      <c r="J690" t="s">
        <v>53</v>
      </c>
      <c r="K690">
        <v>2</v>
      </c>
      <c r="L690">
        <v>1</v>
      </c>
      <c r="M690" t="s">
        <v>79</v>
      </c>
      <c r="N690">
        <v>2</v>
      </c>
      <c r="O690" t="s">
        <v>44</v>
      </c>
      <c r="P690">
        <v>2121</v>
      </c>
      <c r="Q690">
        <v>1</v>
      </c>
      <c r="R690" t="s">
        <v>38</v>
      </c>
      <c r="S690">
        <v>13</v>
      </c>
      <c r="T690">
        <v>3</v>
      </c>
      <c r="U690">
        <v>2</v>
      </c>
      <c r="V690">
        <v>0</v>
      </c>
      <c r="W690">
        <v>1</v>
      </c>
      <c r="X690">
        <v>3</v>
      </c>
      <c r="Y690">
        <v>4</v>
      </c>
      <c r="Z690">
        <v>1</v>
      </c>
      <c r="AA690">
        <v>0</v>
      </c>
      <c r="AB690">
        <v>0</v>
      </c>
      <c r="AC690">
        <v>0</v>
      </c>
      <c r="AD690">
        <v>1</v>
      </c>
      <c r="AE690">
        <v>1</v>
      </c>
      <c r="AF690">
        <v>1</v>
      </c>
      <c r="AG690">
        <v>0</v>
      </c>
      <c r="AH690" t="s">
        <v>153</v>
      </c>
      <c r="AI690" t="s">
        <v>68</v>
      </c>
      <c r="AJ690" t="s">
        <v>61</v>
      </c>
      <c r="AK690" t="s">
        <v>65</v>
      </c>
      <c r="AL690" t="s">
        <v>62</v>
      </c>
      <c r="AM690">
        <v>3</v>
      </c>
      <c r="AN690" t="s">
        <v>94</v>
      </c>
      <c r="AO690" t="str" cm="1">
        <f t="array" ref="AO690">_xlfn.IFS(
  attrition_data[[#This Row],[YearsSinceLastPromotion]]="","",
  attrition_data[[#This Row],[YearsSinceLastPromotion]]=0,"0",
  attrition_data[[#This Row],[YearsSinceLastPromotion]]&lt;=2,"1–2",
  attrition_data[[#This Row],[YearsSinceLastPromotion]]&lt;=5,"3–5",
  TRUE,"6+"
)</f>
        <v>0</v>
      </c>
      <c r="AP690">
        <f>attrition_data[[#This Row],[MonthlyIncome]] * 12 * ReplacementFactor</f>
        <v>7635.5999999999995</v>
      </c>
      <c r="AQ690">
        <f>IFERROR(attrition_data[[#This Row],[AttritionFlag]] * attrition_data[[#This Row],[ReplacementCost]], 0)</f>
        <v>7635.5999999999995</v>
      </c>
      <c r="AR69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690" t="str" cm="1">
        <f t="array" ref="AS690">_xlfn.IFS(
  attrition_data[[#This Row],[RiskScore]] &lt;= $AU$3, "Q1 (Lowest)",
  attrition_data[[#This Row],[RiskScore]] &lt;= $AV$3, "Q2",
  attrition_data[[#This Row],[RiskScore]] &lt;= $AW$3, "Q3",
  TRUE, "Q4 (Highest)"
)</f>
        <v>Q4 (Highest)</v>
      </c>
    </row>
    <row r="691" spans="1:45">
      <c r="A691">
        <v>20</v>
      </c>
      <c r="B691" t="s">
        <v>38</v>
      </c>
      <c r="C691" t="s">
        <v>39</v>
      </c>
      <c r="D691" t="s">
        <v>52</v>
      </c>
      <c r="E691">
        <v>4</v>
      </c>
      <c r="F691">
        <v>3</v>
      </c>
      <c r="G691" t="s">
        <v>83</v>
      </c>
      <c r="H691">
        <v>960</v>
      </c>
      <c r="I691">
        <v>1</v>
      </c>
      <c r="J691" t="s">
        <v>53</v>
      </c>
      <c r="K691">
        <v>3</v>
      </c>
      <c r="L691">
        <v>1</v>
      </c>
      <c r="M691" t="s">
        <v>60</v>
      </c>
      <c r="N691">
        <v>1</v>
      </c>
      <c r="O691" t="s">
        <v>44</v>
      </c>
      <c r="P691">
        <v>2973</v>
      </c>
      <c r="Q691">
        <v>1</v>
      </c>
      <c r="R691" t="s">
        <v>50</v>
      </c>
      <c r="S691">
        <v>19</v>
      </c>
      <c r="T691">
        <v>3</v>
      </c>
      <c r="U691">
        <v>2</v>
      </c>
      <c r="V691">
        <v>0</v>
      </c>
      <c r="W691">
        <v>1</v>
      </c>
      <c r="X691">
        <v>2</v>
      </c>
      <c r="Y691">
        <v>3</v>
      </c>
      <c r="Z691">
        <v>1</v>
      </c>
      <c r="AA691">
        <v>0</v>
      </c>
      <c r="AB691">
        <v>0</v>
      </c>
      <c r="AC691">
        <v>0</v>
      </c>
      <c r="AD691">
        <v>1</v>
      </c>
      <c r="AE691">
        <v>0</v>
      </c>
      <c r="AF691">
        <v>1</v>
      </c>
      <c r="AG691">
        <v>0</v>
      </c>
      <c r="AH691" t="s">
        <v>153</v>
      </c>
      <c r="AI691" t="s">
        <v>46</v>
      </c>
      <c r="AJ691" t="s">
        <v>61</v>
      </c>
      <c r="AK691" t="s">
        <v>65</v>
      </c>
      <c r="AL691" t="s">
        <v>62</v>
      </c>
      <c r="AM691">
        <v>1.75</v>
      </c>
      <c r="AN691" t="s">
        <v>93</v>
      </c>
      <c r="AO691" t="str" cm="1">
        <f t="array" ref="AO691">_xlfn.IFS(
  attrition_data[[#This Row],[YearsSinceLastPromotion]]="","",
  attrition_data[[#This Row],[YearsSinceLastPromotion]]=0,"0",
  attrition_data[[#This Row],[YearsSinceLastPromotion]]&lt;=2,"1–2",
  attrition_data[[#This Row],[YearsSinceLastPromotion]]&lt;=5,"3–5",
  TRUE,"6+"
)</f>
        <v>0</v>
      </c>
      <c r="AP691">
        <f>attrition_data[[#This Row],[MonthlyIncome]] * 12 * ReplacementFactor</f>
        <v>10702.8</v>
      </c>
      <c r="AQ691">
        <f>IFERROR(attrition_data[[#This Row],[AttritionFlag]] * attrition_data[[#This Row],[ReplacementCost]], 0)</f>
        <v>10702.8</v>
      </c>
      <c r="AR69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691" t="str" cm="1">
        <f t="array" ref="AS691">_xlfn.IFS(
  attrition_data[[#This Row],[RiskScore]] &lt;= $AU$3, "Q1 (Lowest)",
  attrition_data[[#This Row],[RiskScore]] &lt;= $AV$3, "Q2",
  attrition_data[[#This Row],[RiskScore]] &lt;= $AW$3, "Q3",
  TRUE, "Q4 (Highest)"
)</f>
        <v>Q3</v>
      </c>
    </row>
    <row r="692" spans="1:45">
      <c r="A692">
        <v>31</v>
      </c>
      <c r="B692" t="s">
        <v>50</v>
      </c>
      <c r="C692" t="s">
        <v>39</v>
      </c>
      <c r="D692" t="s">
        <v>52</v>
      </c>
      <c r="E692">
        <v>12</v>
      </c>
      <c r="F692">
        <v>3</v>
      </c>
      <c r="G692" t="s">
        <v>64</v>
      </c>
      <c r="H692">
        <v>961</v>
      </c>
      <c r="I692">
        <v>4</v>
      </c>
      <c r="J692" t="s">
        <v>42</v>
      </c>
      <c r="K692">
        <v>3</v>
      </c>
      <c r="L692">
        <v>2</v>
      </c>
      <c r="M692" t="s">
        <v>70</v>
      </c>
      <c r="N692">
        <v>4</v>
      </c>
      <c r="O692" t="s">
        <v>55</v>
      </c>
      <c r="P692">
        <v>5855</v>
      </c>
      <c r="Q692">
        <v>0</v>
      </c>
      <c r="R692" t="s">
        <v>38</v>
      </c>
      <c r="S692">
        <v>11</v>
      </c>
      <c r="T692">
        <v>3</v>
      </c>
      <c r="U692">
        <v>3</v>
      </c>
      <c r="V692">
        <v>2</v>
      </c>
      <c r="W692">
        <v>10</v>
      </c>
      <c r="X692">
        <v>2</v>
      </c>
      <c r="Y692">
        <v>1</v>
      </c>
      <c r="Z692">
        <v>9</v>
      </c>
      <c r="AA692">
        <v>7</v>
      </c>
      <c r="AB692">
        <v>8</v>
      </c>
      <c r="AC692">
        <v>5</v>
      </c>
      <c r="AD692">
        <v>0</v>
      </c>
      <c r="AE692">
        <v>1</v>
      </c>
      <c r="AF692">
        <v>0</v>
      </c>
      <c r="AG692">
        <v>1</v>
      </c>
      <c r="AH692" t="s">
        <v>63</v>
      </c>
      <c r="AI692" t="s">
        <v>73</v>
      </c>
      <c r="AJ692" t="s">
        <v>47</v>
      </c>
      <c r="AK692" t="s">
        <v>58</v>
      </c>
      <c r="AL692" t="s">
        <v>49</v>
      </c>
      <c r="AM692">
        <v>3</v>
      </c>
      <c r="AN692" t="s">
        <v>94</v>
      </c>
      <c r="AO692" t="str" cm="1">
        <f t="array" ref="AO692">_xlfn.IFS(
  attrition_data[[#This Row],[YearsSinceLastPromotion]]="","",
  attrition_data[[#This Row],[YearsSinceLastPromotion]]=0,"0",
  attrition_data[[#This Row],[YearsSinceLastPromotion]]&lt;=2,"1–2",
  attrition_data[[#This Row],[YearsSinceLastPromotion]]&lt;=5,"3–5",
  TRUE,"6+"
)</f>
        <v>6+</v>
      </c>
      <c r="AP692">
        <f>attrition_data[[#This Row],[MonthlyIncome]] * 12 * ReplacementFactor</f>
        <v>21078</v>
      </c>
      <c r="AQ692">
        <f>IFERROR(attrition_data[[#This Row],[AttritionFlag]] * attrition_data[[#This Row],[ReplacementCost]], 0)</f>
        <v>0</v>
      </c>
      <c r="AR69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692" t="str" cm="1">
        <f t="array" ref="AS692">_xlfn.IFS(
  attrition_data[[#This Row],[RiskScore]] &lt;= $AU$3, "Q1 (Lowest)",
  attrition_data[[#This Row],[RiskScore]] &lt;= $AV$3, "Q2",
  attrition_data[[#This Row],[RiskScore]] &lt;= $AW$3, "Q3",
  TRUE, "Q4 (Highest)"
)</f>
        <v>Q3</v>
      </c>
    </row>
    <row r="693" spans="1:45">
      <c r="A693">
        <v>40</v>
      </c>
      <c r="B693" t="s">
        <v>50</v>
      </c>
      <c r="C693" t="s">
        <v>51</v>
      </c>
      <c r="D693" t="s">
        <v>52</v>
      </c>
      <c r="E693">
        <v>9</v>
      </c>
      <c r="F693">
        <v>4</v>
      </c>
      <c r="G693" t="s">
        <v>64</v>
      </c>
      <c r="H693">
        <v>964</v>
      </c>
      <c r="I693">
        <v>4</v>
      </c>
      <c r="J693" t="s">
        <v>53</v>
      </c>
      <c r="K693">
        <v>3</v>
      </c>
      <c r="L693">
        <v>1</v>
      </c>
      <c r="M693" t="s">
        <v>54</v>
      </c>
      <c r="N693">
        <v>2</v>
      </c>
      <c r="O693" t="s">
        <v>67</v>
      </c>
      <c r="P693">
        <v>3617</v>
      </c>
      <c r="Q693">
        <v>8</v>
      </c>
      <c r="R693" t="s">
        <v>38</v>
      </c>
      <c r="S693">
        <v>14</v>
      </c>
      <c r="T693">
        <v>3</v>
      </c>
      <c r="U693">
        <v>4</v>
      </c>
      <c r="V693">
        <v>1</v>
      </c>
      <c r="W693">
        <v>3</v>
      </c>
      <c r="X693">
        <v>2</v>
      </c>
      <c r="Y693">
        <v>3</v>
      </c>
      <c r="Z693">
        <v>1</v>
      </c>
      <c r="AA693">
        <v>1</v>
      </c>
      <c r="AB693">
        <v>0</v>
      </c>
      <c r="AC693">
        <v>0</v>
      </c>
      <c r="AD693">
        <v>0</v>
      </c>
      <c r="AE693">
        <v>1</v>
      </c>
      <c r="AF693">
        <v>1</v>
      </c>
      <c r="AG693">
        <v>0</v>
      </c>
      <c r="AH693" t="s">
        <v>45</v>
      </c>
      <c r="AI693" t="s">
        <v>57</v>
      </c>
      <c r="AJ693" t="s">
        <v>61</v>
      </c>
      <c r="AK693" t="s">
        <v>65</v>
      </c>
      <c r="AL693" t="s">
        <v>62</v>
      </c>
      <c r="AM693">
        <v>3.25</v>
      </c>
      <c r="AN693" t="s">
        <v>95</v>
      </c>
      <c r="AO693" t="str" cm="1">
        <f t="array" ref="AO693">_xlfn.IFS(
  attrition_data[[#This Row],[YearsSinceLastPromotion]]="","",
  attrition_data[[#This Row],[YearsSinceLastPromotion]]=0,"0",
  attrition_data[[#This Row],[YearsSinceLastPromotion]]&lt;=2,"1–2",
  attrition_data[[#This Row],[YearsSinceLastPromotion]]&lt;=5,"3–5",
  TRUE,"6+"
)</f>
        <v>0</v>
      </c>
      <c r="AP693">
        <f>attrition_data[[#This Row],[MonthlyIncome]] * 12 * ReplacementFactor</f>
        <v>13021.199999999999</v>
      </c>
      <c r="AQ693">
        <f>IFERROR(attrition_data[[#This Row],[AttritionFlag]] * attrition_data[[#This Row],[ReplacementCost]], 0)</f>
        <v>0</v>
      </c>
      <c r="AR69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693" t="str" cm="1">
        <f t="array" ref="AS693">_xlfn.IFS(
  attrition_data[[#This Row],[RiskScore]] &lt;= $AU$3, "Q1 (Lowest)",
  attrition_data[[#This Row],[RiskScore]] &lt;= $AV$3, "Q2",
  attrition_data[[#This Row],[RiskScore]] &lt;= $AW$3, "Q3",
  TRUE, "Q4 (Highest)"
)</f>
        <v>Q3</v>
      </c>
    </row>
    <row r="694" spans="1:45">
      <c r="A694">
        <v>32</v>
      </c>
      <c r="B694" t="s">
        <v>50</v>
      </c>
      <c r="C694" t="s">
        <v>39</v>
      </c>
      <c r="D694" t="s">
        <v>52</v>
      </c>
      <c r="E694">
        <v>3</v>
      </c>
      <c r="F694">
        <v>4</v>
      </c>
      <c r="G694" t="s">
        <v>64</v>
      </c>
      <c r="H694">
        <v>966</v>
      </c>
      <c r="I694">
        <v>3</v>
      </c>
      <c r="J694" t="s">
        <v>42</v>
      </c>
      <c r="K694">
        <v>3</v>
      </c>
      <c r="L694">
        <v>2</v>
      </c>
      <c r="M694" t="s">
        <v>69</v>
      </c>
      <c r="N694">
        <v>1</v>
      </c>
      <c r="O694" t="s">
        <v>55</v>
      </c>
      <c r="P694">
        <v>6725</v>
      </c>
      <c r="Q694">
        <v>1</v>
      </c>
      <c r="R694" t="s">
        <v>50</v>
      </c>
      <c r="S694">
        <v>12</v>
      </c>
      <c r="T694">
        <v>3</v>
      </c>
      <c r="U694">
        <v>3</v>
      </c>
      <c r="V694">
        <v>1</v>
      </c>
      <c r="W694">
        <v>8</v>
      </c>
      <c r="X694">
        <v>2</v>
      </c>
      <c r="Y694">
        <v>4</v>
      </c>
      <c r="Z694">
        <v>8</v>
      </c>
      <c r="AA694">
        <v>7</v>
      </c>
      <c r="AB694">
        <v>6</v>
      </c>
      <c r="AC694">
        <v>3</v>
      </c>
      <c r="AD694">
        <v>0</v>
      </c>
      <c r="AE694">
        <v>0</v>
      </c>
      <c r="AF694">
        <v>0</v>
      </c>
      <c r="AG694">
        <v>1</v>
      </c>
      <c r="AH694" t="s">
        <v>63</v>
      </c>
      <c r="AI694" t="s">
        <v>46</v>
      </c>
      <c r="AJ694" t="s">
        <v>47</v>
      </c>
      <c r="AK694" t="s">
        <v>48</v>
      </c>
      <c r="AL694" t="s">
        <v>49</v>
      </c>
      <c r="AM694">
        <v>2.75</v>
      </c>
      <c r="AN694" t="s">
        <v>94</v>
      </c>
      <c r="AO694" t="str" cm="1">
        <f t="array" ref="AO694">_xlfn.IFS(
  attrition_data[[#This Row],[YearsSinceLastPromotion]]="","",
  attrition_data[[#This Row],[YearsSinceLastPromotion]]=0,"0",
  attrition_data[[#This Row],[YearsSinceLastPromotion]]&lt;=2,"1–2",
  attrition_data[[#This Row],[YearsSinceLastPromotion]]&lt;=5,"3–5",
  TRUE,"6+"
)</f>
        <v>6+</v>
      </c>
      <c r="AP694">
        <f>attrition_data[[#This Row],[MonthlyIncome]] * 12 * ReplacementFactor</f>
        <v>24210</v>
      </c>
      <c r="AQ694">
        <f>IFERROR(attrition_data[[#This Row],[AttritionFlag]] * attrition_data[[#This Row],[ReplacementCost]], 0)</f>
        <v>0</v>
      </c>
      <c r="AR69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94" t="str" cm="1">
        <f t="array" ref="AS694">_xlfn.IFS(
  attrition_data[[#This Row],[RiskScore]] &lt;= $AU$3, "Q1 (Lowest)",
  attrition_data[[#This Row],[RiskScore]] &lt;= $AV$3, "Q2",
  attrition_data[[#This Row],[RiskScore]] &lt;= $AW$3, "Q3",
  TRUE, "Q4 (Highest)"
)</f>
        <v>Q2</v>
      </c>
    </row>
    <row r="695" spans="1:45">
      <c r="A695">
        <v>36</v>
      </c>
      <c r="B695" t="s">
        <v>38</v>
      </c>
      <c r="C695" t="s">
        <v>39</v>
      </c>
      <c r="D695" t="s">
        <v>40</v>
      </c>
      <c r="E695">
        <v>3</v>
      </c>
      <c r="F695">
        <v>1</v>
      </c>
      <c r="G695" t="s">
        <v>41</v>
      </c>
      <c r="H695">
        <v>967</v>
      </c>
      <c r="I695">
        <v>3</v>
      </c>
      <c r="J695" t="s">
        <v>53</v>
      </c>
      <c r="K695">
        <v>2</v>
      </c>
      <c r="L695">
        <v>3</v>
      </c>
      <c r="M695" t="s">
        <v>43</v>
      </c>
      <c r="N695">
        <v>4</v>
      </c>
      <c r="O695" t="s">
        <v>55</v>
      </c>
      <c r="P695">
        <v>10325</v>
      </c>
      <c r="Q695">
        <v>1</v>
      </c>
      <c r="R695" t="s">
        <v>38</v>
      </c>
      <c r="S695">
        <v>11</v>
      </c>
      <c r="T695">
        <v>3</v>
      </c>
      <c r="U695">
        <v>1</v>
      </c>
      <c r="V695">
        <v>1</v>
      </c>
      <c r="W695">
        <v>16</v>
      </c>
      <c r="X695">
        <v>6</v>
      </c>
      <c r="Y695">
        <v>3</v>
      </c>
      <c r="Z695">
        <v>16</v>
      </c>
      <c r="AA695">
        <v>7</v>
      </c>
      <c r="AB695">
        <v>3</v>
      </c>
      <c r="AC695">
        <v>7</v>
      </c>
      <c r="AD695">
        <v>1</v>
      </c>
      <c r="AE695">
        <v>1</v>
      </c>
      <c r="AF695">
        <v>0</v>
      </c>
      <c r="AG695">
        <v>1</v>
      </c>
      <c r="AH695" t="s">
        <v>45</v>
      </c>
      <c r="AI695" t="s">
        <v>46</v>
      </c>
      <c r="AJ695" t="s">
        <v>81</v>
      </c>
      <c r="AK695" t="s">
        <v>71</v>
      </c>
      <c r="AL695" t="s">
        <v>71</v>
      </c>
      <c r="AM695">
        <v>2.75</v>
      </c>
      <c r="AN695" t="s">
        <v>94</v>
      </c>
      <c r="AO695" t="str" cm="1">
        <f t="array" ref="AO695">_xlfn.IFS(
  attrition_data[[#This Row],[YearsSinceLastPromotion]]="","",
  attrition_data[[#This Row],[YearsSinceLastPromotion]]=0,"0",
  attrition_data[[#This Row],[YearsSinceLastPromotion]]&lt;=2,"1–2",
  attrition_data[[#This Row],[YearsSinceLastPromotion]]&lt;=5,"3–5",
  TRUE,"6+"
)</f>
        <v>3–5</v>
      </c>
      <c r="AP695">
        <f>attrition_data[[#This Row],[MonthlyIncome]] * 12 * ReplacementFactor</f>
        <v>37170</v>
      </c>
      <c r="AQ695">
        <f>IFERROR(attrition_data[[#This Row],[AttritionFlag]] * attrition_data[[#This Row],[ReplacementCost]], 0)</f>
        <v>37170</v>
      </c>
      <c r="AR69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695" t="str" cm="1">
        <f t="array" ref="AS695">_xlfn.IFS(
  attrition_data[[#This Row],[RiskScore]] &lt;= $AU$3, "Q1 (Lowest)",
  attrition_data[[#This Row],[RiskScore]] &lt;= $AV$3, "Q2",
  attrition_data[[#This Row],[RiskScore]] &lt;= $AW$3, "Q3",
  TRUE, "Q4 (Highest)"
)</f>
        <v>Q3</v>
      </c>
    </row>
    <row r="696" spans="1:45">
      <c r="A696">
        <v>33</v>
      </c>
      <c r="B696" t="s">
        <v>50</v>
      </c>
      <c r="C696" t="s">
        <v>39</v>
      </c>
      <c r="D696" t="s">
        <v>52</v>
      </c>
      <c r="E696">
        <v>1</v>
      </c>
      <c r="F696">
        <v>3</v>
      </c>
      <c r="G696" t="s">
        <v>41</v>
      </c>
      <c r="H696">
        <v>969</v>
      </c>
      <c r="I696">
        <v>2</v>
      </c>
      <c r="J696" t="s">
        <v>42</v>
      </c>
      <c r="K696">
        <v>2</v>
      </c>
      <c r="L696">
        <v>2</v>
      </c>
      <c r="M696" t="s">
        <v>70</v>
      </c>
      <c r="N696">
        <v>4</v>
      </c>
      <c r="O696" t="s">
        <v>44</v>
      </c>
      <c r="P696">
        <v>6949</v>
      </c>
      <c r="Q696">
        <v>0</v>
      </c>
      <c r="R696" t="s">
        <v>50</v>
      </c>
      <c r="S696">
        <v>14</v>
      </c>
      <c r="T696">
        <v>3</v>
      </c>
      <c r="U696">
        <v>1</v>
      </c>
      <c r="V696">
        <v>0</v>
      </c>
      <c r="W696">
        <v>6</v>
      </c>
      <c r="X696">
        <v>3</v>
      </c>
      <c r="Y696">
        <v>3</v>
      </c>
      <c r="Z696">
        <v>5</v>
      </c>
      <c r="AA696">
        <v>0</v>
      </c>
      <c r="AB696">
        <v>1</v>
      </c>
      <c r="AC696">
        <v>4</v>
      </c>
      <c r="AD696">
        <v>0</v>
      </c>
      <c r="AE696">
        <v>0</v>
      </c>
      <c r="AF696">
        <v>1</v>
      </c>
      <c r="AG696">
        <v>1</v>
      </c>
      <c r="AH696" t="s">
        <v>63</v>
      </c>
      <c r="AI696" t="s">
        <v>46</v>
      </c>
      <c r="AJ696" t="s">
        <v>47</v>
      </c>
      <c r="AK696" t="s">
        <v>48</v>
      </c>
      <c r="AL696" t="s">
        <v>65</v>
      </c>
      <c r="AM696">
        <v>2.5</v>
      </c>
      <c r="AN696" t="s">
        <v>96</v>
      </c>
      <c r="AO696" t="str" cm="1">
        <f t="array" ref="AO696">_xlfn.IFS(
  attrition_data[[#This Row],[YearsSinceLastPromotion]]="","",
  attrition_data[[#This Row],[YearsSinceLastPromotion]]=0,"0",
  attrition_data[[#This Row],[YearsSinceLastPromotion]]&lt;=2,"1–2",
  attrition_data[[#This Row],[YearsSinceLastPromotion]]&lt;=5,"3–5",
  TRUE,"6+"
)</f>
        <v>1–2</v>
      </c>
      <c r="AP696">
        <f>attrition_data[[#This Row],[MonthlyIncome]] * 12 * ReplacementFactor</f>
        <v>25016.399999999998</v>
      </c>
      <c r="AQ696">
        <f>IFERROR(attrition_data[[#This Row],[AttritionFlag]] * attrition_data[[#This Row],[ReplacementCost]], 0)</f>
        <v>0</v>
      </c>
      <c r="AR69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96" t="str" cm="1">
        <f t="array" ref="AS696">_xlfn.IFS(
  attrition_data[[#This Row],[RiskScore]] &lt;= $AU$3, "Q1 (Lowest)",
  attrition_data[[#This Row],[RiskScore]] &lt;= $AV$3, "Q2",
  attrition_data[[#This Row],[RiskScore]] &lt;= $AW$3, "Q3",
  TRUE, "Q4 (Highest)"
)</f>
        <v>Q1 (Lowest)</v>
      </c>
    </row>
    <row r="697" spans="1:45">
      <c r="A697">
        <v>37</v>
      </c>
      <c r="B697" t="s">
        <v>38</v>
      </c>
      <c r="C697" t="s">
        <v>39</v>
      </c>
      <c r="D697" t="s">
        <v>40</v>
      </c>
      <c r="E697">
        <v>1</v>
      </c>
      <c r="F697">
        <v>4</v>
      </c>
      <c r="G697" t="s">
        <v>41</v>
      </c>
      <c r="H697">
        <v>970</v>
      </c>
      <c r="I697">
        <v>1</v>
      </c>
      <c r="J697" t="s">
        <v>53</v>
      </c>
      <c r="K697">
        <v>2</v>
      </c>
      <c r="L697">
        <v>3</v>
      </c>
      <c r="M697" t="s">
        <v>43</v>
      </c>
      <c r="N697">
        <v>3</v>
      </c>
      <c r="O697" t="s">
        <v>55</v>
      </c>
      <c r="P697">
        <v>10609</v>
      </c>
      <c r="Q697">
        <v>5</v>
      </c>
      <c r="R697" t="s">
        <v>50</v>
      </c>
      <c r="S697">
        <v>11</v>
      </c>
      <c r="T697">
        <v>3</v>
      </c>
      <c r="U697">
        <v>3</v>
      </c>
      <c r="V697">
        <v>0</v>
      </c>
      <c r="W697">
        <v>17</v>
      </c>
      <c r="X697">
        <v>2</v>
      </c>
      <c r="Y697">
        <v>1</v>
      </c>
      <c r="Z697">
        <v>14</v>
      </c>
      <c r="AA697">
        <v>1</v>
      </c>
      <c r="AB697">
        <v>11</v>
      </c>
      <c r="AC697">
        <v>7</v>
      </c>
      <c r="AD697">
        <v>1</v>
      </c>
      <c r="AE697">
        <v>0</v>
      </c>
      <c r="AF697">
        <v>0</v>
      </c>
      <c r="AG697">
        <v>1</v>
      </c>
      <c r="AH697" t="s">
        <v>45</v>
      </c>
      <c r="AI697" t="s">
        <v>46</v>
      </c>
      <c r="AJ697" t="s">
        <v>81</v>
      </c>
      <c r="AK697" t="s">
        <v>71</v>
      </c>
      <c r="AL697" t="s">
        <v>71</v>
      </c>
      <c r="AM697">
        <v>2</v>
      </c>
      <c r="AN697" t="s">
        <v>93</v>
      </c>
      <c r="AO697" t="str" cm="1">
        <f t="array" ref="AO697">_xlfn.IFS(
  attrition_data[[#This Row],[YearsSinceLastPromotion]]="","",
  attrition_data[[#This Row],[YearsSinceLastPromotion]]=0,"0",
  attrition_data[[#This Row],[YearsSinceLastPromotion]]&lt;=2,"1–2",
  attrition_data[[#This Row],[YearsSinceLastPromotion]]&lt;=5,"3–5",
  TRUE,"6+"
)</f>
        <v>6+</v>
      </c>
      <c r="AP697">
        <f>attrition_data[[#This Row],[MonthlyIncome]] * 12 * ReplacementFactor</f>
        <v>38192.400000000001</v>
      </c>
      <c r="AQ697">
        <f>IFERROR(attrition_data[[#This Row],[AttritionFlag]] * attrition_data[[#This Row],[ReplacementCost]], 0)</f>
        <v>38192.400000000001</v>
      </c>
      <c r="AR69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697" t="str" cm="1">
        <f t="array" ref="AS697">_xlfn.IFS(
  attrition_data[[#This Row],[RiskScore]] &lt;= $AU$3, "Q1 (Lowest)",
  attrition_data[[#This Row],[RiskScore]] &lt;= $AV$3, "Q2",
  attrition_data[[#This Row],[RiskScore]] &lt;= $AW$3, "Q3",
  TRUE, "Q4 (Highest)"
)</f>
        <v>Q3</v>
      </c>
    </row>
    <row r="698" spans="1:45">
      <c r="A698">
        <v>45</v>
      </c>
      <c r="B698" t="s">
        <v>50</v>
      </c>
      <c r="C698" t="s">
        <v>74</v>
      </c>
      <c r="D698" t="s">
        <v>52</v>
      </c>
      <c r="E698">
        <v>4</v>
      </c>
      <c r="F698">
        <v>2</v>
      </c>
      <c r="G698" t="s">
        <v>41</v>
      </c>
      <c r="H698">
        <v>972</v>
      </c>
      <c r="I698">
        <v>3</v>
      </c>
      <c r="J698" t="s">
        <v>53</v>
      </c>
      <c r="K698">
        <v>3</v>
      </c>
      <c r="L698">
        <v>2</v>
      </c>
      <c r="M698" t="s">
        <v>60</v>
      </c>
      <c r="N698">
        <v>2</v>
      </c>
      <c r="O698" t="s">
        <v>55</v>
      </c>
      <c r="P698">
        <v>4447</v>
      </c>
      <c r="Q698">
        <v>1</v>
      </c>
      <c r="R698" t="s">
        <v>50</v>
      </c>
      <c r="S698">
        <v>12</v>
      </c>
      <c r="T698">
        <v>3</v>
      </c>
      <c r="U698">
        <v>2</v>
      </c>
      <c r="V698">
        <v>0</v>
      </c>
      <c r="W698">
        <v>9</v>
      </c>
      <c r="X698">
        <v>5</v>
      </c>
      <c r="Y698">
        <v>2</v>
      </c>
      <c r="Z698">
        <v>9</v>
      </c>
      <c r="AA698">
        <v>7</v>
      </c>
      <c r="AB698">
        <v>0</v>
      </c>
      <c r="AC698">
        <v>8</v>
      </c>
      <c r="AD698">
        <v>0</v>
      </c>
      <c r="AE698">
        <v>0</v>
      </c>
      <c r="AF698">
        <v>1</v>
      </c>
      <c r="AG698">
        <v>1</v>
      </c>
      <c r="AH698" t="s">
        <v>56</v>
      </c>
      <c r="AI698" t="s">
        <v>46</v>
      </c>
      <c r="AJ698" t="s">
        <v>61</v>
      </c>
      <c r="AK698" t="s">
        <v>58</v>
      </c>
      <c r="AL698" t="s">
        <v>49</v>
      </c>
      <c r="AM698">
        <v>2.25</v>
      </c>
      <c r="AN698" t="s">
        <v>96</v>
      </c>
      <c r="AO698" t="str" cm="1">
        <f t="array" ref="AO698">_xlfn.IFS(
  attrition_data[[#This Row],[YearsSinceLastPromotion]]="","",
  attrition_data[[#This Row],[YearsSinceLastPromotion]]=0,"0",
  attrition_data[[#This Row],[YearsSinceLastPromotion]]&lt;=2,"1–2",
  attrition_data[[#This Row],[YearsSinceLastPromotion]]&lt;=5,"3–5",
  TRUE,"6+"
)</f>
        <v>0</v>
      </c>
      <c r="AP698">
        <f>attrition_data[[#This Row],[MonthlyIncome]] * 12 * ReplacementFactor</f>
        <v>16009.199999999999</v>
      </c>
      <c r="AQ698">
        <f>IFERROR(attrition_data[[#This Row],[AttritionFlag]] * attrition_data[[#This Row],[ReplacementCost]], 0)</f>
        <v>0</v>
      </c>
      <c r="AR69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698" t="str" cm="1">
        <f t="array" ref="AS698">_xlfn.IFS(
  attrition_data[[#This Row],[RiskScore]] &lt;= $AU$3, "Q1 (Lowest)",
  attrition_data[[#This Row],[RiskScore]] &lt;= $AV$3, "Q2",
  attrition_data[[#This Row],[RiskScore]] &lt;= $AW$3, "Q3",
  TRUE, "Q4 (Highest)"
)</f>
        <v>Q1 (Lowest)</v>
      </c>
    </row>
    <row r="699" spans="1:45">
      <c r="A699">
        <v>29</v>
      </c>
      <c r="B699" t="s">
        <v>50</v>
      </c>
      <c r="C699" t="s">
        <v>51</v>
      </c>
      <c r="D699" t="s">
        <v>40</v>
      </c>
      <c r="E699">
        <v>20</v>
      </c>
      <c r="F699">
        <v>3</v>
      </c>
      <c r="G699" t="s">
        <v>83</v>
      </c>
      <c r="H699">
        <v>974</v>
      </c>
      <c r="I699">
        <v>3</v>
      </c>
      <c r="J699" t="s">
        <v>42</v>
      </c>
      <c r="K699">
        <v>3</v>
      </c>
      <c r="L699">
        <v>1</v>
      </c>
      <c r="M699" t="s">
        <v>79</v>
      </c>
      <c r="N699">
        <v>4</v>
      </c>
      <c r="O699" t="s">
        <v>55</v>
      </c>
      <c r="P699">
        <v>2157</v>
      </c>
      <c r="Q699">
        <v>1</v>
      </c>
      <c r="R699" t="s">
        <v>50</v>
      </c>
      <c r="S699">
        <v>15</v>
      </c>
      <c r="T699">
        <v>3</v>
      </c>
      <c r="U699">
        <v>2</v>
      </c>
      <c r="V699">
        <v>1</v>
      </c>
      <c r="W699">
        <v>3</v>
      </c>
      <c r="X699">
        <v>5</v>
      </c>
      <c r="Y699">
        <v>3</v>
      </c>
      <c r="Z699">
        <v>3</v>
      </c>
      <c r="AA699">
        <v>1</v>
      </c>
      <c r="AB699">
        <v>0</v>
      </c>
      <c r="AC699">
        <v>2</v>
      </c>
      <c r="AD699">
        <v>0</v>
      </c>
      <c r="AE699">
        <v>0</v>
      </c>
      <c r="AF699">
        <v>1</v>
      </c>
      <c r="AG699">
        <v>1</v>
      </c>
      <c r="AH699" t="s">
        <v>63</v>
      </c>
      <c r="AI699" t="s">
        <v>72</v>
      </c>
      <c r="AJ699" t="s">
        <v>61</v>
      </c>
      <c r="AK699" t="s">
        <v>65</v>
      </c>
      <c r="AL699" t="s">
        <v>65</v>
      </c>
      <c r="AM699">
        <v>3</v>
      </c>
      <c r="AN699" t="s">
        <v>94</v>
      </c>
      <c r="AO699" t="str" cm="1">
        <f t="array" ref="AO699">_xlfn.IFS(
  attrition_data[[#This Row],[YearsSinceLastPromotion]]="","",
  attrition_data[[#This Row],[YearsSinceLastPromotion]]=0,"0",
  attrition_data[[#This Row],[YearsSinceLastPromotion]]&lt;=2,"1–2",
  attrition_data[[#This Row],[YearsSinceLastPromotion]]&lt;=5,"3–5",
  TRUE,"6+"
)</f>
        <v>0</v>
      </c>
      <c r="AP699">
        <f>attrition_data[[#This Row],[MonthlyIncome]] * 12 * ReplacementFactor</f>
        <v>7765.2</v>
      </c>
      <c r="AQ699">
        <f>IFERROR(attrition_data[[#This Row],[AttritionFlag]] * attrition_data[[#This Row],[ReplacementCost]], 0)</f>
        <v>0</v>
      </c>
      <c r="AR69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699" t="str" cm="1">
        <f t="array" ref="AS699">_xlfn.IFS(
  attrition_data[[#This Row],[RiskScore]] &lt;= $AU$3, "Q1 (Lowest)",
  attrition_data[[#This Row],[RiskScore]] &lt;= $AV$3, "Q2",
  attrition_data[[#This Row],[RiskScore]] &lt;= $AW$3, "Q3",
  TRUE, "Q4 (Highest)"
)</f>
        <v>Q2</v>
      </c>
    </row>
    <row r="700" spans="1:45">
      <c r="A700">
        <v>35</v>
      </c>
      <c r="B700" t="s">
        <v>50</v>
      </c>
      <c r="C700" t="s">
        <v>39</v>
      </c>
      <c r="D700" t="s">
        <v>40</v>
      </c>
      <c r="E700">
        <v>18</v>
      </c>
      <c r="F700">
        <v>3</v>
      </c>
      <c r="G700" t="s">
        <v>64</v>
      </c>
      <c r="H700">
        <v>975</v>
      </c>
      <c r="I700">
        <v>3</v>
      </c>
      <c r="J700" t="s">
        <v>42</v>
      </c>
      <c r="K700">
        <v>3</v>
      </c>
      <c r="L700">
        <v>2</v>
      </c>
      <c r="M700" t="s">
        <v>43</v>
      </c>
      <c r="N700">
        <v>3</v>
      </c>
      <c r="O700" t="s">
        <v>55</v>
      </c>
      <c r="P700">
        <v>4601</v>
      </c>
      <c r="Q700">
        <v>1</v>
      </c>
      <c r="R700" t="s">
        <v>50</v>
      </c>
      <c r="S700">
        <v>16</v>
      </c>
      <c r="T700">
        <v>3</v>
      </c>
      <c r="U700">
        <v>2</v>
      </c>
      <c r="V700">
        <v>0</v>
      </c>
      <c r="W700">
        <v>5</v>
      </c>
      <c r="X700">
        <v>3</v>
      </c>
      <c r="Y700">
        <v>3</v>
      </c>
      <c r="Z700">
        <v>5</v>
      </c>
      <c r="AA700">
        <v>2</v>
      </c>
      <c r="AB700">
        <v>1</v>
      </c>
      <c r="AC700">
        <v>0</v>
      </c>
      <c r="AD700">
        <v>0</v>
      </c>
      <c r="AE700">
        <v>0</v>
      </c>
      <c r="AF700">
        <v>1</v>
      </c>
      <c r="AG700">
        <v>0</v>
      </c>
      <c r="AH700" t="s">
        <v>45</v>
      </c>
      <c r="AI700" t="s">
        <v>72</v>
      </c>
      <c r="AJ700" t="s">
        <v>61</v>
      </c>
      <c r="AK700" t="s">
        <v>48</v>
      </c>
      <c r="AL700" t="s">
        <v>65</v>
      </c>
      <c r="AM700">
        <v>2.75</v>
      </c>
      <c r="AN700" t="s">
        <v>94</v>
      </c>
      <c r="AO700" t="str" cm="1">
        <f t="array" ref="AO700">_xlfn.IFS(
  attrition_data[[#This Row],[YearsSinceLastPromotion]]="","",
  attrition_data[[#This Row],[YearsSinceLastPromotion]]=0,"0",
  attrition_data[[#This Row],[YearsSinceLastPromotion]]&lt;=2,"1–2",
  attrition_data[[#This Row],[YearsSinceLastPromotion]]&lt;=5,"3–5",
  TRUE,"6+"
)</f>
        <v>1–2</v>
      </c>
      <c r="AP700">
        <f>attrition_data[[#This Row],[MonthlyIncome]] * 12 * ReplacementFactor</f>
        <v>16563.599999999999</v>
      </c>
      <c r="AQ700">
        <f>IFERROR(attrition_data[[#This Row],[AttritionFlag]] * attrition_data[[#This Row],[ReplacementCost]], 0)</f>
        <v>0</v>
      </c>
      <c r="AR70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00" t="str" cm="1">
        <f t="array" ref="AS700">_xlfn.IFS(
  attrition_data[[#This Row],[RiskScore]] &lt;= $AU$3, "Q1 (Lowest)",
  attrition_data[[#This Row],[RiskScore]] &lt;= $AV$3, "Q2",
  attrition_data[[#This Row],[RiskScore]] &lt;= $AW$3, "Q3",
  TRUE, "Q4 (Highest)"
)</f>
        <v>Q1 (Lowest)</v>
      </c>
    </row>
    <row r="701" spans="1:45">
      <c r="A701">
        <v>52</v>
      </c>
      <c r="B701" t="s">
        <v>50</v>
      </c>
      <c r="C701" t="s">
        <v>39</v>
      </c>
      <c r="D701" t="s">
        <v>52</v>
      </c>
      <c r="E701">
        <v>1</v>
      </c>
      <c r="F701">
        <v>2</v>
      </c>
      <c r="G701" t="s">
        <v>41</v>
      </c>
      <c r="H701">
        <v>976</v>
      </c>
      <c r="I701">
        <v>4</v>
      </c>
      <c r="J701" t="s">
        <v>53</v>
      </c>
      <c r="K701">
        <v>3</v>
      </c>
      <c r="L701">
        <v>4</v>
      </c>
      <c r="M701" t="s">
        <v>75</v>
      </c>
      <c r="N701">
        <v>4</v>
      </c>
      <c r="O701" t="s">
        <v>55</v>
      </c>
      <c r="P701">
        <v>17099</v>
      </c>
      <c r="Q701">
        <v>2</v>
      </c>
      <c r="R701" t="s">
        <v>50</v>
      </c>
      <c r="S701">
        <v>15</v>
      </c>
      <c r="T701">
        <v>3</v>
      </c>
      <c r="U701">
        <v>2</v>
      </c>
      <c r="V701">
        <v>1</v>
      </c>
      <c r="W701">
        <v>26</v>
      </c>
      <c r="X701">
        <v>2</v>
      </c>
      <c r="Y701">
        <v>2</v>
      </c>
      <c r="Z701">
        <v>9</v>
      </c>
      <c r="AA701">
        <v>8</v>
      </c>
      <c r="AB701">
        <v>7</v>
      </c>
      <c r="AC701">
        <v>8</v>
      </c>
      <c r="AD701">
        <v>0</v>
      </c>
      <c r="AE701">
        <v>0</v>
      </c>
      <c r="AF701">
        <v>0</v>
      </c>
      <c r="AG701">
        <v>1</v>
      </c>
      <c r="AH701" t="s">
        <v>56</v>
      </c>
      <c r="AI701" t="s">
        <v>46</v>
      </c>
      <c r="AJ701" t="s">
        <v>76</v>
      </c>
      <c r="AK701" t="s">
        <v>77</v>
      </c>
      <c r="AL701" t="s">
        <v>49</v>
      </c>
      <c r="AM701">
        <v>3</v>
      </c>
      <c r="AN701" t="s">
        <v>94</v>
      </c>
      <c r="AO701" t="str" cm="1">
        <f t="array" ref="AO701">_xlfn.IFS(
  attrition_data[[#This Row],[YearsSinceLastPromotion]]="","",
  attrition_data[[#This Row],[YearsSinceLastPromotion]]=0,"0",
  attrition_data[[#This Row],[YearsSinceLastPromotion]]&lt;=2,"1–2",
  attrition_data[[#This Row],[YearsSinceLastPromotion]]&lt;=5,"3–5",
  TRUE,"6+"
)</f>
        <v>6+</v>
      </c>
      <c r="AP701">
        <f>attrition_data[[#This Row],[MonthlyIncome]] * 12 * ReplacementFactor</f>
        <v>61556.399999999994</v>
      </c>
      <c r="AQ701">
        <f>IFERROR(attrition_data[[#This Row],[AttritionFlag]] * attrition_data[[#This Row],[ReplacementCost]], 0)</f>
        <v>0</v>
      </c>
      <c r="AR70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01" t="str" cm="1">
        <f t="array" ref="AS701">_xlfn.IFS(
  attrition_data[[#This Row],[RiskScore]] &lt;= $AU$3, "Q1 (Lowest)",
  attrition_data[[#This Row],[RiskScore]] &lt;= $AV$3, "Q2",
  attrition_data[[#This Row],[RiskScore]] &lt;= $AW$3, "Q3",
  TRUE, "Q4 (Highest)"
)</f>
        <v>Q2</v>
      </c>
    </row>
    <row r="702" spans="1:45">
      <c r="A702">
        <v>58</v>
      </c>
      <c r="B702" t="s">
        <v>38</v>
      </c>
      <c r="C702" t="s">
        <v>39</v>
      </c>
      <c r="D702" t="s">
        <v>52</v>
      </c>
      <c r="E702">
        <v>2</v>
      </c>
      <c r="F702">
        <v>3</v>
      </c>
      <c r="G702" t="s">
        <v>83</v>
      </c>
      <c r="H702">
        <v>977</v>
      </c>
      <c r="I702">
        <v>4</v>
      </c>
      <c r="J702" t="s">
        <v>53</v>
      </c>
      <c r="K702">
        <v>3</v>
      </c>
      <c r="L702">
        <v>1</v>
      </c>
      <c r="M702" t="s">
        <v>54</v>
      </c>
      <c r="N702">
        <v>3</v>
      </c>
      <c r="O702" t="s">
        <v>44</v>
      </c>
      <c r="P702">
        <v>2479</v>
      </c>
      <c r="Q702">
        <v>4</v>
      </c>
      <c r="R702" t="s">
        <v>50</v>
      </c>
      <c r="S702">
        <v>24</v>
      </c>
      <c r="T702">
        <v>4</v>
      </c>
      <c r="U702">
        <v>1</v>
      </c>
      <c r="V702">
        <v>0</v>
      </c>
      <c r="W702">
        <v>7</v>
      </c>
      <c r="X702">
        <v>4</v>
      </c>
      <c r="Y702">
        <v>3</v>
      </c>
      <c r="Z702">
        <v>1</v>
      </c>
      <c r="AA702">
        <v>0</v>
      </c>
      <c r="AB702">
        <v>0</v>
      </c>
      <c r="AC702">
        <v>0</v>
      </c>
      <c r="AD702">
        <v>1</v>
      </c>
      <c r="AE702">
        <v>0</v>
      </c>
      <c r="AF702">
        <v>1</v>
      </c>
      <c r="AG702">
        <v>0</v>
      </c>
      <c r="AH702" t="s">
        <v>66</v>
      </c>
      <c r="AI702" t="s">
        <v>46</v>
      </c>
      <c r="AJ702" t="s">
        <v>61</v>
      </c>
      <c r="AK702" t="s">
        <v>48</v>
      </c>
      <c r="AL702" t="s">
        <v>62</v>
      </c>
      <c r="AM702">
        <v>2.75</v>
      </c>
      <c r="AN702" t="s">
        <v>94</v>
      </c>
      <c r="AO702" t="str" cm="1">
        <f t="array" ref="AO702">_xlfn.IFS(
  attrition_data[[#This Row],[YearsSinceLastPromotion]]="","",
  attrition_data[[#This Row],[YearsSinceLastPromotion]]=0,"0",
  attrition_data[[#This Row],[YearsSinceLastPromotion]]&lt;=2,"1–2",
  attrition_data[[#This Row],[YearsSinceLastPromotion]]&lt;=5,"3–5",
  TRUE,"6+"
)</f>
        <v>0</v>
      </c>
      <c r="AP702">
        <f>attrition_data[[#This Row],[MonthlyIncome]] * 12 * ReplacementFactor</f>
        <v>8924.4</v>
      </c>
      <c r="AQ702">
        <f>IFERROR(attrition_data[[#This Row],[AttritionFlag]] * attrition_data[[#This Row],[ReplacementCost]], 0)</f>
        <v>8924.4</v>
      </c>
      <c r="AR70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02" t="str" cm="1">
        <f t="array" ref="AS702">_xlfn.IFS(
  attrition_data[[#This Row],[RiskScore]] &lt;= $AU$3, "Q1 (Lowest)",
  attrition_data[[#This Row],[RiskScore]] &lt;= $AV$3, "Q2",
  attrition_data[[#This Row],[RiskScore]] &lt;= $AW$3, "Q3",
  TRUE, "Q4 (Highest)"
)</f>
        <v>Q2</v>
      </c>
    </row>
    <row r="703" spans="1:45">
      <c r="A703">
        <v>53</v>
      </c>
      <c r="B703" t="s">
        <v>50</v>
      </c>
      <c r="C703" t="s">
        <v>39</v>
      </c>
      <c r="D703" t="s">
        <v>40</v>
      </c>
      <c r="E703">
        <v>2</v>
      </c>
      <c r="F703">
        <v>2</v>
      </c>
      <c r="G703" t="s">
        <v>64</v>
      </c>
      <c r="H703">
        <v>981</v>
      </c>
      <c r="I703">
        <v>3</v>
      </c>
      <c r="J703" t="s">
        <v>53</v>
      </c>
      <c r="K703">
        <v>3</v>
      </c>
      <c r="L703">
        <v>4</v>
      </c>
      <c r="M703" t="s">
        <v>75</v>
      </c>
      <c r="N703">
        <v>3</v>
      </c>
      <c r="O703" t="s">
        <v>67</v>
      </c>
      <c r="P703">
        <v>14852</v>
      </c>
      <c r="Q703">
        <v>6</v>
      </c>
      <c r="R703" t="s">
        <v>50</v>
      </c>
      <c r="S703">
        <v>13</v>
      </c>
      <c r="T703">
        <v>3</v>
      </c>
      <c r="U703">
        <v>3</v>
      </c>
      <c r="V703">
        <v>1</v>
      </c>
      <c r="W703">
        <v>22</v>
      </c>
      <c r="X703">
        <v>3</v>
      </c>
      <c r="Y703">
        <v>4</v>
      </c>
      <c r="Z703">
        <v>17</v>
      </c>
      <c r="AA703">
        <v>13</v>
      </c>
      <c r="AB703">
        <v>15</v>
      </c>
      <c r="AC703">
        <v>2</v>
      </c>
      <c r="AD703">
        <v>0</v>
      </c>
      <c r="AE703">
        <v>0</v>
      </c>
      <c r="AF703">
        <v>0</v>
      </c>
      <c r="AG703">
        <v>1</v>
      </c>
      <c r="AH703" t="s">
        <v>56</v>
      </c>
      <c r="AI703" t="s">
        <v>46</v>
      </c>
      <c r="AJ703" t="s">
        <v>81</v>
      </c>
      <c r="AK703" t="s">
        <v>71</v>
      </c>
      <c r="AL703" t="s">
        <v>71</v>
      </c>
      <c r="AM703">
        <v>3.25</v>
      </c>
      <c r="AN703" t="s">
        <v>95</v>
      </c>
      <c r="AO703" t="str" cm="1">
        <f t="array" ref="AO703">_xlfn.IFS(
  attrition_data[[#This Row],[YearsSinceLastPromotion]]="","",
  attrition_data[[#This Row],[YearsSinceLastPromotion]]=0,"0",
  attrition_data[[#This Row],[YearsSinceLastPromotion]]&lt;=2,"1–2",
  attrition_data[[#This Row],[YearsSinceLastPromotion]]&lt;=5,"3–5",
  TRUE,"6+"
)</f>
        <v>6+</v>
      </c>
      <c r="AP703">
        <f>attrition_data[[#This Row],[MonthlyIncome]] * 12 * ReplacementFactor</f>
        <v>53467.199999999997</v>
      </c>
      <c r="AQ703">
        <f>IFERROR(attrition_data[[#This Row],[AttritionFlag]] * attrition_data[[#This Row],[ReplacementCost]], 0)</f>
        <v>0</v>
      </c>
      <c r="AR70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03" t="str" cm="1">
        <f t="array" ref="AS703">_xlfn.IFS(
  attrition_data[[#This Row],[RiskScore]] &lt;= $AU$3, "Q1 (Lowest)",
  attrition_data[[#This Row],[RiskScore]] &lt;= $AV$3, "Q2",
  attrition_data[[#This Row],[RiskScore]] &lt;= $AW$3, "Q3",
  TRUE, "Q4 (Highest)"
)</f>
        <v>Q2</v>
      </c>
    </row>
    <row r="704" spans="1:45">
      <c r="A704">
        <v>30</v>
      </c>
      <c r="B704" t="s">
        <v>50</v>
      </c>
      <c r="C704" t="s">
        <v>39</v>
      </c>
      <c r="D704" t="s">
        <v>40</v>
      </c>
      <c r="E704">
        <v>8</v>
      </c>
      <c r="F704">
        <v>2</v>
      </c>
      <c r="G704" t="s">
        <v>59</v>
      </c>
      <c r="H704">
        <v>982</v>
      </c>
      <c r="I704">
        <v>3</v>
      </c>
      <c r="J704" t="s">
        <v>53</v>
      </c>
      <c r="K704">
        <v>3</v>
      </c>
      <c r="L704">
        <v>3</v>
      </c>
      <c r="M704" t="s">
        <v>43</v>
      </c>
      <c r="N704">
        <v>3</v>
      </c>
      <c r="O704" t="s">
        <v>67</v>
      </c>
      <c r="P704">
        <v>7264</v>
      </c>
      <c r="Q704">
        <v>5</v>
      </c>
      <c r="R704" t="s">
        <v>50</v>
      </c>
      <c r="S704">
        <v>11</v>
      </c>
      <c r="T704">
        <v>3</v>
      </c>
      <c r="U704">
        <v>1</v>
      </c>
      <c r="V704">
        <v>1</v>
      </c>
      <c r="W704">
        <v>10</v>
      </c>
      <c r="X704">
        <v>2</v>
      </c>
      <c r="Y704">
        <v>4</v>
      </c>
      <c r="Z704">
        <v>8</v>
      </c>
      <c r="AA704">
        <v>4</v>
      </c>
      <c r="AB704">
        <v>7</v>
      </c>
      <c r="AC704">
        <v>7</v>
      </c>
      <c r="AD704">
        <v>0</v>
      </c>
      <c r="AE704">
        <v>0</v>
      </c>
      <c r="AF704">
        <v>0</v>
      </c>
      <c r="AG704">
        <v>1</v>
      </c>
      <c r="AH704" t="s">
        <v>63</v>
      </c>
      <c r="AI704" t="s">
        <v>57</v>
      </c>
      <c r="AJ704" t="s">
        <v>47</v>
      </c>
      <c r="AK704" t="s">
        <v>58</v>
      </c>
      <c r="AL704" t="s">
        <v>49</v>
      </c>
      <c r="AM704">
        <v>2.75</v>
      </c>
      <c r="AN704" t="s">
        <v>94</v>
      </c>
      <c r="AO704" t="str" cm="1">
        <f t="array" ref="AO704">_xlfn.IFS(
  attrition_data[[#This Row],[YearsSinceLastPromotion]]="","",
  attrition_data[[#This Row],[YearsSinceLastPromotion]]=0,"0",
  attrition_data[[#This Row],[YearsSinceLastPromotion]]&lt;=2,"1–2",
  attrition_data[[#This Row],[YearsSinceLastPromotion]]&lt;=5,"3–5",
  TRUE,"6+"
)</f>
        <v>6+</v>
      </c>
      <c r="AP704">
        <f>attrition_data[[#This Row],[MonthlyIncome]] * 12 * ReplacementFactor</f>
        <v>26150.399999999998</v>
      </c>
      <c r="AQ704">
        <f>IFERROR(attrition_data[[#This Row],[AttritionFlag]] * attrition_data[[#This Row],[ReplacementCost]], 0)</f>
        <v>0</v>
      </c>
      <c r="AR70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04" t="str" cm="1">
        <f t="array" ref="AS704">_xlfn.IFS(
  attrition_data[[#This Row],[RiskScore]] &lt;= $AU$3, "Q1 (Lowest)",
  attrition_data[[#This Row],[RiskScore]] &lt;= $AV$3, "Q2",
  attrition_data[[#This Row],[RiskScore]] &lt;= $AW$3, "Q3",
  TRUE, "Q4 (Highest)"
)</f>
        <v>Q2</v>
      </c>
    </row>
    <row r="705" spans="1:45">
      <c r="A705">
        <v>38</v>
      </c>
      <c r="B705" t="s">
        <v>50</v>
      </c>
      <c r="C705" t="s">
        <v>74</v>
      </c>
      <c r="D705" t="s">
        <v>40</v>
      </c>
      <c r="E705">
        <v>10</v>
      </c>
      <c r="F705">
        <v>3</v>
      </c>
      <c r="G705" t="s">
        <v>83</v>
      </c>
      <c r="H705">
        <v>983</v>
      </c>
      <c r="I705">
        <v>3</v>
      </c>
      <c r="J705" t="s">
        <v>42</v>
      </c>
      <c r="K705">
        <v>3</v>
      </c>
      <c r="L705">
        <v>2</v>
      </c>
      <c r="M705" t="s">
        <v>43</v>
      </c>
      <c r="N705">
        <v>4</v>
      </c>
      <c r="O705" t="s">
        <v>44</v>
      </c>
      <c r="P705">
        <v>5666</v>
      </c>
      <c r="Q705">
        <v>1</v>
      </c>
      <c r="R705" t="s">
        <v>38</v>
      </c>
      <c r="S705">
        <v>13</v>
      </c>
      <c r="T705">
        <v>3</v>
      </c>
      <c r="U705">
        <v>2</v>
      </c>
      <c r="V705">
        <v>0</v>
      </c>
      <c r="W705">
        <v>6</v>
      </c>
      <c r="X705">
        <v>1</v>
      </c>
      <c r="Y705">
        <v>3</v>
      </c>
      <c r="Z705">
        <v>5</v>
      </c>
      <c r="AA705">
        <v>3</v>
      </c>
      <c r="AB705">
        <v>1</v>
      </c>
      <c r="AC705">
        <v>3</v>
      </c>
      <c r="AD705">
        <v>0</v>
      </c>
      <c r="AE705">
        <v>1</v>
      </c>
      <c r="AF705">
        <v>1</v>
      </c>
      <c r="AG705">
        <v>1</v>
      </c>
      <c r="AH705" t="s">
        <v>45</v>
      </c>
      <c r="AI705" t="s">
        <v>57</v>
      </c>
      <c r="AJ705" t="s">
        <v>47</v>
      </c>
      <c r="AK705" t="s">
        <v>48</v>
      </c>
      <c r="AL705" t="s">
        <v>65</v>
      </c>
      <c r="AM705">
        <v>3</v>
      </c>
      <c r="AN705" t="s">
        <v>94</v>
      </c>
      <c r="AO705" t="str" cm="1">
        <f t="array" ref="AO705">_xlfn.IFS(
  attrition_data[[#This Row],[YearsSinceLastPromotion]]="","",
  attrition_data[[#This Row],[YearsSinceLastPromotion]]=0,"0",
  attrition_data[[#This Row],[YearsSinceLastPromotion]]&lt;=2,"1–2",
  attrition_data[[#This Row],[YearsSinceLastPromotion]]&lt;=5,"3–5",
  TRUE,"6+"
)</f>
        <v>1–2</v>
      </c>
      <c r="AP705">
        <f>attrition_data[[#This Row],[MonthlyIncome]] * 12 * ReplacementFactor</f>
        <v>20397.599999999999</v>
      </c>
      <c r="AQ705">
        <f>IFERROR(attrition_data[[#This Row],[AttritionFlag]] * attrition_data[[#This Row],[ReplacementCost]], 0)</f>
        <v>0</v>
      </c>
      <c r="AR70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05" t="str" cm="1">
        <f t="array" ref="AS705">_xlfn.IFS(
  attrition_data[[#This Row],[RiskScore]] &lt;= $AU$3, "Q1 (Lowest)",
  attrition_data[[#This Row],[RiskScore]] &lt;= $AV$3, "Q2",
  attrition_data[[#This Row],[RiskScore]] &lt;= $AW$3, "Q3",
  TRUE, "Q4 (Highest)"
)</f>
        <v>Q2</v>
      </c>
    </row>
    <row r="706" spans="1:45">
      <c r="A706">
        <v>35</v>
      </c>
      <c r="B706" t="s">
        <v>50</v>
      </c>
      <c r="C706" t="s">
        <v>39</v>
      </c>
      <c r="D706" t="s">
        <v>40</v>
      </c>
      <c r="E706">
        <v>3</v>
      </c>
      <c r="F706">
        <v>4</v>
      </c>
      <c r="G706" t="s">
        <v>41</v>
      </c>
      <c r="H706">
        <v>984</v>
      </c>
      <c r="I706">
        <v>4</v>
      </c>
      <c r="J706" t="s">
        <v>53</v>
      </c>
      <c r="K706">
        <v>3</v>
      </c>
      <c r="L706">
        <v>3</v>
      </c>
      <c r="M706" t="s">
        <v>43</v>
      </c>
      <c r="N706">
        <v>4</v>
      </c>
      <c r="O706" t="s">
        <v>67</v>
      </c>
      <c r="P706">
        <v>7823</v>
      </c>
      <c r="Q706">
        <v>6</v>
      </c>
      <c r="R706" t="s">
        <v>50</v>
      </c>
      <c r="S706">
        <v>13</v>
      </c>
      <c r="T706">
        <v>3</v>
      </c>
      <c r="U706">
        <v>2</v>
      </c>
      <c r="V706">
        <v>1</v>
      </c>
      <c r="W706">
        <v>12</v>
      </c>
      <c r="X706">
        <v>2</v>
      </c>
      <c r="Y706">
        <v>3</v>
      </c>
      <c r="Z706">
        <v>10</v>
      </c>
      <c r="AA706">
        <v>9</v>
      </c>
      <c r="AB706">
        <v>0</v>
      </c>
      <c r="AC706">
        <v>8</v>
      </c>
      <c r="AD706">
        <v>0</v>
      </c>
      <c r="AE706">
        <v>0</v>
      </c>
      <c r="AF706">
        <v>1</v>
      </c>
      <c r="AG706">
        <v>1</v>
      </c>
      <c r="AH706" t="s">
        <v>45</v>
      </c>
      <c r="AI706" t="s">
        <v>46</v>
      </c>
      <c r="AJ706" t="s">
        <v>47</v>
      </c>
      <c r="AK706" t="s">
        <v>58</v>
      </c>
      <c r="AL706" t="s">
        <v>49</v>
      </c>
      <c r="AM706">
        <v>3.25</v>
      </c>
      <c r="AN706" t="s">
        <v>95</v>
      </c>
      <c r="AO706" t="str" cm="1">
        <f t="array" ref="AO706">_xlfn.IFS(
  attrition_data[[#This Row],[YearsSinceLastPromotion]]="","",
  attrition_data[[#This Row],[YearsSinceLastPromotion]]=0,"0",
  attrition_data[[#This Row],[YearsSinceLastPromotion]]&lt;=2,"1–2",
  attrition_data[[#This Row],[YearsSinceLastPromotion]]&lt;=5,"3–5",
  TRUE,"6+"
)</f>
        <v>0</v>
      </c>
      <c r="AP706">
        <f>attrition_data[[#This Row],[MonthlyIncome]] * 12 * ReplacementFactor</f>
        <v>28162.799999999999</v>
      </c>
      <c r="AQ706">
        <f>IFERROR(attrition_data[[#This Row],[AttritionFlag]] * attrition_data[[#This Row],[ReplacementCost]], 0)</f>
        <v>0</v>
      </c>
      <c r="AR70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06" t="str" cm="1">
        <f t="array" ref="AS706">_xlfn.IFS(
  attrition_data[[#This Row],[RiskScore]] &lt;= $AU$3, "Q1 (Lowest)",
  attrition_data[[#This Row],[RiskScore]] &lt;= $AV$3, "Q2",
  attrition_data[[#This Row],[RiskScore]] &lt;= $AW$3, "Q3",
  TRUE, "Q4 (Highest)"
)</f>
        <v>Q1 (Lowest)</v>
      </c>
    </row>
    <row r="707" spans="1:45">
      <c r="A707">
        <v>39</v>
      </c>
      <c r="B707" t="s">
        <v>50</v>
      </c>
      <c r="C707" t="s">
        <v>39</v>
      </c>
      <c r="D707" t="s">
        <v>40</v>
      </c>
      <c r="E707">
        <v>2</v>
      </c>
      <c r="F707">
        <v>5</v>
      </c>
      <c r="G707" t="s">
        <v>41</v>
      </c>
      <c r="H707">
        <v>985</v>
      </c>
      <c r="I707">
        <v>1</v>
      </c>
      <c r="J707" t="s">
        <v>53</v>
      </c>
      <c r="K707">
        <v>4</v>
      </c>
      <c r="L707">
        <v>3</v>
      </c>
      <c r="M707" t="s">
        <v>43</v>
      </c>
      <c r="N707">
        <v>3</v>
      </c>
      <c r="O707" t="s">
        <v>44</v>
      </c>
      <c r="P707">
        <v>7880</v>
      </c>
      <c r="Q707">
        <v>0</v>
      </c>
      <c r="R707" t="s">
        <v>50</v>
      </c>
      <c r="S707">
        <v>18</v>
      </c>
      <c r="T707">
        <v>3</v>
      </c>
      <c r="U707">
        <v>4</v>
      </c>
      <c r="V707">
        <v>0</v>
      </c>
      <c r="W707">
        <v>9</v>
      </c>
      <c r="X707">
        <v>3</v>
      </c>
      <c r="Y707">
        <v>3</v>
      </c>
      <c r="Z707">
        <v>8</v>
      </c>
      <c r="AA707">
        <v>7</v>
      </c>
      <c r="AB707">
        <v>0</v>
      </c>
      <c r="AC707">
        <v>7</v>
      </c>
      <c r="AD707">
        <v>0</v>
      </c>
      <c r="AE707">
        <v>0</v>
      </c>
      <c r="AF707">
        <v>1</v>
      </c>
      <c r="AG707">
        <v>1</v>
      </c>
      <c r="AH707" t="s">
        <v>45</v>
      </c>
      <c r="AI707" t="s">
        <v>46</v>
      </c>
      <c r="AJ707" t="s">
        <v>47</v>
      </c>
      <c r="AK707" t="s">
        <v>58</v>
      </c>
      <c r="AL707" t="s">
        <v>49</v>
      </c>
      <c r="AM707">
        <v>2.75</v>
      </c>
      <c r="AN707" t="s">
        <v>94</v>
      </c>
      <c r="AO707" t="str" cm="1">
        <f t="array" ref="AO707">_xlfn.IFS(
  attrition_data[[#This Row],[YearsSinceLastPromotion]]="","",
  attrition_data[[#This Row],[YearsSinceLastPromotion]]=0,"0",
  attrition_data[[#This Row],[YearsSinceLastPromotion]]&lt;=2,"1–2",
  attrition_data[[#This Row],[YearsSinceLastPromotion]]&lt;=5,"3–5",
  TRUE,"6+"
)</f>
        <v>0</v>
      </c>
      <c r="AP707">
        <f>attrition_data[[#This Row],[MonthlyIncome]] * 12 * ReplacementFactor</f>
        <v>28368</v>
      </c>
      <c r="AQ707">
        <f>IFERROR(attrition_data[[#This Row],[AttritionFlag]] * attrition_data[[#This Row],[ReplacementCost]], 0)</f>
        <v>0</v>
      </c>
      <c r="AR70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07" t="str" cm="1">
        <f t="array" ref="AS707">_xlfn.IFS(
  attrition_data[[#This Row],[RiskScore]] &lt;= $AU$3, "Q1 (Lowest)",
  attrition_data[[#This Row],[RiskScore]] &lt;= $AV$3, "Q2",
  attrition_data[[#This Row],[RiskScore]] &lt;= $AW$3, "Q3",
  TRUE, "Q4 (Highest)"
)</f>
        <v>Q1 (Lowest)</v>
      </c>
    </row>
    <row r="708" spans="1:45">
      <c r="A708">
        <v>40</v>
      </c>
      <c r="B708" t="s">
        <v>38</v>
      </c>
      <c r="C708" t="s">
        <v>74</v>
      </c>
      <c r="D708" t="s">
        <v>40</v>
      </c>
      <c r="E708">
        <v>24</v>
      </c>
      <c r="F708">
        <v>3</v>
      </c>
      <c r="G708" t="s">
        <v>41</v>
      </c>
      <c r="H708">
        <v>986</v>
      </c>
      <c r="I708">
        <v>2</v>
      </c>
      <c r="J708" t="s">
        <v>42</v>
      </c>
      <c r="K708">
        <v>4</v>
      </c>
      <c r="L708">
        <v>4</v>
      </c>
      <c r="M708" t="s">
        <v>43</v>
      </c>
      <c r="N708">
        <v>2</v>
      </c>
      <c r="O708" t="s">
        <v>44</v>
      </c>
      <c r="P708">
        <v>13194</v>
      </c>
      <c r="Q708">
        <v>4</v>
      </c>
      <c r="R708" t="s">
        <v>38</v>
      </c>
      <c r="S708">
        <v>16</v>
      </c>
      <c r="T708">
        <v>3</v>
      </c>
      <c r="U708">
        <v>4</v>
      </c>
      <c r="V708">
        <v>0</v>
      </c>
      <c r="W708">
        <v>22</v>
      </c>
      <c r="X708">
        <v>2</v>
      </c>
      <c r="Y708">
        <v>2</v>
      </c>
      <c r="Z708">
        <v>1</v>
      </c>
      <c r="AA708">
        <v>0</v>
      </c>
      <c r="AB708">
        <v>0</v>
      </c>
      <c r="AC708">
        <v>0</v>
      </c>
      <c r="AD708">
        <v>1</v>
      </c>
      <c r="AE708">
        <v>1</v>
      </c>
      <c r="AF708">
        <v>1</v>
      </c>
      <c r="AG708">
        <v>0</v>
      </c>
      <c r="AH708" t="s">
        <v>45</v>
      </c>
      <c r="AI708" t="s">
        <v>68</v>
      </c>
      <c r="AJ708" t="s">
        <v>81</v>
      </c>
      <c r="AK708" t="s">
        <v>71</v>
      </c>
      <c r="AL708" t="s">
        <v>62</v>
      </c>
      <c r="AM708">
        <v>2.5</v>
      </c>
      <c r="AN708" t="s">
        <v>96</v>
      </c>
      <c r="AO708" t="str" cm="1">
        <f t="array" ref="AO708">_xlfn.IFS(
  attrition_data[[#This Row],[YearsSinceLastPromotion]]="","",
  attrition_data[[#This Row],[YearsSinceLastPromotion]]=0,"0",
  attrition_data[[#This Row],[YearsSinceLastPromotion]]&lt;=2,"1–2",
  attrition_data[[#This Row],[YearsSinceLastPromotion]]&lt;=5,"3–5",
  TRUE,"6+"
)</f>
        <v>0</v>
      </c>
      <c r="AP708">
        <f>attrition_data[[#This Row],[MonthlyIncome]] * 12 * ReplacementFactor</f>
        <v>47498.400000000001</v>
      </c>
      <c r="AQ708">
        <f>IFERROR(attrition_data[[#This Row],[AttritionFlag]] * attrition_data[[#This Row],[ReplacementCost]], 0)</f>
        <v>47498.400000000001</v>
      </c>
      <c r="AR70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708" t="str" cm="1">
        <f t="array" ref="AS708">_xlfn.IFS(
  attrition_data[[#This Row],[RiskScore]] &lt;= $AU$3, "Q1 (Lowest)",
  attrition_data[[#This Row],[RiskScore]] &lt;= $AV$3, "Q2",
  attrition_data[[#This Row],[RiskScore]] &lt;= $AW$3, "Q3",
  TRUE, "Q4 (Highest)"
)</f>
        <v>Q4 (Highest)</v>
      </c>
    </row>
    <row r="709" spans="1:45">
      <c r="A709">
        <v>47</v>
      </c>
      <c r="B709" t="s">
        <v>50</v>
      </c>
      <c r="C709" t="s">
        <v>51</v>
      </c>
      <c r="D709" t="s">
        <v>52</v>
      </c>
      <c r="E709">
        <v>16</v>
      </c>
      <c r="F709">
        <v>4</v>
      </c>
      <c r="G709" t="s">
        <v>64</v>
      </c>
      <c r="H709">
        <v>987</v>
      </c>
      <c r="I709">
        <v>3</v>
      </c>
      <c r="J709" t="s">
        <v>53</v>
      </c>
      <c r="K709">
        <v>4</v>
      </c>
      <c r="L709">
        <v>2</v>
      </c>
      <c r="M709" t="s">
        <v>69</v>
      </c>
      <c r="N709">
        <v>3</v>
      </c>
      <c r="O709" t="s">
        <v>67</v>
      </c>
      <c r="P709">
        <v>5067</v>
      </c>
      <c r="Q709">
        <v>1</v>
      </c>
      <c r="R709" t="s">
        <v>38</v>
      </c>
      <c r="S709">
        <v>19</v>
      </c>
      <c r="T709">
        <v>3</v>
      </c>
      <c r="U709">
        <v>3</v>
      </c>
      <c r="V709">
        <v>0</v>
      </c>
      <c r="W709">
        <v>20</v>
      </c>
      <c r="X709">
        <v>3</v>
      </c>
      <c r="Y709">
        <v>4</v>
      </c>
      <c r="Z709">
        <v>19</v>
      </c>
      <c r="AA709">
        <v>10</v>
      </c>
      <c r="AB709">
        <v>2</v>
      </c>
      <c r="AC709">
        <v>7</v>
      </c>
      <c r="AD709">
        <v>0</v>
      </c>
      <c r="AE709">
        <v>1</v>
      </c>
      <c r="AF709">
        <v>0</v>
      </c>
      <c r="AG709">
        <v>1</v>
      </c>
      <c r="AH709" t="s">
        <v>56</v>
      </c>
      <c r="AI709" t="s">
        <v>72</v>
      </c>
      <c r="AJ709" t="s">
        <v>47</v>
      </c>
      <c r="AK709" t="s">
        <v>71</v>
      </c>
      <c r="AL709" t="s">
        <v>71</v>
      </c>
      <c r="AM709">
        <v>3.25</v>
      </c>
      <c r="AN709" t="s">
        <v>95</v>
      </c>
      <c r="AO709" t="str" cm="1">
        <f t="array" ref="AO709">_xlfn.IFS(
  attrition_data[[#This Row],[YearsSinceLastPromotion]]="","",
  attrition_data[[#This Row],[YearsSinceLastPromotion]]=0,"0",
  attrition_data[[#This Row],[YearsSinceLastPromotion]]&lt;=2,"1–2",
  attrition_data[[#This Row],[YearsSinceLastPromotion]]&lt;=5,"3–5",
  TRUE,"6+"
)</f>
        <v>1–2</v>
      </c>
      <c r="AP709">
        <f>attrition_data[[#This Row],[MonthlyIncome]] * 12 * ReplacementFactor</f>
        <v>18241.2</v>
      </c>
      <c r="AQ709">
        <f>IFERROR(attrition_data[[#This Row],[AttritionFlag]] * attrition_data[[#This Row],[ReplacementCost]], 0)</f>
        <v>0</v>
      </c>
      <c r="AR70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09" t="str" cm="1">
        <f t="array" ref="AS709">_xlfn.IFS(
  attrition_data[[#This Row],[RiskScore]] &lt;= $AU$3, "Q1 (Lowest)",
  attrition_data[[#This Row],[RiskScore]] &lt;= $AV$3, "Q2",
  attrition_data[[#This Row],[RiskScore]] &lt;= $AW$3, "Q3",
  TRUE, "Q4 (Highest)"
)</f>
        <v>Q2</v>
      </c>
    </row>
    <row r="710" spans="1:45">
      <c r="A710">
        <v>36</v>
      </c>
      <c r="B710" t="s">
        <v>50</v>
      </c>
      <c r="C710" t="s">
        <v>74</v>
      </c>
      <c r="D710" t="s">
        <v>40</v>
      </c>
      <c r="E710">
        <v>8</v>
      </c>
      <c r="F710">
        <v>4</v>
      </c>
      <c r="G710" t="s">
        <v>83</v>
      </c>
      <c r="H710">
        <v>990</v>
      </c>
      <c r="I710">
        <v>1</v>
      </c>
      <c r="J710" t="s">
        <v>53</v>
      </c>
      <c r="K710">
        <v>3</v>
      </c>
      <c r="L710">
        <v>2</v>
      </c>
      <c r="M710" t="s">
        <v>43</v>
      </c>
      <c r="N710">
        <v>4</v>
      </c>
      <c r="O710" t="s">
        <v>67</v>
      </c>
      <c r="P710">
        <v>5079</v>
      </c>
      <c r="Q710">
        <v>4</v>
      </c>
      <c r="R710" t="s">
        <v>50</v>
      </c>
      <c r="S710">
        <v>13</v>
      </c>
      <c r="T710">
        <v>3</v>
      </c>
      <c r="U710">
        <v>4</v>
      </c>
      <c r="V710">
        <v>2</v>
      </c>
      <c r="W710">
        <v>12</v>
      </c>
      <c r="X710">
        <v>3</v>
      </c>
      <c r="Y710">
        <v>3</v>
      </c>
      <c r="Z710">
        <v>7</v>
      </c>
      <c r="AA710">
        <v>7</v>
      </c>
      <c r="AB710">
        <v>0</v>
      </c>
      <c r="AC710">
        <v>7</v>
      </c>
      <c r="AD710">
        <v>0</v>
      </c>
      <c r="AE710">
        <v>0</v>
      </c>
      <c r="AF710">
        <v>1</v>
      </c>
      <c r="AG710">
        <v>1</v>
      </c>
      <c r="AH710" t="s">
        <v>45</v>
      </c>
      <c r="AI710" t="s">
        <v>57</v>
      </c>
      <c r="AJ710" t="s">
        <v>47</v>
      </c>
      <c r="AK710" t="s">
        <v>58</v>
      </c>
      <c r="AL710" t="s">
        <v>49</v>
      </c>
      <c r="AM710">
        <v>3</v>
      </c>
      <c r="AN710" t="s">
        <v>94</v>
      </c>
      <c r="AO710" t="str" cm="1">
        <f t="array" ref="AO710">_xlfn.IFS(
  attrition_data[[#This Row],[YearsSinceLastPromotion]]="","",
  attrition_data[[#This Row],[YearsSinceLastPromotion]]=0,"0",
  attrition_data[[#This Row],[YearsSinceLastPromotion]]&lt;=2,"1–2",
  attrition_data[[#This Row],[YearsSinceLastPromotion]]&lt;=5,"3–5",
  TRUE,"6+"
)</f>
        <v>0</v>
      </c>
      <c r="AP710">
        <f>attrition_data[[#This Row],[MonthlyIncome]] * 12 * ReplacementFactor</f>
        <v>18284.399999999998</v>
      </c>
      <c r="AQ710">
        <f>IFERROR(attrition_data[[#This Row],[AttritionFlag]] * attrition_data[[#This Row],[ReplacementCost]], 0)</f>
        <v>0</v>
      </c>
      <c r="AR71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10" t="str" cm="1">
        <f t="array" ref="AS710">_xlfn.IFS(
  attrition_data[[#This Row],[RiskScore]] &lt;= $AU$3, "Q1 (Lowest)",
  attrition_data[[#This Row],[RiskScore]] &lt;= $AV$3, "Q2",
  attrition_data[[#This Row],[RiskScore]] &lt;= $AW$3, "Q3",
  TRUE, "Q4 (Highest)"
)</f>
        <v>Q1 (Lowest)</v>
      </c>
    </row>
    <row r="711" spans="1:45">
      <c r="A711">
        <v>31</v>
      </c>
      <c r="B711" t="s">
        <v>38</v>
      </c>
      <c r="C711" t="s">
        <v>74</v>
      </c>
      <c r="D711" t="s">
        <v>52</v>
      </c>
      <c r="E711">
        <v>9</v>
      </c>
      <c r="F711">
        <v>2</v>
      </c>
      <c r="G711" t="s">
        <v>64</v>
      </c>
      <c r="H711">
        <v>991</v>
      </c>
      <c r="I711">
        <v>3</v>
      </c>
      <c r="J711" t="s">
        <v>53</v>
      </c>
      <c r="K711">
        <v>2</v>
      </c>
      <c r="L711">
        <v>1</v>
      </c>
      <c r="M711" t="s">
        <v>54</v>
      </c>
      <c r="N711">
        <v>1</v>
      </c>
      <c r="O711" t="s">
        <v>44</v>
      </c>
      <c r="P711">
        <v>2321</v>
      </c>
      <c r="Q711">
        <v>0</v>
      </c>
      <c r="R711" t="s">
        <v>38</v>
      </c>
      <c r="S711">
        <v>22</v>
      </c>
      <c r="T711">
        <v>4</v>
      </c>
      <c r="U711">
        <v>1</v>
      </c>
      <c r="V711">
        <v>0</v>
      </c>
      <c r="W711">
        <v>4</v>
      </c>
      <c r="X711">
        <v>0</v>
      </c>
      <c r="Y711">
        <v>3</v>
      </c>
      <c r="Z711">
        <v>3</v>
      </c>
      <c r="AA711">
        <v>2</v>
      </c>
      <c r="AB711">
        <v>1</v>
      </c>
      <c r="AC711">
        <v>2</v>
      </c>
      <c r="AD711">
        <v>1</v>
      </c>
      <c r="AE711">
        <v>1</v>
      </c>
      <c r="AF711">
        <v>1</v>
      </c>
      <c r="AG711">
        <v>1</v>
      </c>
      <c r="AH711" t="s">
        <v>63</v>
      </c>
      <c r="AI711" t="s">
        <v>57</v>
      </c>
      <c r="AJ711" t="s">
        <v>61</v>
      </c>
      <c r="AK711" t="s">
        <v>48</v>
      </c>
      <c r="AL711" t="s">
        <v>65</v>
      </c>
      <c r="AM711">
        <v>2</v>
      </c>
      <c r="AN711" t="s">
        <v>93</v>
      </c>
      <c r="AO711" t="str" cm="1">
        <f t="array" ref="AO711">_xlfn.IFS(
  attrition_data[[#This Row],[YearsSinceLastPromotion]]="","",
  attrition_data[[#This Row],[YearsSinceLastPromotion]]=0,"0",
  attrition_data[[#This Row],[YearsSinceLastPromotion]]&lt;=2,"1–2",
  attrition_data[[#This Row],[YearsSinceLastPromotion]]&lt;=5,"3–5",
  TRUE,"6+"
)</f>
        <v>1–2</v>
      </c>
      <c r="AP711">
        <f>attrition_data[[#This Row],[MonthlyIncome]] * 12 * ReplacementFactor</f>
        <v>8355.6</v>
      </c>
      <c r="AQ711">
        <f>IFERROR(attrition_data[[#This Row],[AttritionFlag]] * attrition_data[[#This Row],[ReplacementCost]], 0)</f>
        <v>8355.6</v>
      </c>
      <c r="AR71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11" t="str" cm="1">
        <f t="array" ref="AS711">_xlfn.IFS(
  attrition_data[[#This Row],[RiskScore]] &lt;= $AU$3, "Q1 (Lowest)",
  attrition_data[[#This Row],[RiskScore]] &lt;= $AV$3, "Q2",
  attrition_data[[#This Row],[RiskScore]] &lt;= $AW$3, "Q3",
  TRUE, "Q4 (Highest)"
)</f>
        <v>Q3</v>
      </c>
    </row>
    <row r="712" spans="1:45">
      <c r="A712">
        <v>33</v>
      </c>
      <c r="B712" t="s">
        <v>50</v>
      </c>
      <c r="C712" t="s">
        <v>74</v>
      </c>
      <c r="D712" t="s">
        <v>40</v>
      </c>
      <c r="E712">
        <v>17</v>
      </c>
      <c r="F712">
        <v>3</v>
      </c>
      <c r="G712" t="s">
        <v>41</v>
      </c>
      <c r="H712">
        <v>992</v>
      </c>
      <c r="I712">
        <v>4</v>
      </c>
      <c r="J712" t="s">
        <v>53</v>
      </c>
      <c r="K712">
        <v>3</v>
      </c>
      <c r="L712">
        <v>4</v>
      </c>
      <c r="M712" t="s">
        <v>75</v>
      </c>
      <c r="N712">
        <v>3</v>
      </c>
      <c r="O712" t="s">
        <v>44</v>
      </c>
      <c r="P712">
        <v>17444</v>
      </c>
      <c r="Q712">
        <v>1</v>
      </c>
      <c r="R712" t="s">
        <v>50</v>
      </c>
      <c r="S712">
        <v>11</v>
      </c>
      <c r="T712">
        <v>3</v>
      </c>
      <c r="U712">
        <v>4</v>
      </c>
      <c r="V712">
        <v>0</v>
      </c>
      <c r="W712">
        <v>10</v>
      </c>
      <c r="X712">
        <v>2</v>
      </c>
      <c r="Y712">
        <v>3</v>
      </c>
      <c r="Z712">
        <v>10</v>
      </c>
      <c r="AA712">
        <v>8</v>
      </c>
      <c r="AB712">
        <v>6</v>
      </c>
      <c r="AC712">
        <v>0</v>
      </c>
      <c r="AD712">
        <v>0</v>
      </c>
      <c r="AE712">
        <v>0</v>
      </c>
      <c r="AF712">
        <v>0</v>
      </c>
      <c r="AG712">
        <v>0</v>
      </c>
      <c r="AH712" t="s">
        <v>63</v>
      </c>
      <c r="AI712" t="s">
        <v>72</v>
      </c>
      <c r="AJ712" t="s">
        <v>76</v>
      </c>
      <c r="AK712" t="s">
        <v>58</v>
      </c>
      <c r="AL712" t="s">
        <v>49</v>
      </c>
      <c r="AM712">
        <v>3.5</v>
      </c>
      <c r="AN712" t="s">
        <v>95</v>
      </c>
      <c r="AO712" t="str" cm="1">
        <f t="array" ref="AO712">_xlfn.IFS(
  attrition_data[[#This Row],[YearsSinceLastPromotion]]="","",
  attrition_data[[#This Row],[YearsSinceLastPromotion]]=0,"0",
  attrition_data[[#This Row],[YearsSinceLastPromotion]]&lt;=2,"1–2",
  attrition_data[[#This Row],[YearsSinceLastPromotion]]&lt;=5,"3–5",
  TRUE,"6+"
)</f>
        <v>6+</v>
      </c>
      <c r="AP712">
        <f>attrition_data[[#This Row],[MonthlyIncome]] * 12 * ReplacementFactor</f>
        <v>62798.399999999994</v>
      </c>
      <c r="AQ712">
        <f>IFERROR(attrition_data[[#This Row],[AttritionFlag]] * attrition_data[[#This Row],[ReplacementCost]], 0)</f>
        <v>0</v>
      </c>
      <c r="AR71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12" t="str" cm="1">
        <f t="array" ref="AS712">_xlfn.IFS(
  attrition_data[[#This Row],[RiskScore]] &lt;= $AU$3, "Q1 (Lowest)",
  attrition_data[[#This Row],[RiskScore]] &lt;= $AV$3, "Q2",
  attrition_data[[#This Row],[RiskScore]] &lt;= $AW$3, "Q3",
  TRUE, "Q4 (Highest)"
)</f>
        <v>Q2</v>
      </c>
    </row>
    <row r="713" spans="1:45">
      <c r="A713">
        <v>29</v>
      </c>
      <c r="B713" t="s">
        <v>38</v>
      </c>
      <c r="C713" t="s">
        <v>39</v>
      </c>
      <c r="D713" t="s">
        <v>52</v>
      </c>
      <c r="E713">
        <v>10</v>
      </c>
      <c r="F713">
        <v>3</v>
      </c>
      <c r="G713" t="s">
        <v>41</v>
      </c>
      <c r="H713">
        <v>994</v>
      </c>
      <c r="I713">
        <v>4</v>
      </c>
      <c r="J713" t="s">
        <v>42</v>
      </c>
      <c r="K713">
        <v>2</v>
      </c>
      <c r="L713">
        <v>1</v>
      </c>
      <c r="M713" t="s">
        <v>54</v>
      </c>
      <c r="N713">
        <v>1</v>
      </c>
      <c r="O713" t="s">
        <v>44</v>
      </c>
      <c r="P713">
        <v>2404</v>
      </c>
      <c r="Q713">
        <v>6</v>
      </c>
      <c r="R713" t="s">
        <v>38</v>
      </c>
      <c r="S713">
        <v>20</v>
      </c>
      <c r="T713">
        <v>4</v>
      </c>
      <c r="U713">
        <v>3</v>
      </c>
      <c r="V713">
        <v>0</v>
      </c>
      <c r="W713">
        <v>3</v>
      </c>
      <c r="X713">
        <v>5</v>
      </c>
      <c r="Y713">
        <v>3</v>
      </c>
      <c r="Z713">
        <v>0</v>
      </c>
      <c r="AA713">
        <v>0</v>
      </c>
      <c r="AB713">
        <v>0</v>
      </c>
      <c r="AC713">
        <v>0</v>
      </c>
      <c r="AD713">
        <v>1</v>
      </c>
      <c r="AE713">
        <v>1</v>
      </c>
      <c r="AF713">
        <v>1</v>
      </c>
      <c r="AG713">
        <v>0</v>
      </c>
      <c r="AH713" t="s">
        <v>63</v>
      </c>
      <c r="AI713" t="s">
        <v>57</v>
      </c>
      <c r="AJ713" t="s">
        <v>61</v>
      </c>
      <c r="AK713" t="s">
        <v>65</v>
      </c>
      <c r="AL713" t="s">
        <v>62</v>
      </c>
      <c r="AM713">
        <v>2.75</v>
      </c>
      <c r="AN713" t="s">
        <v>94</v>
      </c>
      <c r="AO713" t="str" cm="1">
        <f t="array" ref="AO713">_xlfn.IFS(
  attrition_data[[#This Row],[YearsSinceLastPromotion]]="","",
  attrition_data[[#This Row],[YearsSinceLastPromotion]]=0,"0",
  attrition_data[[#This Row],[YearsSinceLastPromotion]]&lt;=2,"1–2",
  attrition_data[[#This Row],[YearsSinceLastPromotion]]&lt;=5,"3–5",
  TRUE,"6+"
)</f>
        <v>0</v>
      </c>
      <c r="AP713">
        <f>attrition_data[[#This Row],[MonthlyIncome]] * 12 * ReplacementFactor</f>
        <v>8654.4</v>
      </c>
      <c r="AQ713">
        <f>IFERROR(attrition_data[[#This Row],[AttritionFlag]] * attrition_data[[#This Row],[ReplacementCost]], 0)</f>
        <v>8654.4</v>
      </c>
      <c r="AR71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13" t="str" cm="1">
        <f t="array" ref="AS713">_xlfn.IFS(
  attrition_data[[#This Row],[RiskScore]] &lt;= $AU$3, "Q1 (Lowest)",
  attrition_data[[#This Row],[RiskScore]] &lt;= $AV$3, "Q2",
  attrition_data[[#This Row],[RiskScore]] &lt;= $AW$3, "Q3",
  TRUE, "Q4 (Highest)"
)</f>
        <v>Q3</v>
      </c>
    </row>
    <row r="714" spans="1:45">
      <c r="A714">
        <v>33</v>
      </c>
      <c r="B714" t="s">
        <v>50</v>
      </c>
      <c r="C714" t="s">
        <v>39</v>
      </c>
      <c r="D714" t="s">
        <v>52</v>
      </c>
      <c r="E714">
        <v>13</v>
      </c>
      <c r="F714">
        <v>1</v>
      </c>
      <c r="G714" t="s">
        <v>41</v>
      </c>
      <c r="H714">
        <v>995</v>
      </c>
      <c r="I714">
        <v>2</v>
      </c>
      <c r="J714" t="s">
        <v>42</v>
      </c>
      <c r="K714">
        <v>3</v>
      </c>
      <c r="L714">
        <v>1</v>
      </c>
      <c r="M714" t="s">
        <v>54</v>
      </c>
      <c r="N714">
        <v>4</v>
      </c>
      <c r="O714" t="s">
        <v>44</v>
      </c>
      <c r="P714">
        <v>3452</v>
      </c>
      <c r="Q714">
        <v>3</v>
      </c>
      <c r="R714" t="s">
        <v>50</v>
      </c>
      <c r="S714">
        <v>18</v>
      </c>
      <c r="T714">
        <v>3</v>
      </c>
      <c r="U714">
        <v>1</v>
      </c>
      <c r="V714">
        <v>0</v>
      </c>
      <c r="W714">
        <v>5</v>
      </c>
      <c r="X714">
        <v>4</v>
      </c>
      <c r="Y714">
        <v>3</v>
      </c>
      <c r="Z714">
        <v>3</v>
      </c>
      <c r="AA714">
        <v>2</v>
      </c>
      <c r="AB714">
        <v>0</v>
      </c>
      <c r="AC714">
        <v>2</v>
      </c>
      <c r="AD714">
        <v>0</v>
      </c>
      <c r="AE714">
        <v>0</v>
      </c>
      <c r="AF714">
        <v>1</v>
      </c>
      <c r="AG714">
        <v>1</v>
      </c>
      <c r="AH714" t="s">
        <v>63</v>
      </c>
      <c r="AI714" t="s">
        <v>73</v>
      </c>
      <c r="AJ714" t="s">
        <v>61</v>
      </c>
      <c r="AK714" t="s">
        <v>48</v>
      </c>
      <c r="AL714" t="s">
        <v>65</v>
      </c>
      <c r="AM714">
        <v>2.5</v>
      </c>
      <c r="AN714" t="s">
        <v>96</v>
      </c>
      <c r="AO714" t="str" cm="1">
        <f t="array" ref="AO714">_xlfn.IFS(
  attrition_data[[#This Row],[YearsSinceLastPromotion]]="","",
  attrition_data[[#This Row],[YearsSinceLastPromotion]]=0,"0",
  attrition_data[[#This Row],[YearsSinceLastPromotion]]&lt;=2,"1–2",
  attrition_data[[#This Row],[YearsSinceLastPromotion]]&lt;=5,"3–5",
  TRUE,"6+"
)</f>
        <v>0</v>
      </c>
      <c r="AP714">
        <f>attrition_data[[#This Row],[MonthlyIncome]] * 12 * ReplacementFactor</f>
        <v>12427.199999999999</v>
      </c>
      <c r="AQ714">
        <f>IFERROR(attrition_data[[#This Row],[AttritionFlag]] * attrition_data[[#This Row],[ReplacementCost]], 0)</f>
        <v>0</v>
      </c>
      <c r="AR71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14" t="str" cm="1">
        <f t="array" ref="AS714">_xlfn.IFS(
  attrition_data[[#This Row],[RiskScore]] &lt;= $AU$3, "Q1 (Lowest)",
  attrition_data[[#This Row],[RiskScore]] &lt;= $AV$3, "Q2",
  attrition_data[[#This Row],[RiskScore]] &lt;= $AW$3, "Q3",
  TRUE, "Q4 (Highest)"
)</f>
        <v>Q1 (Lowest)</v>
      </c>
    </row>
    <row r="715" spans="1:45">
      <c r="A715">
        <v>45</v>
      </c>
      <c r="B715" t="s">
        <v>50</v>
      </c>
      <c r="C715" t="s">
        <v>39</v>
      </c>
      <c r="D715" t="s">
        <v>52</v>
      </c>
      <c r="E715">
        <v>1</v>
      </c>
      <c r="F715">
        <v>4</v>
      </c>
      <c r="G715" t="s">
        <v>64</v>
      </c>
      <c r="H715">
        <v>996</v>
      </c>
      <c r="I715">
        <v>4</v>
      </c>
      <c r="J715" t="s">
        <v>42</v>
      </c>
      <c r="K715">
        <v>3</v>
      </c>
      <c r="L715">
        <v>1</v>
      </c>
      <c r="M715" t="s">
        <v>60</v>
      </c>
      <c r="N715">
        <v>4</v>
      </c>
      <c r="O715" t="s">
        <v>67</v>
      </c>
      <c r="P715">
        <v>2270</v>
      </c>
      <c r="Q715">
        <v>3</v>
      </c>
      <c r="R715" t="s">
        <v>50</v>
      </c>
      <c r="S715">
        <v>14</v>
      </c>
      <c r="T715">
        <v>3</v>
      </c>
      <c r="U715">
        <v>4</v>
      </c>
      <c r="V715">
        <v>2</v>
      </c>
      <c r="W715">
        <v>8</v>
      </c>
      <c r="X715">
        <v>2</v>
      </c>
      <c r="Y715">
        <v>3</v>
      </c>
      <c r="Z715">
        <v>5</v>
      </c>
      <c r="AA715">
        <v>3</v>
      </c>
      <c r="AB715">
        <v>0</v>
      </c>
      <c r="AC715">
        <v>2</v>
      </c>
      <c r="AD715">
        <v>0</v>
      </c>
      <c r="AE715">
        <v>0</v>
      </c>
      <c r="AF715">
        <v>1</v>
      </c>
      <c r="AG715">
        <v>1</v>
      </c>
      <c r="AH715" t="s">
        <v>56</v>
      </c>
      <c r="AI715" t="s">
        <v>46</v>
      </c>
      <c r="AJ715" t="s">
        <v>61</v>
      </c>
      <c r="AK715" t="s">
        <v>48</v>
      </c>
      <c r="AL715" t="s">
        <v>65</v>
      </c>
      <c r="AM715">
        <v>3.75</v>
      </c>
      <c r="AN715" t="s">
        <v>95</v>
      </c>
      <c r="AO715" t="str" cm="1">
        <f t="array" ref="AO715">_xlfn.IFS(
  attrition_data[[#This Row],[YearsSinceLastPromotion]]="","",
  attrition_data[[#This Row],[YearsSinceLastPromotion]]=0,"0",
  attrition_data[[#This Row],[YearsSinceLastPromotion]]&lt;=2,"1–2",
  attrition_data[[#This Row],[YearsSinceLastPromotion]]&lt;=5,"3–5",
  TRUE,"6+"
)</f>
        <v>0</v>
      </c>
      <c r="AP715">
        <f>attrition_data[[#This Row],[MonthlyIncome]] * 12 * ReplacementFactor</f>
        <v>8172</v>
      </c>
      <c r="AQ715">
        <f>IFERROR(attrition_data[[#This Row],[AttritionFlag]] * attrition_data[[#This Row],[ReplacementCost]], 0)</f>
        <v>0</v>
      </c>
      <c r="AR71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15" t="str" cm="1">
        <f t="array" ref="AS715">_xlfn.IFS(
  attrition_data[[#This Row],[RiskScore]] &lt;= $AU$3, "Q1 (Lowest)",
  attrition_data[[#This Row],[RiskScore]] &lt;= $AV$3, "Q2",
  attrition_data[[#This Row],[RiskScore]] &lt;= $AW$3, "Q3",
  TRUE, "Q4 (Highest)"
)</f>
        <v>Q1 (Lowest)</v>
      </c>
    </row>
    <row r="716" spans="1:45">
      <c r="A716">
        <v>50</v>
      </c>
      <c r="B716" t="s">
        <v>50</v>
      </c>
      <c r="C716" t="s">
        <v>39</v>
      </c>
      <c r="D716" t="s">
        <v>52</v>
      </c>
      <c r="E716">
        <v>1</v>
      </c>
      <c r="F716">
        <v>2</v>
      </c>
      <c r="G716" t="s">
        <v>64</v>
      </c>
      <c r="H716">
        <v>997</v>
      </c>
      <c r="I716">
        <v>4</v>
      </c>
      <c r="J716" t="s">
        <v>53</v>
      </c>
      <c r="K716">
        <v>3</v>
      </c>
      <c r="L716">
        <v>4</v>
      </c>
      <c r="M716" t="s">
        <v>80</v>
      </c>
      <c r="N716">
        <v>4</v>
      </c>
      <c r="O716" t="s">
        <v>67</v>
      </c>
      <c r="P716">
        <v>17399</v>
      </c>
      <c r="Q716">
        <v>9</v>
      </c>
      <c r="R716" t="s">
        <v>50</v>
      </c>
      <c r="S716">
        <v>22</v>
      </c>
      <c r="T716">
        <v>4</v>
      </c>
      <c r="U716">
        <v>3</v>
      </c>
      <c r="V716">
        <v>1</v>
      </c>
      <c r="W716">
        <v>32</v>
      </c>
      <c r="X716">
        <v>1</v>
      </c>
      <c r="Y716">
        <v>2</v>
      </c>
      <c r="Z716">
        <v>5</v>
      </c>
      <c r="AA716">
        <v>4</v>
      </c>
      <c r="AB716">
        <v>1</v>
      </c>
      <c r="AC716">
        <v>3</v>
      </c>
      <c r="AD716">
        <v>0</v>
      </c>
      <c r="AE716">
        <v>0</v>
      </c>
      <c r="AF716">
        <v>1</v>
      </c>
      <c r="AG716">
        <v>1</v>
      </c>
      <c r="AH716" t="s">
        <v>56</v>
      </c>
      <c r="AI716" t="s">
        <v>46</v>
      </c>
      <c r="AJ716" t="s">
        <v>76</v>
      </c>
      <c r="AK716" t="s">
        <v>77</v>
      </c>
      <c r="AL716" t="s">
        <v>65</v>
      </c>
      <c r="AM716">
        <v>3.25</v>
      </c>
      <c r="AN716" t="s">
        <v>95</v>
      </c>
      <c r="AO716" t="str" cm="1">
        <f t="array" ref="AO716">_xlfn.IFS(
  attrition_data[[#This Row],[YearsSinceLastPromotion]]="","",
  attrition_data[[#This Row],[YearsSinceLastPromotion]]=0,"0",
  attrition_data[[#This Row],[YearsSinceLastPromotion]]&lt;=2,"1–2",
  attrition_data[[#This Row],[YearsSinceLastPromotion]]&lt;=5,"3–5",
  TRUE,"6+"
)</f>
        <v>1–2</v>
      </c>
      <c r="AP716">
        <f>attrition_data[[#This Row],[MonthlyIncome]] * 12 * ReplacementFactor</f>
        <v>62636.399999999994</v>
      </c>
      <c r="AQ716">
        <f>IFERROR(attrition_data[[#This Row],[AttritionFlag]] * attrition_data[[#This Row],[ReplacementCost]], 0)</f>
        <v>0</v>
      </c>
      <c r="AR71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16" t="str" cm="1">
        <f t="array" ref="AS716">_xlfn.IFS(
  attrition_data[[#This Row],[RiskScore]] &lt;= $AU$3, "Q1 (Lowest)",
  attrition_data[[#This Row],[RiskScore]] &lt;= $AV$3, "Q2",
  attrition_data[[#This Row],[RiskScore]] &lt;= $AW$3, "Q3",
  TRUE, "Q4 (Highest)"
)</f>
        <v>Q1 (Lowest)</v>
      </c>
    </row>
    <row r="717" spans="1:45">
      <c r="A717">
        <v>33</v>
      </c>
      <c r="B717" t="s">
        <v>50</v>
      </c>
      <c r="C717" t="s">
        <v>51</v>
      </c>
      <c r="D717" t="s">
        <v>52</v>
      </c>
      <c r="E717">
        <v>1</v>
      </c>
      <c r="F717">
        <v>4</v>
      </c>
      <c r="G717" t="s">
        <v>59</v>
      </c>
      <c r="H717">
        <v>998</v>
      </c>
      <c r="I717">
        <v>3</v>
      </c>
      <c r="J717" t="s">
        <v>42</v>
      </c>
      <c r="K717">
        <v>4</v>
      </c>
      <c r="L717">
        <v>2</v>
      </c>
      <c r="M717" t="s">
        <v>70</v>
      </c>
      <c r="N717">
        <v>2</v>
      </c>
      <c r="O717" t="s">
        <v>55</v>
      </c>
      <c r="P717">
        <v>5488</v>
      </c>
      <c r="Q717">
        <v>1</v>
      </c>
      <c r="R717" t="s">
        <v>38</v>
      </c>
      <c r="S717">
        <v>13</v>
      </c>
      <c r="T717">
        <v>3</v>
      </c>
      <c r="U717">
        <v>1</v>
      </c>
      <c r="V717">
        <v>1</v>
      </c>
      <c r="W717">
        <v>6</v>
      </c>
      <c r="X717">
        <v>2</v>
      </c>
      <c r="Y717">
        <v>3</v>
      </c>
      <c r="Z717">
        <v>6</v>
      </c>
      <c r="AA717">
        <v>5</v>
      </c>
      <c r="AB717">
        <v>1</v>
      </c>
      <c r="AC717">
        <v>2</v>
      </c>
      <c r="AD717">
        <v>0</v>
      </c>
      <c r="AE717">
        <v>1</v>
      </c>
      <c r="AF717">
        <v>1</v>
      </c>
      <c r="AG717">
        <v>1</v>
      </c>
      <c r="AH717" t="s">
        <v>63</v>
      </c>
      <c r="AI717" t="s">
        <v>46</v>
      </c>
      <c r="AJ717" t="s">
        <v>47</v>
      </c>
      <c r="AK717" t="s">
        <v>48</v>
      </c>
      <c r="AL717" t="s">
        <v>49</v>
      </c>
      <c r="AM717">
        <v>2.25</v>
      </c>
      <c r="AN717" t="s">
        <v>96</v>
      </c>
      <c r="AO717" t="str" cm="1">
        <f t="array" ref="AO717">_xlfn.IFS(
  attrition_data[[#This Row],[YearsSinceLastPromotion]]="","",
  attrition_data[[#This Row],[YearsSinceLastPromotion]]=0,"0",
  attrition_data[[#This Row],[YearsSinceLastPromotion]]&lt;=2,"1–2",
  attrition_data[[#This Row],[YearsSinceLastPromotion]]&lt;=5,"3–5",
  TRUE,"6+"
)</f>
        <v>1–2</v>
      </c>
      <c r="AP717">
        <f>attrition_data[[#This Row],[MonthlyIncome]] * 12 * ReplacementFactor</f>
        <v>19756.8</v>
      </c>
      <c r="AQ717">
        <f>IFERROR(attrition_data[[#This Row],[AttritionFlag]] * attrition_data[[#This Row],[ReplacementCost]], 0)</f>
        <v>0</v>
      </c>
      <c r="AR71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17" t="str" cm="1">
        <f t="array" ref="AS717">_xlfn.IFS(
  attrition_data[[#This Row],[RiskScore]] &lt;= $AU$3, "Q1 (Lowest)",
  attrition_data[[#This Row],[RiskScore]] &lt;= $AV$3, "Q2",
  attrition_data[[#This Row],[RiskScore]] &lt;= $AW$3, "Q3",
  TRUE, "Q4 (Highest)"
)</f>
        <v>Q2</v>
      </c>
    </row>
    <row r="718" spans="1:45">
      <c r="A718">
        <v>41</v>
      </c>
      <c r="B718" t="s">
        <v>50</v>
      </c>
      <c r="C718" t="s">
        <v>51</v>
      </c>
      <c r="D718" t="s">
        <v>52</v>
      </c>
      <c r="E718">
        <v>9</v>
      </c>
      <c r="F718">
        <v>3</v>
      </c>
      <c r="G718" t="s">
        <v>64</v>
      </c>
      <c r="H718">
        <v>999</v>
      </c>
      <c r="I718">
        <v>1</v>
      </c>
      <c r="J718" t="s">
        <v>53</v>
      </c>
      <c r="K718">
        <v>3</v>
      </c>
      <c r="L718">
        <v>5</v>
      </c>
      <c r="M718" t="s">
        <v>80</v>
      </c>
      <c r="N718">
        <v>3</v>
      </c>
      <c r="O718" t="s">
        <v>67</v>
      </c>
      <c r="P718">
        <v>19419</v>
      </c>
      <c r="Q718">
        <v>2</v>
      </c>
      <c r="R718" t="s">
        <v>50</v>
      </c>
      <c r="S718">
        <v>17</v>
      </c>
      <c r="T718">
        <v>3</v>
      </c>
      <c r="U718">
        <v>2</v>
      </c>
      <c r="V718">
        <v>1</v>
      </c>
      <c r="W718">
        <v>21</v>
      </c>
      <c r="X718">
        <v>2</v>
      </c>
      <c r="Y718">
        <v>4</v>
      </c>
      <c r="Z718">
        <v>18</v>
      </c>
      <c r="AA718">
        <v>16</v>
      </c>
      <c r="AB718">
        <v>0</v>
      </c>
      <c r="AC718">
        <v>11</v>
      </c>
      <c r="AD718">
        <v>0</v>
      </c>
      <c r="AE718">
        <v>0</v>
      </c>
      <c r="AF718">
        <v>1</v>
      </c>
      <c r="AG718">
        <v>1</v>
      </c>
      <c r="AH718" t="s">
        <v>45</v>
      </c>
      <c r="AI718" t="s">
        <v>57</v>
      </c>
      <c r="AJ718" t="s">
        <v>76</v>
      </c>
      <c r="AK718" t="s">
        <v>71</v>
      </c>
      <c r="AL718" t="s">
        <v>71</v>
      </c>
      <c r="AM718">
        <v>2.5</v>
      </c>
      <c r="AN718" t="s">
        <v>96</v>
      </c>
      <c r="AO718" t="str" cm="1">
        <f t="array" ref="AO718">_xlfn.IFS(
  attrition_data[[#This Row],[YearsSinceLastPromotion]]="","",
  attrition_data[[#This Row],[YearsSinceLastPromotion]]=0,"0",
  attrition_data[[#This Row],[YearsSinceLastPromotion]]&lt;=2,"1–2",
  attrition_data[[#This Row],[YearsSinceLastPromotion]]&lt;=5,"3–5",
  TRUE,"6+"
)</f>
        <v>0</v>
      </c>
      <c r="AP718">
        <f>attrition_data[[#This Row],[MonthlyIncome]] * 12 * ReplacementFactor</f>
        <v>69908.399999999994</v>
      </c>
      <c r="AQ718">
        <f>IFERROR(attrition_data[[#This Row],[AttritionFlag]] * attrition_data[[#This Row],[ReplacementCost]], 0)</f>
        <v>0</v>
      </c>
      <c r="AR71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18" t="str" cm="1">
        <f t="array" ref="AS718">_xlfn.IFS(
  attrition_data[[#This Row],[RiskScore]] &lt;= $AU$3, "Q1 (Lowest)",
  attrition_data[[#This Row],[RiskScore]] &lt;= $AV$3, "Q2",
  attrition_data[[#This Row],[RiskScore]] &lt;= $AW$3, "Q3",
  TRUE, "Q4 (Highest)"
)</f>
        <v>Q1 (Lowest)</v>
      </c>
    </row>
    <row r="719" spans="1:45">
      <c r="A719">
        <v>27</v>
      </c>
      <c r="B719" t="s">
        <v>50</v>
      </c>
      <c r="C719" t="s">
        <v>39</v>
      </c>
      <c r="D719" t="s">
        <v>52</v>
      </c>
      <c r="E719">
        <v>16</v>
      </c>
      <c r="F719">
        <v>4</v>
      </c>
      <c r="G719" t="s">
        <v>83</v>
      </c>
      <c r="H719">
        <v>1001</v>
      </c>
      <c r="I719">
        <v>3</v>
      </c>
      <c r="J719" t="s">
        <v>42</v>
      </c>
      <c r="K719">
        <v>3</v>
      </c>
      <c r="L719">
        <v>1</v>
      </c>
      <c r="M719" t="s">
        <v>60</v>
      </c>
      <c r="N719">
        <v>2</v>
      </c>
      <c r="O719" t="s">
        <v>55</v>
      </c>
      <c r="P719">
        <v>2811</v>
      </c>
      <c r="Q719">
        <v>9</v>
      </c>
      <c r="R719" t="s">
        <v>50</v>
      </c>
      <c r="S719">
        <v>14</v>
      </c>
      <c r="T719">
        <v>3</v>
      </c>
      <c r="U719">
        <v>2</v>
      </c>
      <c r="V719">
        <v>1</v>
      </c>
      <c r="W719">
        <v>4</v>
      </c>
      <c r="X719">
        <v>2</v>
      </c>
      <c r="Y719">
        <v>3</v>
      </c>
      <c r="Z719">
        <v>2</v>
      </c>
      <c r="AA719">
        <v>2</v>
      </c>
      <c r="AB719">
        <v>2</v>
      </c>
      <c r="AC719">
        <v>2</v>
      </c>
      <c r="AD719">
        <v>0</v>
      </c>
      <c r="AE719">
        <v>0</v>
      </c>
      <c r="AF719">
        <v>0</v>
      </c>
      <c r="AG719">
        <v>1</v>
      </c>
      <c r="AH719" t="s">
        <v>63</v>
      </c>
      <c r="AI719" t="s">
        <v>72</v>
      </c>
      <c r="AJ719" t="s">
        <v>61</v>
      </c>
      <c r="AK719" t="s">
        <v>48</v>
      </c>
      <c r="AL719" t="s">
        <v>65</v>
      </c>
      <c r="AM719">
        <v>2.5</v>
      </c>
      <c r="AN719" t="s">
        <v>96</v>
      </c>
      <c r="AO719" t="str" cm="1">
        <f t="array" ref="AO719">_xlfn.IFS(
  attrition_data[[#This Row],[YearsSinceLastPromotion]]="","",
  attrition_data[[#This Row],[YearsSinceLastPromotion]]=0,"0",
  attrition_data[[#This Row],[YearsSinceLastPromotion]]&lt;=2,"1–2",
  attrition_data[[#This Row],[YearsSinceLastPromotion]]&lt;=5,"3–5",
  TRUE,"6+"
)</f>
        <v>1–2</v>
      </c>
      <c r="AP719">
        <f>attrition_data[[#This Row],[MonthlyIncome]] * 12 * ReplacementFactor</f>
        <v>10119.6</v>
      </c>
      <c r="AQ719">
        <f>IFERROR(attrition_data[[#This Row],[AttritionFlag]] * attrition_data[[#This Row],[ReplacementCost]], 0)</f>
        <v>0</v>
      </c>
      <c r="AR71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19" t="str" cm="1">
        <f t="array" ref="AS719">_xlfn.IFS(
  attrition_data[[#This Row],[RiskScore]] &lt;= $AU$3, "Q1 (Lowest)",
  attrition_data[[#This Row],[RiskScore]] &lt;= $AV$3, "Q2",
  attrition_data[[#This Row],[RiskScore]] &lt;= $AW$3, "Q3",
  TRUE, "Q4 (Highest)"
)</f>
        <v>Q2</v>
      </c>
    </row>
    <row r="720" spans="1:45">
      <c r="A720">
        <v>45</v>
      </c>
      <c r="B720" t="s">
        <v>50</v>
      </c>
      <c r="C720" t="s">
        <v>74</v>
      </c>
      <c r="D720" t="s">
        <v>52</v>
      </c>
      <c r="E720">
        <v>23</v>
      </c>
      <c r="F720">
        <v>2</v>
      </c>
      <c r="G720" t="s">
        <v>41</v>
      </c>
      <c r="H720">
        <v>1002</v>
      </c>
      <c r="I720">
        <v>4</v>
      </c>
      <c r="J720" t="s">
        <v>53</v>
      </c>
      <c r="K720">
        <v>3</v>
      </c>
      <c r="L720">
        <v>2</v>
      </c>
      <c r="M720" t="s">
        <v>60</v>
      </c>
      <c r="N720">
        <v>1</v>
      </c>
      <c r="O720" t="s">
        <v>55</v>
      </c>
      <c r="P720">
        <v>3633</v>
      </c>
      <c r="Q720">
        <v>1</v>
      </c>
      <c r="R720" t="s">
        <v>38</v>
      </c>
      <c r="S720">
        <v>15</v>
      </c>
      <c r="T720">
        <v>3</v>
      </c>
      <c r="U720">
        <v>3</v>
      </c>
      <c r="V720">
        <v>1</v>
      </c>
      <c r="W720">
        <v>9</v>
      </c>
      <c r="X720">
        <v>2</v>
      </c>
      <c r="Y720">
        <v>3</v>
      </c>
      <c r="Z720">
        <v>9</v>
      </c>
      <c r="AA720">
        <v>8</v>
      </c>
      <c r="AB720">
        <v>0</v>
      </c>
      <c r="AC720">
        <v>8</v>
      </c>
      <c r="AD720">
        <v>0</v>
      </c>
      <c r="AE720">
        <v>1</v>
      </c>
      <c r="AF720">
        <v>1</v>
      </c>
      <c r="AG720">
        <v>1</v>
      </c>
      <c r="AH720" t="s">
        <v>56</v>
      </c>
      <c r="AI720" t="s">
        <v>68</v>
      </c>
      <c r="AJ720" t="s">
        <v>61</v>
      </c>
      <c r="AK720" t="s">
        <v>58</v>
      </c>
      <c r="AL720" t="s">
        <v>49</v>
      </c>
      <c r="AM720">
        <v>2.75</v>
      </c>
      <c r="AN720" t="s">
        <v>94</v>
      </c>
      <c r="AO720" t="str" cm="1">
        <f t="array" ref="AO720">_xlfn.IFS(
  attrition_data[[#This Row],[YearsSinceLastPromotion]]="","",
  attrition_data[[#This Row],[YearsSinceLastPromotion]]=0,"0",
  attrition_data[[#This Row],[YearsSinceLastPromotion]]&lt;=2,"1–2",
  attrition_data[[#This Row],[YearsSinceLastPromotion]]&lt;=5,"3–5",
  TRUE,"6+"
)</f>
        <v>0</v>
      </c>
      <c r="AP720">
        <f>attrition_data[[#This Row],[MonthlyIncome]] * 12 * ReplacementFactor</f>
        <v>13078.8</v>
      </c>
      <c r="AQ720">
        <f>IFERROR(attrition_data[[#This Row],[AttritionFlag]] * attrition_data[[#This Row],[ReplacementCost]], 0)</f>
        <v>0</v>
      </c>
      <c r="AR72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20" t="str" cm="1">
        <f t="array" ref="AS720">_xlfn.IFS(
  attrition_data[[#This Row],[RiskScore]] &lt;= $AU$3, "Q1 (Lowest)",
  attrition_data[[#This Row],[RiskScore]] &lt;= $AV$3, "Q2",
  attrition_data[[#This Row],[RiskScore]] &lt;= $AW$3, "Q3",
  TRUE, "Q4 (Highest)"
)</f>
        <v>Q3</v>
      </c>
    </row>
    <row r="721" spans="1:45">
      <c r="A721">
        <v>47</v>
      </c>
      <c r="B721" t="s">
        <v>50</v>
      </c>
      <c r="C721" t="s">
        <v>39</v>
      </c>
      <c r="D721" t="s">
        <v>40</v>
      </c>
      <c r="E721">
        <v>4</v>
      </c>
      <c r="F721">
        <v>2</v>
      </c>
      <c r="G721" t="s">
        <v>41</v>
      </c>
      <c r="H721">
        <v>1003</v>
      </c>
      <c r="I721">
        <v>4</v>
      </c>
      <c r="J721" t="s">
        <v>42</v>
      </c>
      <c r="K721">
        <v>3</v>
      </c>
      <c r="L721">
        <v>2</v>
      </c>
      <c r="M721" t="s">
        <v>43</v>
      </c>
      <c r="N721">
        <v>4</v>
      </c>
      <c r="O721" t="s">
        <v>44</v>
      </c>
      <c r="P721">
        <v>4163</v>
      </c>
      <c r="Q721">
        <v>1</v>
      </c>
      <c r="R721" t="s">
        <v>38</v>
      </c>
      <c r="S721">
        <v>17</v>
      </c>
      <c r="T721">
        <v>3</v>
      </c>
      <c r="U721">
        <v>3</v>
      </c>
      <c r="V721">
        <v>0</v>
      </c>
      <c r="W721">
        <v>9</v>
      </c>
      <c r="X721">
        <v>0</v>
      </c>
      <c r="Y721">
        <v>3</v>
      </c>
      <c r="Z721">
        <v>9</v>
      </c>
      <c r="AA721">
        <v>0</v>
      </c>
      <c r="AB721">
        <v>0</v>
      </c>
      <c r="AC721">
        <v>7</v>
      </c>
      <c r="AD721">
        <v>0</v>
      </c>
      <c r="AE721">
        <v>1</v>
      </c>
      <c r="AF721">
        <v>1</v>
      </c>
      <c r="AG721">
        <v>1</v>
      </c>
      <c r="AH721" t="s">
        <v>56</v>
      </c>
      <c r="AI721" t="s">
        <v>46</v>
      </c>
      <c r="AJ721" t="s">
        <v>61</v>
      </c>
      <c r="AK721" t="s">
        <v>58</v>
      </c>
      <c r="AL721" t="s">
        <v>49</v>
      </c>
      <c r="AM721">
        <v>3.5</v>
      </c>
      <c r="AN721" t="s">
        <v>95</v>
      </c>
      <c r="AO721" t="str" cm="1">
        <f t="array" ref="AO721">_xlfn.IFS(
  attrition_data[[#This Row],[YearsSinceLastPromotion]]="","",
  attrition_data[[#This Row],[YearsSinceLastPromotion]]=0,"0",
  attrition_data[[#This Row],[YearsSinceLastPromotion]]&lt;=2,"1–2",
  attrition_data[[#This Row],[YearsSinceLastPromotion]]&lt;=5,"3–5",
  TRUE,"6+"
)</f>
        <v>0</v>
      </c>
      <c r="AP721">
        <f>attrition_data[[#This Row],[MonthlyIncome]] * 12 * ReplacementFactor</f>
        <v>14986.8</v>
      </c>
      <c r="AQ721">
        <f>IFERROR(attrition_data[[#This Row],[AttritionFlag]] * attrition_data[[#This Row],[ReplacementCost]], 0)</f>
        <v>0</v>
      </c>
      <c r="AR72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21" t="str" cm="1">
        <f t="array" ref="AS721">_xlfn.IFS(
  attrition_data[[#This Row],[RiskScore]] &lt;= $AU$3, "Q1 (Lowest)",
  attrition_data[[#This Row],[RiskScore]] &lt;= $AV$3, "Q2",
  attrition_data[[#This Row],[RiskScore]] &lt;= $AW$3, "Q3",
  TRUE, "Q4 (Highest)"
)</f>
        <v>Q2</v>
      </c>
    </row>
    <row r="722" spans="1:45">
      <c r="A722">
        <v>30</v>
      </c>
      <c r="B722" t="s">
        <v>38</v>
      </c>
      <c r="C722" t="s">
        <v>39</v>
      </c>
      <c r="D722" t="s">
        <v>52</v>
      </c>
      <c r="E722">
        <v>22</v>
      </c>
      <c r="F722">
        <v>3</v>
      </c>
      <c r="G722" t="s">
        <v>41</v>
      </c>
      <c r="H722">
        <v>1004</v>
      </c>
      <c r="I722">
        <v>1</v>
      </c>
      <c r="J722" t="s">
        <v>42</v>
      </c>
      <c r="K722">
        <v>3</v>
      </c>
      <c r="L722">
        <v>1</v>
      </c>
      <c r="M722" t="s">
        <v>54</v>
      </c>
      <c r="N722">
        <v>3</v>
      </c>
      <c r="O722" t="s">
        <v>55</v>
      </c>
      <c r="P722">
        <v>2132</v>
      </c>
      <c r="Q722">
        <v>4</v>
      </c>
      <c r="R722" t="s">
        <v>38</v>
      </c>
      <c r="S722">
        <v>11</v>
      </c>
      <c r="T722">
        <v>3</v>
      </c>
      <c r="U722">
        <v>2</v>
      </c>
      <c r="V722">
        <v>0</v>
      </c>
      <c r="W722">
        <v>7</v>
      </c>
      <c r="X722">
        <v>2</v>
      </c>
      <c r="Y722">
        <v>3</v>
      </c>
      <c r="Z722">
        <v>5</v>
      </c>
      <c r="AA722">
        <v>2</v>
      </c>
      <c r="AB722">
        <v>0</v>
      </c>
      <c r="AC722">
        <v>1</v>
      </c>
      <c r="AD722">
        <v>1</v>
      </c>
      <c r="AE722">
        <v>1</v>
      </c>
      <c r="AF722">
        <v>1</v>
      </c>
      <c r="AG722">
        <v>1</v>
      </c>
      <c r="AH722" t="s">
        <v>63</v>
      </c>
      <c r="AI722" t="s">
        <v>68</v>
      </c>
      <c r="AJ722" t="s">
        <v>61</v>
      </c>
      <c r="AK722" t="s">
        <v>48</v>
      </c>
      <c r="AL722" t="s">
        <v>65</v>
      </c>
      <c r="AM722">
        <v>2.25</v>
      </c>
      <c r="AN722" t="s">
        <v>96</v>
      </c>
      <c r="AO722" t="str" cm="1">
        <f t="array" ref="AO722">_xlfn.IFS(
  attrition_data[[#This Row],[YearsSinceLastPromotion]]="","",
  attrition_data[[#This Row],[YearsSinceLastPromotion]]=0,"0",
  attrition_data[[#This Row],[YearsSinceLastPromotion]]&lt;=2,"1–2",
  attrition_data[[#This Row],[YearsSinceLastPromotion]]&lt;=5,"3–5",
  TRUE,"6+"
)</f>
        <v>0</v>
      </c>
      <c r="AP722">
        <f>attrition_data[[#This Row],[MonthlyIncome]] * 12 * ReplacementFactor</f>
        <v>7675.2</v>
      </c>
      <c r="AQ722">
        <f>IFERROR(attrition_data[[#This Row],[AttritionFlag]] * attrition_data[[#This Row],[ReplacementCost]], 0)</f>
        <v>7675.2</v>
      </c>
      <c r="AR72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22" t="str" cm="1">
        <f t="array" ref="AS722">_xlfn.IFS(
  attrition_data[[#This Row],[RiskScore]] &lt;= $AU$3, "Q1 (Lowest)",
  attrition_data[[#This Row],[RiskScore]] &lt;= $AV$3, "Q2",
  attrition_data[[#This Row],[RiskScore]] &lt;= $AW$3, "Q3",
  TRUE, "Q4 (Highest)"
)</f>
        <v>Q3</v>
      </c>
    </row>
    <row r="723" spans="1:45">
      <c r="A723">
        <v>50</v>
      </c>
      <c r="B723" t="s">
        <v>50</v>
      </c>
      <c r="C723" t="s">
        <v>39</v>
      </c>
      <c r="D723" t="s">
        <v>52</v>
      </c>
      <c r="E723">
        <v>24</v>
      </c>
      <c r="F723">
        <v>3</v>
      </c>
      <c r="G723" t="s">
        <v>41</v>
      </c>
      <c r="H723">
        <v>1005</v>
      </c>
      <c r="I723">
        <v>4</v>
      </c>
      <c r="J723" t="s">
        <v>53</v>
      </c>
      <c r="K723">
        <v>3</v>
      </c>
      <c r="L723">
        <v>4</v>
      </c>
      <c r="M723" t="s">
        <v>69</v>
      </c>
      <c r="N723">
        <v>3</v>
      </c>
      <c r="O723" t="s">
        <v>55</v>
      </c>
      <c r="P723">
        <v>13973</v>
      </c>
      <c r="Q723">
        <v>3</v>
      </c>
      <c r="R723" t="s">
        <v>38</v>
      </c>
      <c r="S723">
        <v>18</v>
      </c>
      <c r="T723">
        <v>3</v>
      </c>
      <c r="U723">
        <v>4</v>
      </c>
      <c r="V723">
        <v>1</v>
      </c>
      <c r="W723">
        <v>22</v>
      </c>
      <c r="X723">
        <v>2</v>
      </c>
      <c r="Y723">
        <v>3</v>
      </c>
      <c r="Z723">
        <v>12</v>
      </c>
      <c r="AA723">
        <v>11</v>
      </c>
      <c r="AB723">
        <v>1</v>
      </c>
      <c r="AC723">
        <v>5</v>
      </c>
      <c r="AD723">
        <v>0</v>
      </c>
      <c r="AE723">
        <v>1</v>
      </c>
      <c r="AF723">
        <v>1</v>
      </c>
      <c r="AG723">
        <v>1</v>
      </c>
      <c r="AH723" t="s">
        <v>56</v>
      </c>
      <c r="AI723" t="s">
        <v>68</v>
      </c>
      <c r="AJ723" t="s">
        <v>81</v>
      </c>
      <c r="AK723" t="s">
        <v>71</v>
      </c>
      <c r="AL723" t="s">
        <v>71</v>
      </c>
      <c r="AM723">
        <v>3.5</v>
      </c>
      <c r="AN723" t="s">
        <v>95</v>
      </c>
      <c r="AO723" t="str" cm="1">
        <f t="array" ref="AO723">_xlfn.IFS(
  attrition_data[[#This Row],[YearsSinceLastPromotion]]="","",
  attrition_data[[#This Row],[YearsSinceLastPromotion]]=0,"0",
  attrition_data[[#This Row],[YearsSinceLastPromotion]]&lt;=2,"1–2",
  attrition_data[[#This Row],[YearsSinceLastPromotion]]&lt;=5,"3–5",
  TRUE,"6+"
)</f>
        <v>1–2</v>
      </c>
      <c r="AP723">
        <f>attrition_data[[#This Row],[MonthlyIncome]] * 12 * ReplacementFactor</f>
        <v>50302.799999999996</v>
      </c>
      <c r="AQ723">
        <f>IFERROR(attrition_data[[#This Row],[AttritionFlag]] * attrition_data[[#This Row],[ReplacementCost]], 0)</f>
        <v>0</v>
      </c>
      <c r="AR72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23" t="str" cm="1">
        <f t="array" ref="AS723">_xlfn.IFS(
  attrition_data[[#This Row],[RiskScore]] &lt;= $AU$3, "Q1 (Lowest)",
  attrition_data[[#This Row],[RiskScore]] &lt;= $AV$3, "Q2",
  attrition_data[[#This Row],[RiskScore]] &lt;= $AW$3, "Q3",
  TRUE, "Q4 (Highest)"
)</f>
        <v>Q3</v>
      </c>
    </row>
    <row r="724" spans="1:45">
      <c r="A724">
        <v>38</v>
      </c>
      <c r="B724" t="s">
        <v>50</v>
      </c>
      <c r="C724" t="s">
        <v>51</v>
      </c>
      <c r="D724" t="s">
        <v>52</v>
      </c>
      <c r="E724">
        <v>10</v>
      </c>
      <c r="F724">
        <v>1</v>
      </c>
      <c r="G724" t="s">
        <v>64</v>
      </c>
      <c r="H724">
        <v>1006</v>
      </c>
      <c r="I724">
        <v>3</v>
      </c>
      <c r="J724" t="s">
        <v>53</v>
      </c>
      <c r="K724">
        <v>3</v>
      </c>
      <c r="L724">
        <v>1</v>
      </c>
      <c r="M724" t="s">
        <v>54</v>
      </c>
      <c r="N724">
        <v>3</v>
      </c>
      <c r="O724" t="s">
        <v>55</v>
      </c>
      <c r="P724">
        <v>2684</v>
      </c>
      <c r="Q724">
        <v>0</v>
      </c>
      <c r="R724" t="s">
        <v>50</v>
      </c>
      <c r="S724">
        <v>17</v>
      </c>
      <c r="T724">
        <v>3</v>
      </c>
      <c r="U724">
        <v>2</v>
      </c>
      <c r="V724">
        <v>1</v>
      </c>
      <c r="W724">
        <v>3</v>
      </c>
      <c r="X724">
        <v>0</v>
      </c>
      <c r="Y724">
        <v>2</v>
      </c>
      <c r="Z724">
        <v>2</v>
      </c>
      <c r="AA724">
        <v>1</v>
      </c>
      <c r="AB724">
        <v>0</v>
      </c>
      <c r="AC724">
        <v>2</v>
      </c>
      <c r="AD724">
        <v>0</v>
      </c>
      <c r="AE724">
        <v>0</v>
      </c>
      <c r="AF724">
        <v>1</v>
      </c>
      <c r="AG724">
        <v>1</v>
      </c>
      <c r="AH724" t="s">
        <v>45</v>
      </c>
      <c r="AI724" t="s">
        <v>57</v>
      </c>
      <c r="AJ724" t="s">
        <v>61</v>
      </c>
      <c r="AK724" t="s">
        <v>65</v>
      </c>
      <c r="AL724" t="s">
        <v>65</v>
      </c>
      <c r="AM724">
        <v>2.5</v>
      </c>
      <c r="AN724" t="s">
        <v>96</v>
      </c>
      <c r="AO724" t="str" cm="1">
        <f t="array" ref="AO724">_xlfn.IFS(
  attrition_data[[#This Row],[YearsSinceLastPromotion]]="","",
  attrition_data[[#This Row],[YearsSinceLastPromotion]]=0,"0",
  attrition_data[[#This Row],[YearsSinceLastPromotion]]&lt;=2,"1–2",
  attrition_data[[#This Row],[YearsSinceLastPromotion]]&lt;=5,"3–5",
  TRUE,"6+"
)</f>
        <v>0</v>
      </c>
      <c r="AP724">
        <f>attrition_data[[#This Row],[MonthlyIncome]] * 12 * ReplacementFactor</f>
        <v>9662.4</v>
      </c>
      <c r="AQ724">
        <f>IFERROR(attrition_data[[#This Row],[AttritionFlag]] * attrition_data[[#This Row],[ReplacementCost]], 0)</f>
        <v>0</v>
      </c>
      <c r="AR72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24" t="str" cm="1">
        <f t="array" ref="AS724">_xlfn.IFS(
  attrition_data[[#This Row],[RiskScore]] &lt;= $AU$3, "Q1 (Lowest)",
  attrition_data[[#This Row],[RiskScore]] &lt;= $AV$3, "Q2",
  attrition_data[[#This Row],[RiskScore]] &lt;= $AW$3, "Q3",
  TRUE, "Q4 (Highest)"
)</f>
        <v>Q2</v>
      </c>
    </row>
    <row r="725" spans="1:45">
      <c r="A725">
        <v>46</v>
      </c>
      <c r="B725" t="s">
        <v>50</v>
      </c>
      <c r="C725" t="s">
        <v>39</v>
      </c>
      <c r="D725" t="s">
        <v>52</v>
      </c>
      <c r="E725">
        <v>7</v>
      </c>
      <c r="F725">
        <v>2</v>
      </c>
      <c r="G725" t="s">
        <v>64</v>
      </c>
      <c r="H725">
        <v>1007</v>
      </c>
      <c r="I725">
        <v>4</v>
      </c>
      <c r="J725" t="s">
        <v>53</v>
      </c>
      <c r="K725">
        <v>3</v>
      </c>
      <c r="L725">
        <v>3</v>
      </c>
      <c r="M725" t="s">
        <v>69</v>
      </c>
      <c r="N725">
        <v>3</v>
      </c>
      <c r="O725" t="s">
        <v>67</v>
      </c>
      <c r="P725">
        <v>10845</v>
      </c>
      <c r="Q725">
        <v>6</v>
      </c>
      <c r="R725" t="s">
        <v>50</v>
      </c>
      <c r="S725">
        <v>13</v>
      </c>
      <c r="T725">
        <v>3</v>
      </c>
      <c r="U725">
        <v>2</v>
      </c>
      <c r="V725">
        <v>1</v>
      </c>
      <c r="W725">
        <v>13</v>
      </c>
      <c r="X725">
        <v>3</v>
      </c>
      <c r="Y725">
        <v>3</v>
      </c>
      <c r="Z725">
        <v>8</v>
      </c>
      <c r="AA725">
        <v>7</v>
      </c>
      <c r="AB725">
        <v>0</v>
      </c>
      <c r="AC725">
        <v>7</v>
      </c>
      <c r="AD725">
        <v>0</v>
      </c>
      <c r="AE725">
        <v>0</v>
      </c>
      <c r="AF725">
        <v>1</v>
      </c>
      <c r="AG725">
        <v>1</v>
      </c>
      <c r="AH725" t="s">
        <v>56</v>
      </c>
      <c r="AI725" t="s">
        <v>57</v>
      </c>
      <c r="AJ725" t="s">
        <v>81</v>
      </c>
      <c r="AK725" t="s">
        <v>58</v>
      </c>
      <c r="AL725" t="s">
        <v>49</v>
      </c>
      <c r="AM725">
        <v>3</v>
      </c>
      <c r="AN725" t="s">
        <v>94</v>
      </c>
      <c r="AO725" t="str" cm="1">
        <f t="array" ref="AO725">_xlfn.IFS(
  attrition_data[[#This Row],[YearsSinceLastPromotion]]="","",
  attrition_data[[#This Row],[YearsSinceLastPromotion]]=0,"0",
  attrition_data[[#This Row],[YearsSinceLastPromotion]]&lt;=2,"1–2",
  attrition_data[[#This Row],[YearsSinceLastPromotion]]&lt;=5,"3–5",
  TRUE,"6+"
)</f>
        <v>0</v>
      </c>
      <c r="AP725">
        <f>attrition_data[[#This Row],[MonthlyIncome]] * 12 * ReplacementFactor</f>
        <v>39042</v>
      </c>
      <c r="AQ725">
        <f>IFERROR(attrition_data[[#This Row],[AttritionFlag]] * attrition_data[[#This Row],[ReplacementCost]], 0)</f>
        <v>0</v>
      </c>
      <c r="AR72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25" t="str" cm="1">
        <f t="array" ref="AS725">_xlfn.IFS(
  attrition_data[[#This Row],[RiskScore]] &lt;= $AU$3, "Q1 (Lowest)",
  attrition_data[[#This Row],[RiskScore]] &lt;= $AV$3, "Q2",
  attrition_data[[#This Row],[RiskScore]] &lt;= $AW$3, "Q3",
  TRUE, "Q4 (Highest)"
)</f>
        <v>Q1 (Lowest)</v>
      </c>
    </row>
    <row r="726" spans="1:45">
      <c r="A726">
        <v>24</v>
      </c>
      <c r="B726" t="s">
        <v>50</v>
      </c>
      <c r="C726" t="s">
        <v>39</v>
      </c>
      <c r="D726" t="s">
        <v>52</v>
      </c>
      <c r="E726">
        <v>17</v>
      </c>
      <c r="F726">
        <v>1</v>
      </c>
      <c r="G726" t="s">
        <v>64</v>
      </c>
      <c r="H726">
        <v>1009</v>
      </c>
      <c r="I726">
        <v>4</v>
      </c>
      <c r="J726" t="s">
        <v>42</v>
      </c>
      <c r="K726">
        <v>2</v>
      </c>
      <c r="L726">
        <v>2</v>
      </c>
      <c r="M726" t="s">
        <v>69</v>
      </c>
      <c r="N726">
        <v>3</v>
      </c>
      <c r="O726" t="s">
        <v>67</v>
      </c>
      <c r="P726">
        <v>4377</v>
      </c>
      <c r="Q726">
        <v>1</v>
      </c>
      <c r="R726" t="s">
        <v>50</v>
      </c>
      <c r="S726">
        <v>15</v>
      </c>
      <c r="T726">
        <v>3</v>
      </c>
      <c r="U726">
        <v>2</v>
      </c>
      <c r="V726">
        <v>2</v>
      </c>
      <c r="W726">
        <v>5</v>
      </c>
      <c r="X726">
        <v>6</v>
      </c>
      <c r="Y726">
        <v>3</v>
      </c>
      <c r="Z726">
        <v>4</v>
      </c>
      <c r="AA726">
        <v>2</v>
      </c>
      <c r="AB726">
        <v>3</v>
      </c>
      <c r="AC726">
        <v>2</v>
      </c>
      <c r="AD726">
        <v>0</v>
      </c>
      <c r="AE726">
        <v>0</v>
      </c>
      <c r="AF726">
        <v>0</v>
      </c>
      <c r="AG726">
        <v>1</v>
      </c>
      <c r="AH726" t="s">
        <v>153</v>
      </c>
      <c r="AI726" t="s">
        <v>72</v>
      </c>
      <c r="AJ726" t="s">
        <v>61</v>
      </c>
      <c r="AK726" t="s">
        <v>48</v>
      </c>
      <c r="AL726" t="s">
        <v>65</v>
      </c>
      <c r="AM726">
        <v>3</v>
      </c>
      <c r="AN726" t="s">
        <v>94</v>
      </c>
      <c r="AO726" t="str" cm="1">
        <f t="array" ref="AO726">_xlfn.IFS(
  attrition_data[[#This Row],[YearsSinceLastPromotion]]="","",
  attrition_data[[#This Row],[YearsSinceLastPromotion]]=0,"0",
  attrition_data[[#This Row],[YearsSinceLastPromotion]]&lt;=2,"1–2",
  attrition_data[[#This Row],[YearsSinceLastPromotion]]&lt;=5,"3–5",
  TRUE,"6+"
)</f>
        <v>3–5</v>
      </c>
      <c r="AP726">
        <f>attrition_data[[#This Row],[MonthlyIncome]] * 12 * ReplacementFactor</f>
        <v>15757.199999999999</v>
      </c>
      <c r="AQ726">
        <f>IFERROR(attrition_data[[#This Row],[AttritionFlag]] * attrition_data[[#This Row],[ReplacementCost]], 0)</f>
        <v>0</v>
      </c>
      <c r="AR72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26" t="str" cm="1">
        <f t="array" ref="AS726">_xlfn.IFS(
  attrition_data[[#This Row],[RiskScore]] &lt;= $AU$3, "Q1 (Lowest)",
  attrition_data[[#This Row],[RiskScore]] &lt;= $AV$3, "Q2",
  attrition_data[[#This Row],[RiskScore]] &lt;= $AW$3, "Q3",
  TRUE, "Q4 (Highest)"
)</f>
        <v>Q2</v>
      </c>
    </row>
    <row r="727" spans="1:45">
      <c r="A727">
        <v>35</v>
      </c>
      <c r="B727" t="s">
        <v>38</v>
      </c>
      <c r="C727" t="s">
        <v>39</v>
      </c>
      <c r="D727" t="s">
        <v>52</v>
      </c>
      <c r="E727">
        <v>14</v>
      </c>
      <c r="F727">
        <v>4</v>
      </c>
      <c r="G727" t="s">
        <v>59</v>
      </c>
      <c r="H727">
        <v>1010</v>
      </c>
      <c r="I727">
        <v>3</v>
      </c>
      <c r="J727" t="s">
        <v>53</v>
      </c>
      <c r="K727">
        <v>2</v>
      </c>
      <c r="L727">
        <v>1</v>
      </c>
      <c r="M727" t="s">
        <v>60</v>
      </c>
      <c r="N727">
        <v>2</v>
      </c>
      <c r="O727" t="s">
        <v>67</v>
      </c>
      <c r="P727">
        <v>3743</v>
      </c>
      <c r="Q727">
        <v>1</v>
      </c>
      <c r="R727" t="s">
        <v>38</v>
      </c>
      <c r="S727">
        <v>24</v>
      </c>
      <c r="T727">
        <v>4</v>
      </c>
      <c r="U727">
        <v>4</v>
      </c>
      <c r="V727">
        <v>1</v>
      </c>
      <c r="W727">
        <v>5</v>
      </c>
      <c r="X727">
        <v>2</v>
      </c>
      <c r="Y727">
        <v>1</v>
      </c>
      <c r="Z727">
        <v>4</v>
      </c>
      <c r="AA727">
        <v>2</v>
      </c>
      <c r="AB727">
        <v>0</v>
      </c>
      <c r="AC727">
        <v>2</v>
      </c>
      <c r="AD727">
        <v>1</v>
      </c>
      <c r="AE727">
        <v>1</v>
      </c>
      <c r="AF727">
        <v>1</v>
      </c>
      <c r="AG727">
        <v>1</v>
      </c>
      <c r="AH727" t="s">
        <v>45</v>
      </c>
      <c r="AI727" t="s">
        <v>73</v>
      </c>
      <c r="AJ727" t="s">
        <v>61</v>
      </c>
      <c r="AK727" t="s">
        <v>48</v>
      </c>
      <c r="AL727" t="s">
        <v>65</v>
      </c>
      <c r="AM727">
        <v>2.5</v>
      </c>
      <c r="AN727" t="s">
        <v>96</v>
      </c>
      <c r="AO727" t="str" cm="1">
        <f t="array" ref="AO727">_xlfn.IFS(
  attrition_data[[#This Row],[YearsSinceLastPromotion]]="","",
  attrition_data[[#This Row],[YearsSinceLastPromotion]]=0,"0",
  attrition_data[[#This Row],[YearsSinceLastPromotion]]&lt;=2,"1–2",
  attrition_data[[#This Row],[YearsSinceLastPromotion]]&lt;=5,"3–5",
  TRUE,"6+"
)</f>
        <v>0</v>
      </c>
      <c r="AP727">
        <f>attrition_data[[#This Row],[MonthlyIncome]] * 12 * ReplacementFactor</f>
        <v>13474.8</v>
      </c>
      <c r="AQ727">
        <f>IFERROR(attrition_data[[#This Row],[AttritionFlag]] * attrition_data[[#This Row],[ReplacementCost]], 0)</f>
        <v>13474.8</v>
      </c>
      <c r="AR72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27" t="str" cm="1">
        <f t="array" ref="AS727">_xlfn.IFS(
  attrition_data[[#This Row],[RiskScore]] &lt;= $AU$3, "Q1 (Lowest)",
  attrition_data[[#This Row],[RiskScore]] &lt;= $AV$3, "Q2",
  attrition_data[[#This Row],[RiskScore]] &lt;= $AW$3, "Q3",
  TRUE, "Q4 (Highest)"
)</f>
        <v>Q2</v>
      </c>
    </row>
    <row r="728" spans="1:45">
      <c r="A728">
        <v>31</v>
      </c>
      <c r="B728" t="s">
        <v>50</v>
      </c>
      <c r="C728" t="s">
        <v>51</v>
      </c>
      <c r="D728" t="s">
        <v>52</v>
      </c>
      <c r="E728">
        <v>1</v>
      </c>
      <c r="F728">
        <v>1</v>
      </c>
      <c r="G728" t="s">
        <v>41</v>
      </c>
      <c r="H728">
        <v>1011</v>
      </c>
      <c r="I728">
        <v>3</v>
      </c>
      <c r="J728" t="s">
        <v>42</v>
      </c>
      <c r="K728">
        <v>3</v>
      </c>
      <c r="L728">
        <v>2</v>
      </c>
      <c r="M728" t="s">
        <v>69</v>
      </c>
      <c r="N728">
        <v>1</v>
      </c>
      <c r="O728" t="s">
        <v>55</v>
      </c>
      <c r="P728">
        <v>4148</v>
      </c>
      <c r="Q728">
        <v>1</v>
      </c>
      <c r="R728" t="s">
        <v>50</v>
      </c>
      <c r="S728">
        <v>12</v>
      </c>
      <c r="T728">
        <v>3</v>
      </c>
      <c r="U728">
        <v>3</v>
      </c>
      <c r="V728">
        <v>1</v>
      </c>
      <c r="W728">
        <v>4</v>
      </c>
      <c r="X728">
        <v>1</v>
      </c>
      <c r="Y728">
        <v>3</v>
      </c>
      <c r="Z728">
        <v>4</v>
      </c>
      <c r="AA728">
        <v>3</v>
      </c>
      <c r="AB728">
        <v>0</v>
      </c>
      <c r="AC728">
        <v>3</v>
      </c>
      <c r="AD728">
        <v>0</v>
      </c>
      <c r="AE728">
        <v>0</v>
      </c>
      <c r="AF728">
        <v>1</v>
      </c>
      <c r="AG728">
        <v>1</v>
      </c>
      <c r="AH728" t="s">
        <v>63</v>
      </c>
      <c r="AI728" t="s">
        <v>46</v>
      </c>
      <c r="AJ728" t="s">
        <v>61</v>
      </c>
      <c r="AK728" t="s">
        <v>48</v>
      </c>
      <c r="AL728" t="s">
        <v>65</v>
      </c>
      <c r="AM728">
        <v>2.5</v>
      </c>
      <c r="AN728" t="s">
        <v>96</v>
      </c>
      <c r="AO728" t="str" cm="1">
        <f t="array" ref="AO728">_xlfn.IFS(
  attrition_data[[#This Row],[YearsSinceLastPromotion]]="","",
  attrition_data[[#This Row],[YearsSinceLastPromotion]]=0,"0",
  attrition_data[[#This Row],[YearsSinceLastPromotion]]&lt;=2,"1–2",
  attrition_data[[#This Row],[YearsSinceLastPromotion]]&lt;=5,"3–5",
  TRUE,"6+"
)</f>
        <v>0</v>
      </c>
      <c r="AP728">
        <f>attrition_data[[#This Row],[MonthlyIncome]] * 12 * ReplacementFactor</f>
        <v>14932.8</v>
      </c>
      <c r="AQ728">
        <f>IFERROR(attrition_data[[#This Row],[AttritionFlag]] * attrition_data[[#This Row],[ReplacementCost]], 0)</f>
        <v>0</v>
      </c>
      <c r="AR72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28" t="str" cm="1">
        <f t="array" ref="AS728">_xlfn.IFS(
  attrition_data[[#This Row],[RiskScore]] &lt;= $AU$3, "Q1 (Lowest)",
  attrition_data[[#This Row],[RiskScore]] &lt;= $AV$3, "Q2",
  attrition_data[[#This Row],[RiskScore]] &lt;= $AW$3, "Q3",
  TRUE, "Q4 (Highest)"
)</f>
        <v>Q1 (Lowest)</v>
      </c>
    </row>
    <row r="729" spans="1:45">
      <c r="A729">
        <v>18</v>
      </c>
      <c r="B729" t="s">
        <v>50</v>
      </c>
      <c r="C729" t="s">
        <v>74</v>
      </c>
      <c r="D729" t="s">
        <v>52</v>
      </c>
      <c r="E729">
        <v>5</v>
      </c>
      <c r="F729">
        <v>2</v>
      </c>
      <c r="G729" t="s">
        <v>41</v>
      </c>
      <c r="H729">
        <v>1012</v>
      </c>
      <c r="I729">
        <v>2</v>
      </c>
      <c r="J729" t="s">
        <v>53</v>
      </c>
      <c r="K729">
        <v>3</v>
      </c>
      <c r="L729">
        <v>1</v>
      </c>
      <c r="M729" t="s">
        <v>54</v>
      </c>
      <c r="N729">
        <v>4</v>
      </c>
      <c r="O729" t="s">
        <v>44</v>
      </c>
      <c r="P729">
        <v>1051</v>
      </c>
      <c r="Q729">
        <v>1</v>
      </c>
      <c r="R729" t="s">
        <v>50</v>
      </c>
      <c r="S729">
        <v>15</v>
      </c>
      <c r="T729">
        <v>3</v>
      </c>
      <c r="U729">
        <v>4</v>
      </c>
      <c r="V729">
        <v>0</v>
      </c>
      <c r="W729">
        <v>0</v>
      </c>
      <c r="X729">
        <v>2</v>
      </c>
      <c r="Y729">
        <v>3</v>
      </c>
      <c r="Z729">
        <v>0</v>
      </c>
      <c r="AA729">
        <v>0</v>
      </c>
      <c r="AB729">
        <v>0</v>
      </c>
      <c r="AC729">
        <v>0</v>
      </c>
      <c r="AD729">
        <v>0</v>
      </c>
      <c r="AE729">
        <v>0</v>
      </c>
      <c r="AF729">
        <v>1</v>
      </c>
      <c r="AG729">
        <v>0</v>
      </c>
      <c r="AH729" t="s">
        <v>153</v>
      </c>
      <c r="AI729" t="s">
        <v>46</v>
      </c>
      <c r="AJ729" t="s">
        <v>61</v>
      </c>
      <c r="AK729" t="s">
        <v>65</v>
      </c>
      <c r="AL729" t="s">
        <v>62</v>
      </c>
      <c r="AM729">
        <v>3.25</v>
      </c>
      <c r="AN729" t="s">
        <v>95</v>
      </c>
      <c r="AO729" t="str" cm="1">
        <f t="array" ref="AO729">_xlfn.IFS(
  attrition_data[[#This Row],[YearsSinceLastPromotion]]="","",
  attrition_data[[#This Row],[YearsSinceLastPromotion]]=0,"0",
  attrition_data[[#This Row],[YearsSinceLastPromotion]]&lt;=2,"1–2",
  attrition_data[[#This Row],[YearsSinceLastPromotion]]&lt;=5,"3–5",
  TRUE,"6+"
)</f>
        <v>0</v>
      </c>
      <c r="AP729">
        <f>attrition_data[[#This Row],[MonthlyIncome]] * 12 * ReplacementFactor</f>
        <v>3783.6</v>
      </c>
      <c r="AQ729">
        <f>IFERROR(attrition_data[[#This Row],[AttritionFlag]] * attrition_data[[#This Row],[ReplacementCost]], 0)</f>
        <v>0</v>
      </c>
      <c r="AR72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29" t="str" cm="1">
        <f t="array" ref="AS729">_xlfn.IFS(
  attrition_data[[#This Row],[RiskScore]] &lt;= $AU$3, "Q1 (Lowest)",
  attrition_data[[#This Row],[RiskScore]] &lt;= $AV$3, "Q2",
  attrition_data[[#This Row],[RiskScore]] &lt;= $AW$3, "Q3",
  TRUE, "Q4 (Highest)"
)</f>
        <v>Q2</v>
      </c>
    </row>
    <row r="730" spans="1:45">
      <c r="A730">
        <v>54</v>
      </c>
      <c r="B730" t="s">
        <v>50</v>
      </c>
      <c r="C730" t="s">
        <v>39</v>
      </c>
      <c r="D730" t="s">
        <v>52</v>
      </c>
      <c r="E730">
        <v>17</v>
      </c>
      <c r="F730">
        <v>3</v>
      </c>
      <c r="G730" t="s">
        <v>83</v>
      </c>
      <c r="H730">
        <v>1013</v>
      </c>
      <c r="I730">
        <v>3</v>
      </c>
      <c r="J730" t="s">
        <v>42</v>
      </c>
      <c r="K730">
        <v>3</v>
      </c>
      <c r="L730">
        <v>3</v>
      </c>
      <c r="M730" t="s">
        <v>69</v>
      </c>
      <c r="N730">
        <v>3</v>
      </c>
      <c r="O730" t="s">
        <v>55</v>
      </c>
      <c r="P730">
        <v>10739</v>
      </c>
      <c r="Q730">
        <v>8</v>
      </c>
      <c r="R730" t="s">
        <v>50</v>
      </c>
      <c r="S730">
        <v>11</v>
      </c>
      <c r="T730">
        <v>3</v>
      </c>
      <c r="U730">
        <v>3</v>
      </c>
      <c r="V730">
        <v>1</v>
      </c>
      <c r="W730">
        <v>22</v>
      </c>
      <c r="X730">
        <v>2</v>
      </c>
      <c r="Y730">
        <v>3</v>
      </c>
      <c r="Z730">
        <v>10</v>
      </c>
      <c r="AA730">
        <v>7</v>
      </c>
      <c r="AB730">
        <v>0</v>
      </c>
      <c r="AC730">
        <v>8</v>
      </c>
      <c r="AD730">
        <v>0</v>
      </c>
      <c r="AE730">
        <v>0</v>
      </c>
      <c r="AF730">
        <v>1</v>
      </c>
      <c r="AG730">
        <v>1</v>
      </c>
      <c r="AH730" t="s">
        <v>56</v>
      </c>
      <c r="AI730" t="s">
        <v>72</v>
      </c>
      <c r="AJ730" t="s">
        <v>81</v>
      </c>
      <c r="AK730" t="s">
        <v>71</v>
      </c>
      <c r="AL730" t="s">
        <v>49</v>
      </c>
      <c r="AM730">
        <v>3</v>
      </c>
      <c r="AN730" t="s">
        <v>94</v>
      </c>
      <c r="AO730" t="str" cm="1">
        <f t="array" ref="AO730">_xlfn.IFS(
  attrition_data[[#This Row],[YearsSinceLastPromotion]]="","",
  attrition_data[[#This Row],[YearsSinceLastPromotion]]=0,"0",
  attrition_data[[#This Row],[YearsSinceLastPromotion]]&lt;=2,"1–2",
  attrition_data[[#This Row],[YearsSinceLastPromotion]]&lt;=5,"3–5",
  TRUE,"6+"
)</f>
        <v>0</v>
      </c>
      <c r="AP730">
        <f>attrition_data[[#This Row],[MonthlyIncome]] * 12 * ReplacementFactor</f>
        <v>38660.400000000001</v>
      </c>
      <c r="AQ730">
        <f>IFERROR(attrition_data[[#This Row],[AttritionFlag]] * attrition_data[[#This Row],[ReplacementCost]], 0)</f>
        <v>0</v>
      </c>
      <c r="AR73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30" t="str" cm="1">
        <f t="array" ref="AS730">_xlfn.IFS(
  attrition_data[[#This Row],[RiskScore]] &lt;= $AU$3, "Q1 (Lowest)",
  attrition_data[[#This Row],[RiskScore]] &lt;= $AV$3, "Q2",
  attrition_data[[#This Row],[RiskScore]] &lt;= $AW$3, "Q3",
  TRUE, "Q4 (Highest)"
)</f>
        <v>Q1 (Lowest)</v>
      </c>
    </row>
    <row r="731" spans="1:45">
      <c r="A731">
        <v>35</v>
      </c>
      <c r="B731" t="s">
        <v>50</v>
      </c>
      <c r="C731" t="s">
        <v>39</v>
      </c>
      <c r="D731" t="s">
        <v>52</v>
      </c>
      <c r="E731">
        <v>25</v>
      </c>
      <c r="F731">
        <v>4</v>
      </c>
      <c r="G731" t="s">
        <v>64</v>
      </c>
      <c r="H731">
        <v>1014</v>
      </c>
      <c r="I731">
        <v>3</v>
      </c>
      <c r="J731" t="s">
        <v>42</v>
      </c>
      <c r="K731">
        <v>3</v>
      </c>
      <c r="L731">
        <v>3</v>
      </c>
      <c r="M731" t="s">
        <v>70</v>
      </c>
      <c r="N731">
        <v>3</v>
      </c>
      <c r="O731" t="s">
        <v>67</v>
      </c>
      <c r="P731">
        <v>10388</v>
      </c>
      <c r="Q731">
        <v>1</v>
      </c>
      <c r="R731" t="s">
        <v>38</v>
      </c>
      <c r="S731">
        <v>11</v>
      </c>
      <c r="T731">
        <v>3</v>
      </c>
      <c r="U731">
        <v>3</v>
      </c>
      <c r="V731">
        <v>1</v>
      </c>
      <c r="W731">
        <v>16</v>
      </c>
      <c r="X731">
        <v>3</v>
      </c>
      <c r="Y731">
        <v>2</v>
      </c>
      <c r="Z731">
        <v>16</v>
      </c>
      <c r="AA731">
        <v>10</v>
      </c>
      <c r="AB731">
        <v>10</v>
      </c>
      <c r="AC731">
        <v>1</v>
      </c>
      <c r="AD731">
        <v>0</v>
      </c>
      <c r="AE731">
        <v>1</v>
      </c>
      <c r="AF731">
        <v>0</v>
      </c>
      <c r="AG731">
        <v>1</v>
      </c>
      <c r="AH731" t="s">
        <v>45</v>
      </c>
      <c r="AI731" t="s">
        <v>68</v>
      </c>
      <c r="AJ731" t="s">
        <v>81</v>
      </c>
      <c r="AK731" t="s">
        <v>71</v>
      </c>
      <c r="AL731" t="s">
        <v>71</v>
      </c>
      <c r="AM731">
        <v>2.75</v>
      </c>
      <c r="AN731" t="s">
        <v>94</v>
      </c>
      <c r="AO731" t="str" cm="1">
        <f t="array" ref="AO731">_xlfn.IFS(
  attrition_data[[#This Row],[YearsSinceLastPromotion]]="","",
  attrition_data[[#This Row],[YearsSinceLastPromotion]]=0,"0",
  attrition_data[[#This Row],[YearsSinceLastPromotion]]&lt;=2,"1–2",
  attrition_data[[#This Row],[YearsSinceLastPromotion]]&lt;=5,"3–5",
  TRUE,"6+"
)</f>
        <v>6+</v>
      </c>
      <c r="AP731">
        <f>attrition_data[[#This Row],[MonthlyIncome]] * 12 * ReplacementFactor</f>
        <v>37396.799999999996</v>
      </c>
      <c r="AQ731">
        <f>IFERROR(attrition_data[[#This Row],[AttritionFlag]] * attrition_data[[#This Row],[ReplacementCost]], 0)</f>
        <v>0</v>
      </c>
      <c r="AR73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731" t="str" cm="1">
        <f t="array" ref="AS731">_xlfn.IFS(
  attrition_data[[#This Row],[RiskScore]] &lt;= $AU$3, "Q1 (Lowest)",
  attrition_data[[#This Row],[RiskScore]] &lt;= $AV$3, "Q2",
  attrition_data[[#This Row],[RiskScore]] &lt;= $AW$3, "Q3",
  TRUE, "Q4 (Highest)"
)</f>
        <v>Q4 (Highest)</v>
      </c>
    </row>
    <row r="732" spans="1:45">
      <c r="A732">
        <v>30</v>
      </c>
      <c r="B732" t="s">
        <v>50</v>
      </c>
      <c r="C732" t="s">
        <v>39</v>
      </c>
      <c r="D732" t="s">
        <v>52</v>
      </c>
      <c r="E732">
        <v>8</v>
      </c>
      <c r="F732">
        <v>2</v>
      </c>
      <c r="G732" t="s">
        <v>41</v>
      </c>
      <c r="H732">
        <v>1015</v>
      </c>
      <c r="I732">
        <v>2</v>
      </c>
      <c r="J732" t="s">
        <v>42</v>
      </c>
      <c r="K732">
        <v>4</v>
      </c>
      <c r="L732">
        <v>3</v>
      </c>
      <c r="M732" t="s">
        <v>80</v>
      </c>
      <c r="N732">
        <v>1</v>
      </c>
      <c r="O732" t="s">
        <v>55</v>
      </c>
      <c r="P732">
        <v>11416</v>
      </c>
      <c r="Q732">
        <v>0</v>
      </c>
      <c r="R732" t="s">
        <v>38</v>
      </c>
      <c r="S732">
        <v>12</v>
      </c>
      <c r="T732">
        <v>3</v>
      </c>
      <c r="U732">
        <v>3</v>
      </c>
      <c r="V732">
        <v>3</v>
      </c>
      <c r="W732">
        <v>9</v>
      </c>
      <c r="X732">
        <v>4</v>
      </c>
      <c r="Y732">
        <v>2</v>
      </c>
      <c r="Z732">
        <v>8</v>
      </c>
      <c r="AA732">
        <v>7</v>
      </c>
      <c r="AB732">
        <v>1</v>
      </c>
      <c r="AC732">
        <v>7</v>
      </c>
      <c r="AD732">
        <v>0</v>
      </c>
      <c r="AE732">
        <v>1</v>
      </c>
      <c r="AF732">
        <v>1</v>
      </c>
      <c r="AG732">
        <v>1</v>
      </c>
      <c r="AH732" t="s">
        <v>63</v>
      </c>
      <c r="AI732" t="s">
        <v>57</v>
      </c>
      <c r="AJ732" t="s">
        <v>81</v>
      </c>
      <c r="AK732" t="s">
        <v>58</v>
      </c>
      <c r="AL732" t="s">
        <v>49</v>
      </c>
      <c r="AM732">
        <v>2</v>
      </c>
      <c r="AN732" t="s">
        <v>93</v>
      </c>
      <c r="AO732" t="str" cm="1">
        <f t="array" ref="AO732">_xlfn.IFS(
  attrition_data[[#This Row],[YearsSinceLastPromotion]]="","",
  attrition_data[[#This Row],[YearsSinceLastPromotion]]=0,"0",
  attrition_data[[#This Row],[YearsSinceLastPromotion]]&lt;=2,"1–2",
  attrition_data[[#This Row],[YearsSinceLastPromotion]]&lt;=5,"3–5",
  TRUE,"6+"
)</f>
        <v>1–2</v>
      </c>
      <c r="AP732">
        <f>attrition_data[[#This Row],[MonthlyIncome]] * 12 * ReplacementFactor</f>
        <v>41097.599999999999</v>
      </c>
      <c r="AQ732">
        <f>IFERROR(attrition_data[[#This Row],[AttritionFlag]] * attrition_data[[#This Row],[ReplacementCost]], 0)</f>
        <v>0</v>
      </c>
      <c r="AR73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32" t="str" cm="1">
        <f t="array" ref="AS732">_xlfn.IFS(
  attrition_data[[#This Row],[RiskScore]] &lt;= $AU$3, "Q1 (Lowest)",
  attrition_data[[#This Row],[RiskScore]] &lt;= $AV$3, "Q2",
  attrition_data[[#This Row],[RiskScore]] &lt;= $AW$3, "Q3",
  TRUE, "Q4 (Highest)"
)</f>
        <v>Q3</v>
      </c>
    </row>
    <row r="733" spans="1:45">
      <c r="A733">
        <v>20</v>
      </c>
      <c r="B733" t="s">
        <v>38</v>
      </c>
      <c r="C733" t="s">
        <v>39</v>
      </c>
      <c r="D733" t="s">
        <v>52</v>
      </c>
      <c r="E733">
        <v>11</v>
      </c>
      <c r="F733">
        <v>3</v>
      </c>
      <c r="G733" t="s">
        <v>64</v>
      </c>
      <c r="H733">
        <v>1016</v>
      </c>
      <c r="I733">
        <v>4</v>
      </c>
      <c r="J733" t="s">
        <v>42</v>
      </c>
      <c r="K733">
        <v>2</v>
      </c>
      <c r="L733">
        <v>1</v>
      </c>
      <c r="M733" t="s">
        <v>54</v>
      </c>
      <c r="N733">
        <v>1</v>
      </c>
      <c r="O733" t="s">
        <v>44</v>
      </c>
      <c r="P733">
        <v>2600</v>
      </c>
      <c r="Q733">
        <v>1</v>
      </c>
      <c r="R733" t="s">
        <v>38</v>
      </c>
      <c r="S733">
        <v>15</v>
      </c>
      <c r="T733">
        <v>3</v>
      </c>
      <c r="U733">
        <v>1</v>
      </c>
      <c r="V733">
        <v>0</v>
      </c>
      <c r="W733">
        <v>1</v>
      </c>
      <c r="X733">
        <v>2</v>
      </c>
      <c r="Y733">
        <v>3</v>
      </c>
      <c r="Z733">
        <v>1</v>
      </c>
      <c r="AA733">
        <v>0</v>
      </c>
      <c r="AB733">
        <v>0</v>
      </c>
      <c r="AC733">
        <v>0</v>
      </c>
      <c r="AD733">
        <v>1</v>
      </c>
      <c r="AE733">
        <v>1</v>
      </c>
      <c r="AF733">
        <v>1</v>
      </c>
      <c r="AG733">
        <v>0</v>
      </c>
      <c r="AH733" t="s">
        <v>153</v>
      </c>
      <c r="AI733" t="s">
        <v>73</v>
      </c>
      <c r="AJ733" t="s">
        <v>61</v>
      </c>
      <c r="AK733" t="s">
        <v>65</v>
      </c>
      <c r="AL733" t="s">
        <v>62</v>
      </c>
      <c r="AM733">
        <v>2.25</v>
      </c>
      <c r="AN733" t="s">
        <v>96</v>
      </c>
      <c r="AO733" t="str" cm="1">
        <f t="array" ref="AO733">_xlfn.IFS(
  attrition_data[[#This Row],[YearsSinceLastPromotion]]="","",
  attrition_data[[#This Row],[YearsSinceLastPromotion]]=0,"0",
  attrition_data[[#This Row],[YearsSinceLastPromotion]]&lt;=2,"1–2",
  attrition_data[[#This Row],[YearsSinceLastPromotion]]&lt;=5,"3–5",
  TRUE,"6+"
)</f>
        <v>0</v>
      </c>
      <c r="AP733">
        <f>attrition_data[[#This Row],[MonthlyIncome]] * 12 * ReplacementFactor</f>
        <v>9360</v>
      </c>
      <c r="AQ733">
        <f>IFERROR(attrition_data[[#This Row],[AttritionFlag]] * attrition_data[[#This Row],[ReplacementCost]], 0)</f>
        <v>9360</v>
      </c>
      <c r="AR73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33" t="str" cm="1">
        <f t="array" ref="AS733">_xlfn.IFS(
  attrition_data[[#This Row],[RiskScore]] &lt;= $AU$3, "Q1 (Lowest)",
  attrition_data[[#This Row],[RiskScore]] &lt;= $AV$3, "Q2",
  attrition_data[[#This Row],[RiskScore]] &lt;= $AW$3, "Q3",
  TRUE, "Q4 (Highest)"
)</f>
        <v>Q3</v>
      </c>
    </row>
    <row r="734" spans="1:45">
      <c r="A734">
        <v>30</v>
      </c>
      <c r="B734" t="s">
        <v>38</v>
      </c>
      <c r="C734" t="s">
        <v>51</v>
      </c>
      <c r="D734" t="s">
        <v>52</v>
      </c>
      <c r="E734">
        <v>5</v>
      </c>
      <c r="F734">
        <v>3</v>
      </c>
      <c r="G734" t="s">
        <v>64</v>
      </c>
      <c r="H734">
        <v>1017</v>
      </c>
      <c r="I734">
        <v>2</v>
      </c>
      <c r="J734" t="s">
        <v>42</v>
      </c>
      <c r="K734">
        <v>3</v>
      </c>
      <c r="L734">
        <v>1</v>
      </c>
      <c r="M734" t="s">
        <v>60</v>
      </c>
      <c r="N734">
        <v>2</v>
      </c>
      <c r="O734" t="s">
        <v>44</v>
      </c>
      <c r="P734">
        <v>2422</v>
      </c>
      <c r="Q734">
        <v>0</v>
      </c>
      <c r="R734" t="s">
        <v>50</v>
      </c>
      <c r="S734">
        <v>17</v>
      </c>
      <c r="T734">
        <v>3</v>
      </c>
      <c r="U734">
        <v>1</v>
      </c>
      <c r="V734">
        <v>0</v>
      </c>
      <c r="W734">
        <v>4</v>
      </c>
      <c r="X734">
        <v>3</v>
      </c>
      <c r="Y734">
        <v>3</v>
      </c>
      <c r="Z734">
        <v>3</v>
      </c>
      <c r="AA734">
        <v>2</v>
      </c>
      <c r="AB734">
        <v>1</v>
      </c>
      <c r="AC734">
        <v>2</v>
      </c>
      <c r="AD734">
        <v>1</v>
      </c>
      <c r="AE734">
        <v>0</v>
      </c>
      <c r="AF734">
        <v>1</v>
      </c>
      <c r="AG734">
        <v>1</v>
      </c>
      <c r="AH734" t="s">
        <v>63</v>
      </c>
      <c r="AI734" t="s">
        <v>46</v>
      </c>
      <c r="AJ734" t="s">
        <v>61</v>
      </c>
      <c r="AK734" t="s">
        <v>48</v>
      </c>
      <c r="AL734" t="s">
        <v>65</v>
      </c>
      <c r="AM734">
        <v>2</v>
      </c>
      <c r="AN734" t="s">
        <v>93</v>
      </c>
      <c r="AO734" t="str" cm="1">
        <f t="array" ref="AO734">_xlfn.IFS(
  attrition_data[[#This Row],[YearsSinceLastPromotion]]="","",
  attrition_data[[#This Row],[YearsSinceLastPromotion]]=0,"0",
  attrition_data[[#This Row],[YearsSinceLastPromotion]]&lt;=2,"1–2",
  attrition_data[[#This Row],[YearsSinceLastPromotion]]&lt;=5,"3–5",
  TRUE,"6+"
)</f>
        <v>1–2</v>
      </c>
      <c r="AP734">
        <f>attrition_data[[#This Row],[MonthlyIncome]] * 12 * ReplacementFactor</f>
        <v>8719.1999999999989</v>
      </c>
      <c r="AQ734">
        <f>IFERROR(attrition_data[[#This Row],[AttritionFlag]] * attrition_data[[#This Row],[ReplacementCost]], 0)</f>
        <v>8719.1999999999989</v>
      </c>
      <c r="AR73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34" t="str" cm="1">
        <f t="array" ref="AS734">_xlfn.IFS(
  attrition_data[[#This Row],[RiskScore]] &lt;= $AU$3, "Q1 (Lowest)",
  attrition_data[[#This Row],[RiskScore]] &lt;= $AV$3, "Q2",
  attrition_data[[#This Row],[RiskScore]] &lt;= $AW$3, "Q3",
  TRUE, "Q4 (Highest)"
)</f>
        <v>Q2</v>
      </c>
    </row>
    <row r="735" spans="1:45">
      <c r="A735">
        <v>26</v>
      </c>
      <c r="B735" t="s">
        <v>50</v>
      </c>
      <c r="C735" t="s">
        <v>39</v>
      </c>
      <c r="D735" t="s">
        <v>52</v>
      </c>
      <c r="E735">
        <v>2</v>
      </c>
      <c r="F735">
        <v>2</v>
      </c>
      <c r="G735" t="s">
        <v>64</v>
      </c>
      <c r="H735">
        <v>1018</v>
      </c>
      <c r="I735">
        <v>4</v>
      </c>
      <c r="J735" t="s">
        <v>53</v>
      </c>
      <c r="K735">
        <v>4</v>
      </c>
      <c r="L735">
        <v>2</v>
      </c>
      <c r="M735" t="s">
        <v>69</v>
      </c>
      <c r="N735">
        <v>4</v>
      </c>
      <c r="O735" t="s">
        <v>55</v>
      </c>
      <c r="P735">
        <v>5472</v>
      </c>
      <c r="Q735">
        <v>1</v>
      </c>
      <c r="R735" t="s">
        <v>50</v>
      </c>
      <c r="S735">
        <v>12</v>
      </c>
      <c r="T735">
        <v>3</v>
      </c>
      <c r="U735">
        <v>2</v>
      </c>
      <c r="V735">
        <v>0</v>
      </c>
      <c r="W735">
        <v>8</v>
      </c>
      <c r="X735">
        <v>2</v>
      </c>
      <c r="Y735">
        <v>3</v>
      </c>
      <c r="Z735">
        <v>8</v>
      </c>
      <c r="AA735">
        <v>7</v>
      </c>
      <c r="AB735">
        <v>1</v>
      </c>
      <c r="AC735">
        <v>3</v>
      </c>
      <c r="AD735">
        <v>0</v>
      </c>
      <c r="AE735">
        <v>0</v>
      </c>
      <c r="AF735">
        <v>1</v>
      </c>
      <c r="AG735">
        <v>1</v>
      </c>
      <c r="AH735" t="s">
        <v>63</v>
      </c>
      <c r="AI735" t="s">
        <v>46</v>
      </c>
      <c r="AJ735" t="s">
        <v>47</v>
      </c>
      <c r="AK735" t="s">
        <v>48</v>
      </c>
      <c r="AL735" t="s">
        <v>49</v>
      </c>
      <c r="AM735">
        <v>3.25</v>
      </c>
      <c r="AN735" t="s">
        <v>95</v>
      </c>
      <c r="AO735" t="str" cm="1">
        <f t="array" ref="AO735">_xlfn.IFS(
  attrition_data[[#This Row],[YearsSinceLastPromotion]]="","",
  attrition_data[[#This Row],[YearsSinceLastPromotion]]=0,"0",
  attrition_data[[#This Row],[YearsSinceLastPromotion]]&lt;=2,"1–2",
  attrition_data[[#This Row],[YearsSinceLastPromotion]]&lt;=5,"3–5",
  TRUE,"6+"
)</f>
        <v>1–2</v>
      </c>
      <c r="AP735">
        <f>attrition_data[[#This Row],[MonthlyIncome]] * 12 * ReplacementFactor</f>
        <v>19699.2</v>
      </c>
      <c r="AQ735">
        <f>IFERROR(attrition_data[[#This Row],[AttritionFlag]] * attrition_data[[#This Row],[ReplacementCost]], 0)</f>
        <v>0</v>
      </c>
      <c r="AR73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35" t="str" cm="1">
        <f t="array" ref="AS735">_xlfn.IFS(
  attrition_data[[#This Row],[RiskScore]] &lt;= $AU$3, "Q1 (Lowest)",
  attrition_data[[#This Row],[RiskScore]] &lt;= $AV$3, "Q2",
  attrition_data[[#This Row],[RiskScore]] &lt;= $AW$3, "Q3",
  TRUE, "Q4 (Highest)"
)</f>
        <v>Q1 (Lowest)</v>
      </c>
    </row>
    <row r="736" spans="1:45">
      <c r="A736">
        <v>22</v>
      </c>
      <c r="B736" t="s">
        <v>50</v>
      </c>
      <c r="C736" t="s">
        <v>39</v>
      </c>
      <c r="D736" t="s">
        <v>52</v>
      </c>
      <c r="E736">
        <v>8</v>
      </c>
      <c r="F736">
        <v>1</v>
      </c>
      <c r="G736" t="s">
        <v>41</v>
      </c>
      <c r="H736">
        <v>1019</v>
      </c>
      <c r="I736">
        <v>2</v>
      </c>
      <c r="J736" t="s">
        <v>53</v>
      </c>
      <c r="K736">
        <v>1</v>
      </c>
      <c r="L736">
        <v>1</v>
      </c>
      <c r="M736" t="s">
        <v>60</v>
      </c>
      <c r="N736">
        <v>1</v>
      </c>
      <c r="O736" t="s">
        <v>55</v>
      </c>
      <c r="P736">
        <v>2451</v>
      </c>
      <c r="Q736">
        <v>1</v>
      </c>
      <c r="R736" t="s">
        <v>50</v>
      </c>
      <c r="S736">
        <v>15</v>
      </c>
      <c r="T736">
        <v>3</v>
      </c>
      <c r="U736">
        <v>1</v>
      </c>
      <c r="V736">
        <v>1</v>
      </c>
      <c r="W736">
        <v>4</v>
      </c>
      <c r="X736">
        <v>3</v>
      </c>
      <c r="Y736">
        <v>2</v>
      </c>
      <c r="Z736">
        <v>4</v>
      </c>
      <c r="AA736">
        <v>3</v>
      </c>
      <c r="AB736">
        <v>1</v>
      </c>
      <c r="AC736">
        <v>1</v>
      </c>
      <c r="AD736">
        <v>0</v>
      </c>
      <c r="AE736">
        <v>0</v>
      </c>
      <c r="AF736">
        <v>1</v>
      </c>
      <c r="AG736">
        <v>1</v>
      </c>
      <c r="AH736" t="s">
        <v>153</v>
      </c>
      <c r="AI736" t="s">
        <v>57</v>
      </c>
      <c r="AJ736" t="s">
        <v>61</v>
      </c>
      <c r="AK736" t="s">
        <v>48</v>
      </c>
      <c r="AL736" t="s">
        <v>65</v>
      </c>
      <c r="AM736">
        <v>1.5</v>
      </c>
      <c r="AN736" t="s">
        <v>97</v>
      </c>
      <c r="AO736" t="str" cm="1">
        <f t="array" ref="AO736">_xlfn.IFS(
  attrition_data[[#This Row],[YearsSinceLastPromotion]]="","",
  attrition_data[[#This Row],[YearsSinceLastPromotion]]=0,"0",
  attrition_data[[#This Row],[YearsSinceLastPromotion]]&lt;=2,"1–2",
  attrition_data[[#This Row],[YearsSinceLastPromotion]]&lt;=5,"3–5",
  TRUE,"6+"
)</f>
        <v>1–2</v>
      </c>
      <c r="AP736">
        <f>attrition_data[[#This Row],[MonthlyIncome]] * 12 * ReplacementFactor</f>
        <v>8823.6</v>
      </c>
      <c r="AQ736">
        <f>IFERROR(attrition_data[[#This Row],[AttritionFlag]] * attrition_data[[#This Row],[ReplacementCost]], 0)</f>
        <v>0</v>
      </c>
      <c r="AR73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36" t="str" cm="1">
        <f t="array" ref="AS736">_xlfn.IFS(
  attrition_data[[#This Row],[RiskScore]] &lt;= $AU$3, "Q1 (Lowest)",
  attrition_data[[#This Row],[RiskScore]] &lt;= $AV$3, "Q2",
  attrition_data[[#This Row],[RiskScore]] &lt;= $AW$3, "Q3",
  TRUE, "Q4 (Highest)"
)</f>
        <v>Q2</v>
      </c>
    </row>
    <row r="737" spans="1:45">
      <c r="A737">
        <v>48</v>
      </c>
      <c r="B737" t="s">
        <v>50</v>
      </c>
      <c r="C737" t="s">
        <v>39</v>
      </c>
      <c r="D737" t="s">
        <v>52</v>
      </c>
      <c r="E737">
        <v>6</v>
      </c>
      <c r="F737">
        <v>3</v>
      </c>
      <c r="G737" t="s">
        <v>41</v>
      </c>
      <c r="H737">
        <v>1022</v>
      </c>
      <c r="I737">
        <v>1</v>
      </c>
      <c r="J737" t="s">
        <v>53</v>
      </c>
      <c r="K737">
        <v>2</v>
      </c>
      <c r="L737">
        <v>2</v>
      </c>
      <c r="M737" t="s">
        <v>70</v>
      </c>
      <c r="N737">
        <v>3</v>
      </c>
      <c r="O737" t="s">
        <v>44</v>
      </c>
      <c r="P737">
        <v>4240</v>
      </c>
      <c r="Q737">
        <v>2</v>
      </c>
      <c r="R737" t="s">
        <v>50</v>
      </c>
      <c r="S737">
        <v>13</v>
      </c>
      <c r="T737">
        <v>3</v>
      </c>
      <c r="U737">
        <v>4</v>
      </c>
      <c r="V737">
        <v>0</v>
      </c>
      <c r="W737">
        <v>19</v>
      </c>
      <c r="X737">
        <v>0</v>
      </c>
      <c r="Y737">
        <v>3</v>
      </c>
      <c r="Z737">
        <v>2</v>
      </c>
      <c r="AA737">
        <v>2</v>
      </c>
      <c r="AB737">
        <v>2</v>
      </c>
      <c r="AC737">
        <v>2</v>
      </c>
      <c r="AD737">
        <v>0</v>
      </c>
      <c r="AE737">
        <v>0</v>
      </c>
      <c r="AF737">
        <v>0</v>
      </c>
      <c r="AG737">
        <v>1</v>
      </c>
      <c r="AH737" t="s">
        <v>56</v>
      </c>
      <c r="AI737" t="s">
        <v>57</v>
      </c>
      <c r="AJ737" t="s">
        <v>61</v>
      </c>
      <c r="AK737" t="s">
        <v>71</v>
      </c>
      <c r="AL737" t="s">
        <v>65</v>
      </c>
      <c r="AM737">
        <v>2.75</v>
      </c>
      <c r="AN737" t="s">
        <v>94</v>
      </c>
      <c r="AO737" t="str" cm="1">
        <f t="array" ref="AO737">_xlfn.IFS(
  attrition_data[[#This Row],[YearsSinceLastPromotion]]="","",
  attrition_data[[#This Row],[YearsSinceLastPromotion]]=0,"0",
  attrition_data[[#This Row],[YearsSinceLastPromotion]]&lt;=2,"1–2",
  attrition_data[[#This Row],[YearsSinceLastPromotion]]&lt;=5,"3–5",
  TRUE,"6+"
)</f>
        <v>1–2</v>
      </c>
      <c r="AP737">
        <f>attrition_data[[#This Row],[MonthlyIncome]] * 12 * ReplacementFactor</f>
        <v>15264</v>
      </c>
      <c r="AQ737">
        <f>IFERROR(attrition_data[[#This Row],[AttritionFlag]] * attrition_data[[#This Row],[ReplacementCost]], 0)</f>
        <v>0</v>
      </c>
      <c r="AR73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37" t="str" cm="1">
        <f t="array" ref="AS737">_xlfn.IFS(
  attrition_data[[#This Row],[RiskScore]] &lt;= $AU$3, "Q1 (Lowest)",
  attrition_data[[#This Row],[RiskScore]] &lt;= $AV$3, "Q2",
  attrition_data[[#This Row],[RiskScore]] &lt;= $AW$3, "Q3",
  TRUE, "Q4 (Highest)"
)</f>
        <v>Q2</v>
      </c>
    </row>
    <row r="738" spans="1:45">
      <c r="A738">
        <v>48</v>
      </c>
      <c r="B738" t="s">
        <v>50</v>
      </c>
      <c r="C738" t="s">
        <v>39</v>
      </c>
      <c r="D738" t="s">
        <v>52</v>
      </c>
      <c r="E738">
        <v>4</v>
      </c>
      <c r="F738">
        <v>4</v>
      </c>
      <c r="G738" t="s">
        <v>41</v>
      </c>
      <c r="H738">
        <v>1024</v>
      </c>
      <c r="I738">
        <v>3</v>
      </c>
      <c r="J738" t="s">
        <v>53</v>
      </c>
      <c r="K738">
        <v>2</v>
      </c>
      <c r="L738">
        <v>3</v>
      </c>
      <c r="M738" t="s">
        <v>70</v>
      </c>
      <c r="N738">
        <v>3</v>
      </c>
      <c r="O738" t="s">
        <v>44</v>
      </c>
      <c r="P738">
        <v>10999</v>
      </c>
      <c r="Q738">
        <v>7</v>
      </c>
      <c r="R738" t="s">
        <v>50</v>
      </c>
      <c r="S738">
        <v>14</v>
      </c>
      <c r="T738">
        <v>3</v>
      </c>
      <c r="U738">
        <v>2</v>
      </c>
      <c r="V738">
        <v>0</v>
      </c>
      <c r="W738">
        <v>27</v>
      </c>
      <c r="X738">
        <v>3</v>
      </c>
      <c r="Y738">
        <v>3</v>
      </c>
      <c r="Z738">
        <v>15</v>
      </c>
      <c r="AA738">
        <v>11</v>
      </c>
      <c r="AB738">
        <v>4</v>
      </c>
      <c r="AC738">
        <v>8</v>
      </c>
      <c r="AD738">
        <v>0</v>
      </c>
      <c r="AE738">
        <v>0</v>
      </c>
      <c r="AF738">
        <v>0</v>
      </c>
      <c r="AG738">
        <v>1</v>
      </c>
      <c r="AH738" t="s">
        <v>56</v>
      </c>
      <c r="AI738" t="s">
        <v>46</v>
      </c>
      <c r="AJ738" t="s">
        <v>81</v>
      </c>
      <c r="AK738" t="s">
        <v>77</v>
      </c>
      <c r="AL738" t="s">
        <v>71</v>
      </c>
      <c r="AM738">
        <v>2.75</v>
      </c>
      <c r="AN738" t="s">
        <v>94</v>
      </c>
      <c r="AO738" t="str" cm="1">
        <f t="array" ref="AO738">_xlfn.IFS(
  attrition_data[[#This Row],[YearsSinceLastPromotion]]="","",
  attrition_data[[#This Row],[YearsSinceLastPromotion]]=0,"0",
  attrition_data[[#This Row],[YearsSinceLastPromotion]]&lt;=2,"1–2",
  attrition_data[[#This Row],[YearsSinceLastPromotion]]&lt;=5,"3–5",
  TRUE,"6+"
)</f>
        <v>3–5</v>
      </c>
      <c r="AP738">
        <f>attrition_data[[#This Row],[MonthlyIncome]] * 12 * ReplacementFactor</f>
        <v>39596.400000000001</v>
      </c>
      <c r="AQ738">
        <f>IFERROR(attrition_data[[#This Row],[AttritionFlag]] * attrition_data[[#This Row],[ReplacementCost]], 0)</f>
        <v>0</v>
      </c>
      <c r="AR73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38" t="str" cm="1">
        <f t="array" ref="AS738">_xlfn.IFS(
  attrition_data[[#This Row],[RiskScore]] &lt;= $AU$3, "Q1 (Lowest)",
  attrition_data[[#This Row],[RiskScore]] &lt;= $AV$3, "Q2",
  attrition_data[[#This Row],[RiskScore]] &lt;= $AW$3, "Q3",
  TRUE, "Q4 (Highest)"
)</f>
        <v>Q2</v>
      </c>
    </row>
    <row r="739" spans="1:45">
      <c r="A739">
        <v>41</v>
      </c>
      <c r="B739" t="s">
        <v>50</v>
      </c>
      <c r="C739" t="s">
        <v>39</v>
      </c>
      <c r="D739" t="s">
        <v>52</v>
      </c>
      <c r="E739">
        <v>7</v>
      </c>
      <c r="F739">
        <v>2</v>
      </c>
      <c r="G739" t="s">
        <v>64</v>
      </c>
      <c r="H739">
        <v>1025</v>
      </c>
      <c r="I739">
        <v>4</v>
      </c>
      <c r="J739" t="s">
        <v>42</v>
      </c>
      <c r="K739">
        <v>3</v>
      </c>
      <c r="L739">
        <v>2</v>
      </c>
      <c r="M739" t="s">
        <v>69</v>
      </c>
      <c r="N739">
        <v>3</v>
      </c>
      <c r="O739" t="s">
        <v>44</v>
      </c>
      <c r="P739">
        <v>5003</v>
      </c>
      <c r="Q739">
        <v>6</v>
      </c>
      <c r="R739" t="s">
        <v>50</v>
      </c>
      <c r="S739">
        <v>14</v>
      </c>
      <c r="T739">
        <v>3</v>
      </c>
      <c r="U739">
        <v>2</v>
      </c>
      <c r="V739">
        <v>0</v>
      </c>
      <c r="W739">
        <v>8</v>
      </c>
      <c r="X739">
        <v>6</v>
      </c>
      <c r="Y739">
        <v>3</v>
      </c>
      <c r="Z739">
        <v>2</v>
      </c>
      <c r="AA739">
        <v>2</v>
      </c>
      <c r="AB739">
        <v>2</v>
      </c>
      <c r="AC739">
        <v>1</v>
      </c>
      <c r="AD739">
        <v>0</v>
      </c>
      <c r="AE739">
        <v>0</v>
      </c>
      <c r="AF739">
        <v>0</v>
      </c>
      <c r="AG739">
        <v>1</v>
      </c>
      <c r="AH739" t="s">
        <v>45</v>
      </c>
      <c r="AI739" t="s">
        <v>57</v>
      </c>
      <c r="AJ739" t="s">
        <v>47</v>
      </c>
      <c r="AK739" t="s">
        <v>48</v>
      </c>
      <c r="AL739" t="s">
        <v>65</v>
      </c>
      <c r="AM739">
        <v>3</v>
      </c>
      <c r="AN739" t="s">
        <v>94</v>
      </c>
      <c r="AO739" t="str" cm="1">
        <f t="array" ref="AO739">_xlfn.IFS(
  attrition_data[[#This Row],[YearsSinceLastPromotion]]="","",
  attrition_data[[#This Row],[YearsSinceLastPromotion]]=0,"0",
  attrition_data[[#This Row],[YearsSinceLastPromotion]]&lt;=2,"1–2",
  attrition_data[[#This Row],[YearsSinceLastPromotion]]&lt;=5,"3–5",
  TRUE,"6+"
)</f>
        <v>1–2</v>
      </c>
      <c r="AP739">
        <f>attrition_data[[#This Row],[MonthlyIncome]] * 12 * ReplacementFactor</f>
        <v>18010.8</v>
      </c>
      <c r="AQ739">
        <f>IFERROR(attrition_data[[#This Row],[AttritionFlag]] * attrition_data[[#This Row],[ReplacementCost]], 0)</f>
        <v>0</v>
      </c>
      <c r="AR73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39" t="str" cm="1">
        <f t="array" ref="AS739">_xlfn.IFS(
  attrition_data[[#This Row],[RiskScore]] &lt;= $AU$3, "Q1 (Lowest)",
  attrition_data[[#This Row],[RiskScore]] &lt;= $AV$3, "Q2",
  attrition_data[[#This Row],[RiskScore]] &lt;= $AW$3, "Q3",
  TRUE, "Q4 (Highest)"
)</f>
        <v>Q2</v>
      </c>
    </row>
    <row r="740" spans="1:45">
      <c r="A740">
        <v>39</v>
      </c>
      <c r="B740" t="s">
        <v>50</v>
      </c>
      <c r="C740" t="s">
        <v>39</v>
      </c>
      <c r="D740" t="s">
        <v>52</v>
      </c>
      <c r="E740">
        <v>1</v>
      </c>
      <c r="F740">
        <v>1</v>
      </c>
      <c r="G740" t="s">
        <v>41</v>
      </c>
      <c r="H740">
        <v>1026</v>
      </c>
      <c r="I740">
        <v>4</v>
      </c>
      <c r="J740" t="s">
        <v>42</v>
      </c>
      <c r="K740">
        <v>2</v>
      </c>
      <c r="L740">
        <v>4</v>
      </c>
      <c r="M740" t="s">
        <v>69</v>
      </c>
      <c r="N740">
        <v>4</v>
      </c>
      <c r="O740" t="s">
        <v>55</v>
      </c>
      <c r="P740">
        <v>12742</v>
      </c>
      <c r="Q740">
        <v>1</v>
      </c>
      <c r="R740" t="s">
        <v>50</v>
      </c>
      <c r="S740">
        <v>16</v>
      </c>
      <c r="T740">
        <v>3</v>
      </c>
      <c r="U740">
        <v>3</v>
      </c>
      <c r="V740">
        <v>1</v>
      </c>
      <c r="W740">
        <v>21</v>
      </c>
      <c r="X740">
        <v>3</v>
      </c>
      <c r="Y740">
        <v>3</v>
      </c>
      <c r="Z740">
        <v>21</v>
      </c>
      <c r="AA740">
        <v>6</v>
      </c>
      <c r="AB740">
        <v>11</v>
      </c>
      <c r="AC740">
        <v>8</v>
      </c>
      <c r="AD740">
        <v>0</v>
      </c>
      <c r="AE740">
        <v>0</v>
      </c>
      <c r="AF740">
        <v>0</v>
      </c>
      <c r="AG740">
        <v>1</v>
      </c>
      <c r="AH740" t="s">
        <v>45</v>
      </c>
      <c r="AI740" t="s">
        <v>46</v>
      </c>
      <c r="AJ740" t="s">
        <v>81</v>
      </c>
      <c r="AK740" t="s">
        <v>71</v>
      </c>
      <c r="AL740" t="s">
        <v>78</v>
      </c>
      <c r="AM740">
        <v>3.5</v>
      </c>
      <c r="AN740" t="s">
        <v>95</v>
      </c>
      <c r="AO740" t="str" cm="1">
        <f t="array" ref="AO740">_xlfn.IFS(
  attrition_data[[#This Row],[YearsSinceLastPromotion]]="","",
  attrition_data[[#This Row],[YearsSinceLastPromotion]]=0,"0",
  attrition_data[[#This Row],[YearsSinceLastPromotion]]&lt;=2,"1–2",
  attrition_data[[#This Row],[YearsSinceLastPromotion]]&lt;=5,"3–5",
  TRUE,"6+"
)</f>
        <v>6+</v>
      </c>
      <c r="AP740">
        <f>attrition_data[[#This Row],[MonthlyIncome]] * 12 * ReplacementFactor</f>
        <v>45871.199999999997</v>
      </c>
      <c r="AQ740">
        <f>IFERROR(attrition_data[[#This Row],[AttritionFlag]] * attrition_data[[#This Row],[ReplacementCost]], 0)</f>
        <v>0</v>
      </c>
      <c r="AR74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40" t="str" cm="1">
        <f t="array" ref="AS740">_xlfn.IFS(
  attrition_data[[#This Row],[RiskScore]] &lt;= $AU$3, "Q1 (Lowest)",
  attrition_data[[#This Row],[RiskScore]] &lt;= $AV$3, "Q2",
  attrition_data[[#This Row],[RiskScore]] &lt;= $AW$3, "Q3",
  TRUE, "Q4 (Highest)"
)</f>
        <v>Q2</v>
      </c>
    </row>
    <row r="741" spans="1:45">
      <c r="A741">
        <v>27</v>
      </c>
      <c r="B741" t="s">
        <v>50</v>
      </c>
      <c r="C741" t="s">
        <v>39</v>
      </c>
      <c r="D741" t="s">
        <v>52</v>
      </c>
      <c r="E741">
        <v>2</v>
      </c>
      <c r="F741">
        <v>4</v>
      </c>
      <c r="G741" t="s">
        <v>41</v>
      </c>
      <c r="H741">
        <v>1027</v>
      </c>
      <c r="I741">
        <v>1</v>
      </c>
      <c r="J741" t="s">
        <v>42</v>
      </c>
      <c r="K741">
        <v>3</v>
      </c>
      <c r="L741">
        <v>2</v>
      </c>
      <c r="M741" t="s">
        <v>69</v>
      </c>
      <c r="N741">
        <v>4</v>
      </c>
      <c r="O741" t="s">
        <v>55</v>
      </c>
      <c r="P741">
        <v>4227</v>
      </c>
      <c r="Q741">
        <v>0</v>
      </c>
      <c r="R741" t="s">
        <v>50</v>
      </c>
      <c r="S741">
        <v>18</v>
      </c>
      <c r="T741">
        <v>3</v>
      </c>
      <c r="U741">
        <v>2</v>
      </c>
      <c r="V741">
        <v>1</v>
      </c>
      <c r="W741">
        <v>4</v>
      </c>
      <c r="X741">
        <v>2</v>
      </c>
      <c r="Y741">
        <v>3</v>
      </c>
      <c r="Z741">
        <v>3</v>
      </c>
      <c r="AA741">
        <v>2</v>
      </c>
      <c r="AB741">
        <v>2</v>
      </c>
      <c r="AC741">
        <v>2</v>
      </c>
      <c r="AD741">
        <v>0</v>
      </c>
      <c r="AE741">
        <v>0</v>
      </c>
      <c r="AF741">
        <v>0</v>
      </c>
      <c r="AG741">
        <v>1</v>
      </c>
      <c r="AH741" t="s">
        <v>63</v>
      </c>
      <c r="AI741" t="s">
        <v>46</v>
      </c>
      <c r="AJ741" t="s">
        <v>61</v>
      </c>
      <c r="AK741" t="s">
        <v>48</v>
      </c>
      <c r="AL741" t="s">
        <v>65</v>
      </c>
      <c r="AM741">
        <v>2.5</v>
      </c>
      <c r="AN741" t="s">
        <v>96</v>
      </c>
      <c r="AO741" t="str" cm="1">
        <f t="array" ref="AO741">_xlfn.IFS(
  attrition_data[[#This Row],[YearsSinceLastPromotion]]="","",
  attrition_data[[#This Row],[YearsSinceLastPromotion]]=0,"0",
  attrition_data[[#This Row],[YearsSinceLastPromotion]]&lt;=2,"1–2",
  attrition_data[[#This Row],[YearsSinceLastPromotion]]&lt;=5,"3–5",
  TRUE,"6+"
)</f>
        <v>1–2</v>
      </c>
      <c r="AP741">
        <f>attrition_data[[#This Row],[MonthlyIncome]] * 12 * ReplacementFactor</f>
        <v>15217.199999999999</v>
      </c>
      <c r="AQ741">
        <f>IFERROR(attrition_data[[#This Row],[AttritionFlag]] * attrition_data[[#This Row],[ReplacementCost]], 0)</f>
        <v>0</v>
      </c>
      <c r="AR74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41" t="str" cm="1">
        <f t="array" ref="AS741">_xlfn.IFS(
  attrition_data[[#This Row],[RiskScore]] &lt;= $AU$3, "Q1 (Lowest)",
  attrition_data[[#This Row],[RiskScore]] &lt;= $AV$3, "Q2",
  attrition_data[[#This Row],[RiskScore]] &lt;= $AW$3, "Q3",
  TRUE, "Q4 (Highest)"
)</f>
        <v>Q1 (Lowest)</v>
      </c>
    </row>
    <row r="742" spans="1:45">
      <c r="A742">
        <v>35</v>
      </c>
      <c r="B742" t="s">
        <v>50</v>
      </c>
      <c r="C742" t="s">
        <v>39</v>
      </c>
      <c r="D742" t="s">
        <v>52</v>
      </c>
      <c r="E742">
        <v>10</v>
      </c>
      <c r="F742">
        <v>3</v>
      </c>
      <c r="G742" t="s">
        <v>59</v>
      </c>
      <c r="H742">
        <v>1028</v>
      </c>
      <c r="I742">
        <v>2</v>
      </c>
      <c r="J742" t="s">
        <v>53</v>
      </c>
      <c r="K742">
        <v>3</v>
      </c>
      <c r="L742">
        <v>1</v>
      </c>
      <c r="M742" t="s">
        <v>60</v>
      </c>
      <c r="N742">
        <v>4</v>
      </c>
      <c r="O742" t="s">
        <v>67</v>
      </c>
      <c r="P742">
        <v>3917</v>
      </c>
      <c r="Q742">
        <v>1</v>
      </c>
      <c r="R742" t="s">
        <v>50</v>
      </c>
      <c r="S742">
        <v>20</v>
      </c>
      <c r="T742">
        <v>4</v>
      </c>
      <c r="U742">
        <v>1</v>
      </c>
      <c r="V742">
        <v>1</v>
      </c>
      <c r="W742">
        <v>3</v>
      </c>
      <c r="X742">
        <v>4</v>
      </c>
      <c r="Y742">
        <v>2</v>
      </c>
      <c r="Z742">
        <v>3</v>
      </c>
      <c r="AA742">
        <v>2</v>
      </c>
      <c r="AB742">
        <v>1</v>
      </c>
      <c r="AC742">
        <v>2</v>
      </c>
      <c r="AD742">
        <v>0</v>
      </c>
      <c r="AE742">
        <v>0</v>
      </c>
      <c r="AF742">
        <v>1</v>
      </c>
      <c r="AG742">
        <v>1</v>
      </c>
      <c r="AH742" t="s">
        <v>45</v>
      </c>
      <c r="AI742" t="s">
        <v>57</v>
      </c>
      <c r="AJ742" t="s">
        <v>61</v>
      </c>
      <c r="AK742" t="s">
        <v>65</v>
      </c>
      <c r="AL742" t="s">
        <v>65</v>
      </c>
      <c r="AM742">
        <v>2.25</v>
      </c>
      <c r="AN742" t="s">
        <v>96</v>
      </c>
      <c r="AO742" t="str" cm="1">
        <f t="array" ref="AO742">_xlfn.IFS(
  attrition_data[[#This Row],[YearsSinceLastPromotion]]="","",
  attrition_data[[#This Row],[YearsSinceLastPromotion]]=0,"0",
  attrition_data[[#This Row],[YearsSinceLastPromotion]]&lt;=2,"1–2",
  attrition_data[[#This Row],[YearsSinceLastPromotion]]&lt;=5,"3–5",
  TRUE,"6+"
)</f>
        <v>1–2</v>
      </c>
      <c r="AP742">
        <f>attrition_data[[#This Row],[MonthlyIncome]] * 12 * ReplacementFactor</f>
        <v>14101.199999999999</v>
      </c>
      <c r="AQ742">
        <f>IFERROR(attrition_data[[#This Row],[AttritionFlag]] * attrition_data[[#This Row],[ReplacementCost]], 0)</f>
        <v>0</v>
      </c>
      <c r="AR74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42" t="str" cm="1">
        <f t="array" ref="AS742">_xlfn.IFS(
  attrition_data[[#This Row],[RiskScore]] &lt;= $AU$3, "Q1 (Lowest)",
  attrition_data[[#This Row],[RiskScore]] &lt;= $AV$3, "Q2",
  attrition_data[[#This Row],[RiskScore]] &lt;= $AW$3, "Q3",
  TRUE, "Q4 (Highest)"
)</f>
        <v>Q1 (Lowest)</v>
      </c>
    </row>
    <row r="743" spans="1:45">
      <c r="A743">
        <v>42</v>
      </c>
      <c r="B743" t="s">
        <v>50</v>
      </c>
      <c r="C743" t="s">
        <v>39</v>
      </c>
      <c r="D743" t="s">
        <v>40</v>
      </c>
      <c r="E743">
        <v>5</v>
      </c>
      <c r="F743">
        <v>2</v>
      </c>
      <c r="G743" t="s">
        <v>82</v>
      </c>
      <c r="H743">
        <v>1029</v>
      </c>
      <c r="I743">
        <v>4</v>
      </c>
      <c r="J743" t="s">
        <v>53</v>
      </c>
      <c r="K743">
        <v>3</v>
      </c>
      <c r="L743">
        <v>5</v>
      </c>
      <c r="M743" t="s">
        <v>75</v>
      </c>
      <c r="N743">
        <v>3</v>
      </c>
      <c r="O743" t="s">
        <v>55</v>
      </c>
      <c r="P743">
        <v>18303</v>
      </c>
      <c r="Q743">
        <v>6</v>
      </c>
      <c r="R743" t="s">
        <v>50</v>
      </c>
      <c r="S743">
        <v>13</v>
      </c>
      <c r="T743">
        <v>3</v>
      </c>
      <c r="U743">
        <v>2</v>
      </c>
      <c r="V743">
        <v>0</v>
      </c>
      <c r="W743">
        <v>21</v>
      </c>
      <c r="X743">
        <v>3</v>
      </c>
      <c r="Y743">
        <v>4</v>
      </c>
      <c r="Z743">
        <v>1</v>
      </c>
      <c r="AA743">
        <v>0</v>
      </c>
      <c r="AB743">
        <v>0</v>
      </c>
      <c r="AC743">
        <v>0</v>
      </c>
      <c r="AD743">
        <v>0</v>
      </c>
      <c r="AE743">
        <v>0</v>
      </c>
      <c r="AF743">
        <v>1</v>
      </c>
      <c r="AG743">
        <v>0</v>
      </c>
      <c r="AH743" t="s">
        <v>45</v>
      </c>
      <c r="AI743" t="s">
        <v>46</v>
      </c>
      <c r="AJ743" t="s">
        <v>76</v>
      </c>
      <c r="AK743" t="s">
        <v>71</v>
      </c>
      <c r="AL743" t="s">
        <v>62</v>
      </c>
      <c r="AM743">
        <v>3.25</v>
      </c>
      <c r="AN743" t="s">
        <v>95</v>
      </c>
      <c r="AO743" t="str" cm="1">
        <f t="array" ref="AO743">_xlfn.IFS(
  attrition_data[[#This Row],[YearsSinceLastPromotion]]="","",
  attrition_data[[#This Row],[YearsSinceLastPromotion]]=0,"0",
  attrition_data[[#This Row],[YearsSinceLastPromotion]]&lt;=2,"1–2",
  attrition_data[[#This Row],[YearsSinceLastPromotion]]&lt;=5,"3–5",
  TRUE,"6+"
)</f>
        <v>0</v>
      </c>
      <c r="AP743">
        <f>attrition_data[[#This Row],[MonthlyIncome]] * 12 * ReplacementFactor</f>
        <v>65890.8</v>
      </c>
      <c r="AQ743">
        <f>IFERROR(attrition_data[[#This Row],[AttritionFlag]] * attrition_data[[#This Row],[ReplacementCost]], 0)</f>
        <v>0</v>
      </c>
      <c r="AR74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43" t="str" cm="1">
        <f t="array" ref="AS743">_xlfn.IFS(
  attrition_data[[#This Row],[RiskScore]] &lt;= $AU$3, "Q1 (Lowest)",
  attrition_data[[#This Row],[RiskScore]] &lt;= $AV$3, "Q2",
  attrition_data[[#This Row],[RiskScore]] &lt;= $AW$3, "Q3",
  TRUE, "Q4 (Highest)"
)</f>
        <v>Q2</v>
      </c>
    </row>
    <row r="744" spans="1:45">
      <c r="A744">
        <v>50</v>
      </c>
      <c r="B744" t="s">
        <v>50</v>
      </c>
      <c r="C744" t="s">
        <v>39</v>
      </c>
      <c r="D744" t="s">
        <v>52</v>
      </c>
      <c r="E744">
        <v>9</v>
      </c>
      <c r="F744">
        <v>3</v>
      </c>
      <c r="G744" t="s">
        <v>41</v>
      </c>
      <c r="H744">
        <v>1030</v>
      </c>
      <c r="I744">
        <v>1</v>
      </c>
      <c r="J744" t="s">
        <v>53</v>
      </c>
      <c r="K744">
        <v>3</v>
      </c>
      <c r="L744">
        <v>1</v>
      </c>
      <c r="M744" t="s">
        <v>60</v>
      </c>
      <c r="N744">
        <v>4</v>
      </c>
      <c r="O744" t="s">
        <v>55</v>
      </c>
      <c r="P744">
        <v>2380</v>
      </c>
      <c r="Q744">
        <v>4</v>
      </c>
      <c r="R744" t="s">
        <v>50</v>
      </c>
      <c r="S744">
        <v>18</v>
      </c>
      <c r="T744">
        <v>3</v>
      </c>
      <c r="U744">
        <v>2</v>
      </c>
      <c r="V744">
        <v>0</v>
      </c>
      <c r="W744">
        <v>8</v>
      </c>
      <c r="X744">
        <v>5</v>
      </c>
      <c r="Y744">
        <v>3</v>
      </c>
      <c r="Z744">
        <v>1</v>
      </c>
      <c r="AA744">
        <v>0</v>
      </c>
      <c r="AB744">
        <v>0</v>
      </c>
      <c r="AC744">
        <v>0</v>
      </c>
      <c r="AD744">
        <v>0</v>
      </c>
      <c r="AE744">
        <v>0</v>
      </c>
      <c r="AF744">
        <v>1</v>
      </c>
      <c r="AG744">
        <v>0</v>
      </c>
      <c r="AH744" t="s">
        <v>56</v>
      </c>
      <c r="AI744" t="s">
        <v>57</v>
      </c>
      <c r="AJ744" t="s">
        <v>61</v>
      </c>
      <c r="AK744" t="s">
        <v>48</v>
      </c>
      <c r="AL744" t="s">
        <v>62</v>
      </c>
      <c r="AM744">
        <v>2.5</v>
      </c>
      <c r="AN744" t="s">
        <v>96</v>
      </c>
      <c r="AO744" t="str" cm="1">
        <f t="array" ref="AO744">_xlfn.IFS(
  attrition_data[[#This Row],[YearsSinceLastPromotion]]="","",
  attrition_data[[#This Row],[YearsSinceLastPromotion]]=0,"0",
  attrition_data[[#This Row],[YearsSinceLastPromotion]]&lt;=2,"1–2",
  attrition_data[[#This Row],[YearsSinceLastPromotion]]&lt;=5,"3–5",
  TRUE,"6+"
)</f>
        <v>0</v>
      </c>
      <c r="AP744">
        <f>attrition_data[[#This Row],[MonthlyIncome]] * 12 * ReplacementFactor</f>
        <v>8568</v>
      </c>
      <c r="AQ744">
        <f>IFERROR(attrition_data[[#This Row],[AttritionFlag]] * attrition_data[[#This Row],[ReplacementCost]], 0)</f>
        <v>0</v>
      </c>
      <c r="AR74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44" t="str" cm="1">
        <f t="array" ref="AS744">_xlfn.IFS(
  attrition_data[[#This Row],[RiskScore]] &lt;= $AU$3, "Q1 (Lowest)",
  attrition_data[[#This Row],[RiskScore]] &lt;= $AV$3, "Q2",
  attrition_data[[#This Row],[RiskScore]] &lt;= $AW$3, "Q3",
  TRUE, "Q4 (Highest)"
)</f>
        <v>Q2</v>
      </c>
    </row>
    <row r="745" spans="1:45">
      <c r="A745">
        <v>59</v>
      </c>
      <c r="B745" t="s">
        <v>50</v>
      </c>
      <c r="C745" t="s">
        <v>39</v>
      </c>
      <c r="D745" t="s">
        <v>52</v>
      </c>
      <c r="E745">
        <v>2</v>
      </c>
      <c r="F745">
        <v>3</v>
      </c>
      <c r="G745" t="s">
        <v>41</v>
      </c>
      <c r="H745">
        <v>1032</v>
      </c>
      <c r="I745">
        <v>3</v>
      </c>
      <c r="J745" t="s">
        <v>42</v>
      </c>
      <c r="K745">
        <v>2</v>
      </c>
      <c r="L745">
        <v>4</v>
      </c>
      <c r="M745" t="s">
        <v>69</v>
      </c>
      <c r="N745">
        <v>4</v>
      </c>
      <c r="O745" t="s">
        <v>44</v>
      </c>
      <c r="P745">
        <v>13726</v>
      </c>
      <c r="Q745">
        <v>3</v>
      </c>
      <c r="R745" t="s">
        <v>38</v>
      </c>
      <c r="S745">
        <v>13</v>
      </c>
      <c r="T745">
        <v>3</v>
      </c>
      <c r="U745">
        <v>1</v>
      </c>
      <c r="V745">
        <v>0</v>
      </c>
      <c r="W745">
        <v>30</v>
      </c>
      <c r="X745">
        <v>4</v>
      </c>
      <c r="Y745">
        <v>3</v>
      </c>
      <c r="Z745">
        <v>5</v>
      </c>
      <c r="AA745">
        <v>3</v>
      </c>
      <c r="AB745">
        <v>4</v>
      </c>
      <c r="AC745">
        <v>3</v>
      </c>
      <c r="AD745">
        <v>0</v>
      </c>
      <c r="AE745">
        <v>1</v>
      </c>
      <c r="AF745">
        <v>0</v>
      </c>
      <c r="AG745">
        <v>1</v>
      </c>
      <c r="AH745" t="s">
        <v>66</v>
      </c>
      <c r="AI745" t="s">
        <v>46</v>
      </c>
      <c r="AJ745" t="s">
        <v>81</v>
      </c>
      <c r="AK745" t="s">
        <v>77</v>
      </c>
      <c r="AL745" t="s">
        <v>65</v>
      </c>
      <c r="AM745">
        <v>2.75</v>
      </c>
      <c r="AN745" t="s">
        <v>94</v>
      </c>
      <c r="AO745" t="str" cm="1">
        <f t="array" ref="AO745">_xlfn.IFS(
  attrition_data[[#This Row],[YearsSinceLastPromotion]]="","",
  attrition_data[[#This Row],[YearsSinceLastPromotion]]=0,"0",
  attrition_data[[#This Row],[YearsSinceLastPromotion]]&lt;=2,"1–2",
  attrition_data[[#This Row],[YearsSinceLastPromotion]]&lt;=5,"3–5",
  TRUE,"6+"
)</f>
        <v>3–5</v>
      </c>
      <c r="AP745">
        <f>attrition_data[[#This Row],[MonthlyIncome]] * 12 * ReplacementFactor</f>
        <v>49413.599999999999</v>
      </c>
      <c r="AQ745">
        <f>IFERROR(attrition_data[[#This Row],[AttritionFlag]] * attrition_data[[#This Row],[ReplacementCost]], 0)</f>
        <v>0</v>
      </c>
      <c r="AR74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45" t="str" cm="1">
        <f t="array" ref="AS745">_xlfn.IFS(
  attrition_data[[#This Row],[RiskScore]] &lt;= $AU$3, "Q1 (Lowest)",
  attrition_data[[#This Row],[RiskScore]] &lt;= $AV$3, "Q2",
  attrition_data[[#This Row],[RiskScore]] &lt;= $AW$3, "Q3",
  TRUE, "Q4 (Highest)"
)</f>
        <v>Q3</v>
      </c>
    </row>
    <row r="746" spans="1:45">
      <c r="A746">
        <v>37</v>
      </c>
      <c r="B746" t="s">
        <v>38</v>
      </c>
      <c r="C746" t="s">
        <v>39</v>
      </c>
      <c r="D746" t="s">
        <v>52</v>
      </c>
      <c r="E746">
        <v>11</v>
      </c>
      <c r="F746">
        <v>2</v>
      </c>
      <c r="G746" t="s">
        <v>64</v>
      </c>
      <c r="H746">
        <v>1033</v>
      </c>
      <c r="I746">
        <v>1</v>
      </c>
      <c r="J746" t="s">
        <v>42</v>
      </c>
      <c r="K746">
        <v>1</v>
      </c>
      <c r="L746">
        <v>2</v>
      </c>
      <c r="M746" t="s">
        <v>70</v>
      </c>
      <c r="N746">
        <v>2</v>
      </c>
      <c r="O746" t="s">
        <v>55</v>
      </c>
      <c r="P746">
        <v>4777</v>
      </c>
      <c r="Q746">
        <v>5</v>
      </c>
      <c r="R746" t="s">
        <v>50</v>
      </c>
      <c r="S746">
        <v>15</v>
      </c>
      <c r="T746">
        <v>3</v>
      </c>
      <c r="U746">
        <v>1</v>
      </c>
      <c r="V746">
        <v>0</v>
      </c>
      <c r="W746">
        <v>15</v>
      </c>
      <c r="X746">
        <v>2</v>
      </c>
      <c r="Y746">
        <v>1</v>
      </c>
      <c r="Z746">
        <v>1</v>
      </c>
      <c r="AA746">
        <v>0</v>
      </c>
      <c r="AB746">
        <v>0</v>
      </c>
      <c r="AC746">
        <v>0</v>
      </c>
      <c r="AD746">
        <v>1</v>
      </c>
      <c r="AE746">
        <v>0</v>
      </c>
      <c r="AF746">
        <v>1</v>
      </c>
      <c r="AG746">
        <v>0</v>
      </c>
      <c r="AH746" t="s">
        <v>45</v>
      </c>
      <c r="AI746" t="s">
        <v>73</v>
      </c>
      <c r="AJ746" t="s">
        <v>61</v>
      </c>
      <c r="AK746" t="s">
        <v>58</v>
      </c>
      <c r="AL746" t="s">
        <v>62</v>
      </c>
      <c r="AM746">
        <v>1.25</v>
      </c>
      <c r="AN746" t="s">
        <v>97</v>
      </c>
      <c r="AO746" t="str" cm="1">
        <f t="array" ref="AO746">_xlfn.IFS(
  attrition_data[[#This Row],[YearsSinceLastPromotion]]="","",
  attrition_data[[#This Row],[YearsSinceLastPromotion]]=0,"0",
  attrition_data[[#This Row],[YearsSinceLastPromotion]]&lt;=2,"1–2",
  attrition_data[[#This Row],[YearsSinceLastPromotion]]&lt;=5,"3–5",
  TRUE,"6+"
)</f>
        <v>0</v>
      </c>
      <c r="AP746">
        <f>attrition_data[[#This Row],[MonthlyIncome]] * 12 * ReplacementFactor</f>
        <v>17197.2</v>
      </c>
      <c r="AQ746">
        <f>IFERROR(attrition_data[[#This Row],[AttritionFlag]] * attrition_data[[#This Row],[ReplacementCost]], 0)</f>
        <v>17197.2</v>
      </c>
      <c r="AR74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46" t="str" cm="1">
        <f t="array" ref="AS746">_xlfn.IFS(
  attrition_data[[#This Row],[RiskScore]] &lt;= $AU$3, "Q1 (Lowest)",
  attrition_data[[#This Row],[RiskScore]] &lt;= $AV$3, "Q2",
  attrition_data[[#This Row],[RiskScore]] &lt;= $AW$3, "Q3",
  TRUE, "Q4 (Highest)"
)</f>
        <v>Q3</v>
      </c>
    </row>
    <row r="747" spans="1:45">
      <c r="A747">
        <v>55</v>
      </c>
      <c r="B747" t="s">
        <v>50</v>
      </c>
      <c r="C747" t="s">
        <v>51</v>
      </c>
      <c r="D747" t="s">
        <v>52</v>
      </c>
      <c r="E747">
        <v>18</v>
      </c>
      <c r="F747">
        <v>4</v>
      </c>
      <c r="G747" t="s">
        <v>64</v>
      </c>
      <c r="H747">
        <v>1034</v>
      </c>
      <c r="I747">
        <v>3</v>
      </c>
      <c r="J747" t="s">
        <v>53</v>
      </c>
      <c r="K747">
        <v>3</v>
      </c>
      <c r="L747">
        <v>2</v>
      </c>
      <c r="M747" t="s">
        <v>70</v>
      </c>
      <c r="N747">
        <v>2</v>
      </c>
      <c r="O747" t="s">
        <v>55</v>
      </c>
      <c r="P747">
        <v>6385</v>
      </c>
      <c r="Q747">
        <v>3</v>
      </c>
      <c r="R747" t="s">
        <v>38</v>
      </c>
      <c r="S747">
        <v>14</v>
      </c>
      <c r="T747">
        <v>3</v>
      </c>
      <c r="U747">
        <v>4</v>
      </c>
      <c r="V747">
        <v>2</v>
      </c>
      <c r="W747">
        <v>17</v>
      </c>
      <c r="X747">
        <v>3</v>
      </c>
      <c r="Y747">
        <v>3</v>
      </c>
      <c r="Z747">
        <v>8</v>
      </c>
      <c r="AA747">
        <v>7</v>
      </c>
      <c r="AB747">
        <v>6</v>
      </c>
      <c r="AC747">
        <v>7</v>
      </c>
      <c r="AD747">
        <v>0</v>
      </c>
      <c r="AE747">
        <v>1</v>
      </c>
      <c r="AF747">
        <v>0</v>
      </c>
      <c r="AG747">
        <v>1</v>
      </c>
      <c r="AH747" t="s">
        <v>66</v>
      </c>
      <c r="AI747" t="s">
        <v>72</v>
      </c>
      <c r="AJ747" t="s">
        <v>47</v>
      </c>
      <c r="AK747" t="s">
        <v>71</v>
      </c>
      <c r="AL747" t="s">
        <v>49</v>
      </c>
      <c r="AM747">
        <v>3</v>
      </c>
      <c r="AN747" t="s">
        <v>94</v>
      </c>
      <c r="AO747" t="str" cm="1">
        <f t="array" ref="AO747">_xlfn.IFS(
  attrition_data[[#This Row],[YearsSinceLastPromotion]]="","",
  attrition_data[[#This Row],[YearsSinceLastPromotion]]=0,"0",
  attrition_data[[#This Row],[YearsSinceLastPromotion]]&lt;=2,"1–2",
  attrition_data[[#This Row],[YearsSinceLastPromotion]]&lt;=5,"3–5",
  TRUE,"6+"
)</f>
        <v>6+</v>
      </c>
      <c r="AP747">
        <f>attrition_data[[#This Row],[MonthlyIncome]] * 12 * ReplacementFactor</f>
        <v>22986</v>
      </c>
      <c r="AQ747">
        <f>IFERROR(attrition_data[[#This Row],[AttritionFlag]] * attrition_data[[#This Row],[ReplacementCost]], 0)</f>
        <v>0</v>
      </c>
      <c r="AR74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47" t="str" cm="1">
        <f t="array" ref="AS747">_xlfn.IFS(
  attrition_data[[#This Row],[RiskScore]] &lt;= $AU$3, "Q1 (Lowest)",
  attrition_data[[#This Row],[RiskScore]] &lt;= $AV$3, "Q2",
  attrition_data[[#This Row],[RiskScore]] &lt;= $AW$3, "Q3",
  TRUE, "Q4 (Highest)"
)</f>
        <v>Q3</v>
      </c>
    </row>
    <row r="748" spans="1:45">
      <c r="A748">
        <v>41</v>
      </c>
      <c r="B748" t="s">
        <v>50</v>
      </c>
      <c r="C748" t="s">
        <v>74</v>
      </c>
      <c r="D748" t="s">
        <v>52</v>
      </c>
      <c r="E748">
        <v>7</v>
      </c>
      <c r="F748">
        <v>1</v>
      </c>
      <c r="G748" t="s">
        <v>41</v>
      </c>
      <c r="H748">
        <v>1035</v>
      </c>
      <c r="I748">
        <v>2</v>
      </c>
      <c r="J748" t="s">
        <v>42</v>
      </c>
      <c r="K748">
        <v>1</v>
      </c>
      <c r="L748">
        <v>5</v>
      </c>
      <c r="M748" t="s">
        <v>80</v>
      </c>
      <c r="N748">
        <v>3</v>
      </c>
      <c r="O748" t="s">
        <v>67</v>
      </c>
      <c r="P748">
        <v>19973</v>
      </c>
      <c r="Q748">
        <v>1</v>
      </c>
      <c r="R748" t="s">
        <v>50</v>
      </c>
      <c r="S748">
        <v>22</v>
      </c>
      <c r="T748">
        <v>4</v>
      </c>
      <c r="U748">
        <v>2</v>
      </c>
      <c r="V748">
        <v>2</v>
      </c>
      <c r="W748">
        <v>21</v>
      </c>
      <c r="X748">
        <v>3</v>
      </c>
      <c r="Y748">
        <v>3</v>
      </c>
      <c r="Z748">
        <v>21</v>
      </c>
      <c r="AA748">
        <v>16</v>
      </c>
      <c r="AB748">
        <v>5</v>
      </c>
      <c r="AC748">
        <v>10</v>
      </c>
      <c r="AD748">
        <v>0</v>
      </c>
      <c r="AE748">
        <v>0</v>
      </c>
      <c r="AF748">
        <v>0</v>
      </c>
      <c r="AG748">
        <v>1</v>
      </c>
      <c r="AH748" t="s">
        <v>45</v>
      </c>
      <c r="AI748" t="s">
        <v>57</v>
      </c>
      <c r="AJ748" t="s">
        <v>76</v>
      </c>
      <c r="AK748" t="s">
        <v>71</v>
      </c>
      <c r="AL748" t="s">
        <v>78</v>
      </c>
      <c r="AM748">
        <v>2.5</v>
      </c>
      <c r="AN748" t="s">
        <v>96</v>
      </c>
      <c r="AO748" t="str" cm="1">
        <f t="array" ref="AO748">_xlfn.IFS(
  attrition_data[[#This Row],[YearsSinceLastPromotion]]="","",
  attrition_data[[#This Row],[YearsSinceLastPromotion]]=0,"0",
  attrition_data[[#This Row],[YearsSinceLastPromotion]]&lt;=2,"1–2",
  attrition_data[[#This Row],[YearsSinceLastPromotion]]&lt;=5,"3–5",
  TRUE,"6+"
)</f>
        <v>3–5</v>
      </c>
      <c r="AP748">
        <f>attrition_data[[#This Row],[MonthlyIncome]] * 12 * ReplacementFactor</f>
        <v>71902.8</v>
      </c>
      <c r="AQ748">
        <f>IFERROR(attrition_data[[#This Row],[AttritionFlag]] * attrition_data[[#This Row],[ReplacementCost]], 0)</f>
        <v>0</v>
      </c>
      <c r="AR74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48" t="str" cm="1">
        <f t="array" ref="AS748">_xlfn.IFS(
  attrition_data[[#This Row],[RiskScore]] &lt;= $AU$3, "Q1 (Lowest)",
  attrition_data[[#This Row],[RiskScore]] &lt;= $AV$3, "Q2",
  attrition_data[[#This Row],[RiskScore]] &lt;= $AW$3, "Q3",
  TRUE, "Q4 (Highest)"
)</f>
        <v>Q2</v>
      </c>
    </row>
    <row r="749" spans="1:45">
      <c r="A749">
        <v>38</v>
      </c>
      <c r="B749" t="s">
        <v>50</v>
      </c>
      <c r="C749" t="s">
        <v>39</v>
      </c>
      <c r="D749" t="s">
        <v>40</v>
      </c>
      <c r="E749">
        <v>3</v>
      </c>
      <c r="F749">
        <v>4</v>
      </c>
      <c r="G749" t="s">
        <v>41</v>
      </c>
      <c r="H749">
        <v>1036</v>
      </c>
      <c r="I749">
        <v>2</v>
      </c>
      <c r="J749" t="s">
        <v>53</v>
      </c>
      <c r="K749">
        <v>3</v>
      </c>
      <c r="L749">
        <v>2</v>
      </c>
      <c r="M749" t="s">
        <v>43</v>
      </c>
      <c r="N749">
        <v>4</v>
      </c>
      <c r="O749" t="s">
        <v>44</v>
      </c>
      <c r="P749">
        <v>6861</v>
      </c>
      <c r="Q749">
        <v>8</v>
      </c>
      <c r="R749" t="s">
        <v>38</v>
      </c>
      <c r="S749">
        <v>12</v>
      </c>
      <c r="T749">
        <v>3</v>
      </c>
      <c r="U749">
        <v>3</v>
      </c>
      <c r="V749">
        <v>0</v>
      </c>
      <c r="W749">
        <v>19</v>
      </c>
      <c r="X749">
        <v>1</v>
      </c>
      <c r="Y749">
        <v>3</v>
      </c>
      <c r="Z749">
        <v>1</v>
      </c>
      <c r="AA749">
        <v>0</v>
      </c>
      <c r="AB749">
        <v>0</v>
      </c>
      <c r="AC749">
        <v>0</v>
      </c>
      <c r="AD749">
        <v>0</v>
      </c>
      <c r="AE749">
        <v>1</v>
      </c>
      <c r="AF749">
        <v>1</v>
      </c>
      <c r="AG749">
        <v>0</v>
      </c>
      <c r="AH749" t="s">
        <v>45</v>
      </c>
      <c r="AI749" t="s">
        <v>46</v>
      </c>
      <c r="AJ749" t="s">
        <v>47</v>
      </c>
      <c r="AK749" t="s">
        <v>71</v>
      </c>
      <c r="AL749" t="s">
        <v>62</v>
      </c>
      <c r="AM749">
        <v>3</v>
      </c>
      <c r="AN749" t="s">
        <v>94</v>
      </c>
      <c r="AO749" t="str" cm="1">
        <f t="array" ref="AO749">_xlfn.IFS(
  attrition_data[[#This Row],[YearsSinceLastPromotion]]="","",
  attrition_data[[#This Row],[YearsSinceLastPromotion]]=0,"0",
  attrition_data[[#This Row],[YearsSinceLastPromotion]]&lt;=2,"1–2",
  attrition_data[[#This Row],[YearsSinceLastPromotion]]&lt;=5,"3–5",
  TRUE,"6+"
)</f>
        <v>0</v>
      </c>
      <c r="AP749">
        <f>attrition_data[[#This Row],[MonthlyIncome]] * 12 * ReplacementFactor</f>
        <v>24699.599999999999</v>
      </c>
      <c r="AQ749">
        <f>IFERROR(attrition_data[[#This Row],[AttritionFlag]] * attrition_data[[#This Row],[ReplacementCost]], 0)</f>
        <v>0</v>
      </c>
      <c r="AR74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49" t="str" cm="1">
        <f t="array" ref="AS749">_xlfn.IFS(
  attrition_data[[#This Row],[RiskScore]] &lt;= $AU$3, "Q1 (Lowest)",
  attrition_data[[#This Row],[RiskScore]] &lt;= $AV$3, "Q2",
  attrition_data[[#This Row],[RiskScore]] &lt;= $AW$3, "Q3",
  TRUE, "Q4 (Highest)"
)</f>
        <v>Q3</v>
      </c>
    </row>
    <row r="750" spans="1:45">
      <c r="A750">
        <v>26</v>
      </c>
      <c r="B750" t="s">
        <v>38</v>
      </c>
      <c r="C750" t="s">
        <v>74</v>
      </c>
      <c r="D750" t="s">
        <v>40</v>
      </c>
      <c r="E750">
        <v>29</v>
      </c>
      <c r="F750">
        <v>2</v>
      </c>
      <c r="G750" t="s">
        <v>64</v>
      </c>
      <c r="H750">
        <v>1037</v>
      </c>
      <c r="I750">
        <v>2</v>
      </c>
      <c r="J750" t="s">
        <v>53</v>
      </c>
      <c r="K750">
        <v>1</v>
      </c>
      <c r="L750">
        <v>2</v>
      </c>
      <c r="M750" t="s">
        <v>43</v>
      </c>
      <c r="N750">
        <v>1</v>
      </c>
      <c r="O750" t="s">
        <v>44</v>
      </c>
      <c r="P750">
        <v>4969</v>
      </c>
      <c r="Q750">
        <v>8</v>
      </c>
      <c r="R750" t="s">
        <v>50</v>
      </c>
      <c r="S750">
        <v>18</v>
      </c>
      <c r="T750">
        <v>3</v>
      </c>
      <c r="U750">
        <v>4</v>
      </c>
      <c r="V750">
        <v>0</v>
      </c>
      <c r="W750">
        <v>7</v>
      </c>
      <c r="X750">
        <v>6</v>
      </c>
      <c r="Y750">
        <v>3</v>
      </c>
      <c r="Z750">
        <v>2</v>
      </c>
      <c r="AA750">
        <v>2</v>
      </c>
      <c r="AB750">
        <v>2</v>
      </c>
      <c r="AC750">
        <v>2</v>
      </c>
      <c r="AD750">
        <v>1</v>
      </c>
      <c r="AE750">
        <v>0</v>
      </c>
      <c r="AF750">
        <v>0</v>
      </c>
      <c r="AG750">
        <v>1</v>
      </c>
      <c r="AH750" t="s">
        <v>63</v>
      </c>
      <c r="AI750" t="s">
        <v>68</v>
      </c>
      <c r="AJ750" t="s">
        <v>61</v>
      </c>
      <c r="AK750" t="s">
        <v>48</v>
      </c>
      <c r="AL750" t="s">
        <v>65</v>
      </c>
      <c r="AM750">
        <v>2.5</v>
      </c>
      <c r="AN750" t="s">
        <v>96</v>
      </c>
      <c r="AO750" t="str" cm="1">
        <f t="array" ref="AO750">_xlfn.IFS(
  attrition_data[[#This Row],[YearsSinceLastPromotion]]="","",
  attrition_data[[#This Row],[YearsSinceLastPromotion]]=0,"0",
  attrition_data[[#This Row],[YearsSinceLastPromotion]]&lt;=2,"1–2",
  attrition_data[[#This Row],[YearsSinceLastPromotion]]&lt;=5,"3–5",
  TRUE,"6+"
)</f>
        <v>1–2</v>
      </c>
      <c r="AP750">
        <f>attrition_data[[#This Row],[MonthlyIncome]] * 12 * ReplacementFactor</f>
        <v>17888.399999999998</v>
      </c>
      <c r="AQ750">
        <f>IFERROR(attrition_data[[#This Row],[AttritionFlag]] * attrition_data[[#This Row],[ReplacementCost]], 0)</f>
        <v>17888.399999999998</v>
      </c>
      <c r="AR75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50" t="str" cm="1">
        <f t="array" ref="AS750">_xlfn.IFS(
  attrition_data[[#This Row],[RiskScore]] &lt;= $AU$3, "Q1 (Lowest)",
  attrition_data[[#This Row],[RiskScore]] &lt;= $AV$3, "Q2",
  attrition_data[[#This Row],[RiskScore]] &lt;= $AW$3, "Q3",
  TRUE, "Q4 (Highest)"
)</f>
        <v>Q3</v>
      </c>
    </row>
    <row r="751" spans="1:45">
      <c r="A751">
        <v>52</v>
      </c>
      <c r="B751" t="s">
        <v>38</v>
      </c>
      <c r="C751" t="s">
        <v>39</v>
      </c>
      <c r="D751" t="s">
        <v>40</v>
      </c>
      <c r="E751">
        <v>2</v>
      </c>
      <c r="F751">
        <v>1</v>
      </c>
      <c r="G751" t="s">
        <v>82</v>
      </c>
      <c r="H751">
        <v>1038</v>
      </c>
      <c r="I751">
        <v>1</v>
      </c>
      <c r="J751" t="s">
        <v>42</v>
      </c>
      <c r="K751">
        <v>1</v>
      </c>
      <c r="L751">
        <v>5</v>
      </c>
      <c r="M751" t="s">
        <v>75</v>
      </c>
      <c r="N751">
        <v>4</v>
      </c>
      <c r="O751" t="s">
        <v>55</v>
      </c>
      <c r="P751">
        <v>19845</v>
      </c>
      <c r="Q751">
        <v>1</v>
      </c>
      <c r="R751" t="s">
        <v>50</v>
      </c>
      <c r="S751">
        <v>15</v>
      </c>
      <c r="T751">
        <v>3</v>
      </c>
      <c r="U751">
        <v>4</v>
      </c>
      <c r="V751">
        <v>1</v>
      </c>
      <c r="W751">
        <v>33</v>
      </c>
      <c r="X751">
        <v>3</v>
      </c>
      <c r="Y751">
        <v>3</v>
      </c>
      <c r="Z751">
        <v>32</v>
      </c>
      <c r="AA751">
        <v>14</v>
      </c>
      <c r="AB751">
        <v>6</v>
      </c>
      <c r="AC751">
        <v>9</v>
      </c>
      <c r="AD751">
        <v>1</v>
      </c>
      <c r="AE751">
        <v>0</v>
      </c>
      <c r="AF751">
        <v>0</v>
      </c>
      <c r="AG751">
        <v>1</v>
      </c>
      <c r="AH751" t="s">
        <v>56</v>
      </c>
      <c r="AI751" t="s">
        <v>46</v>
      </c>
      <c r="AJ751" t="s">
        <v>76</v>
      </c>
      <c r="AK751" t="s">
        <v>77</v>
      </c>
      <c r="AL751" t="s">
        <v>78</v>
      </c>
      <c r="AM751">
        <v>3</v>
      </c>
      <c r="AN751" t="s">
        <v>94</v>
      </c>
      <c r="AO751" t="str" cm="1">
        <f t="array" ref="AO751">_xlfn.IFS(
  attrition_data[[#This Row],[YearsSinceLastPromotion]]="","",
  attrition_data[[#This Row],[YearsSinceLastPromotion]]=0,"0",
  attrition_data[[#This Row],[YearsSinceLastPromotion]]&lt;=2,"1–2",
  attrition_data[[#This Row],[YearsSinceLastPromotion]]&lt;=5,"3–5",
  TRUE,"6+"
)</f>
        <v>6+</v>
      </c>
      <c r="AP751">
        <f>attrition_data[[#This Row],[MonthlyIncome]] * 12 * ReplacementFactor</f>
        <v>71442</v>
      </c>
      <c r="AQ751">
        <f>IFERROR(attrition_data[[#This Row],[AttritionFlag]] * attrition_data[[#This Row],[ReplacementCost]], 0)</f>
        <v>71442</v>
      </c>
      <c r="AR75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51" t="str" cm="1">
        <f t="array" ref="AS751">_xlfn.IFS(
  attrition_data[[#This Row],[RiskScore]] &lt;= $AU$3, "Q1 (Lowest)",
  attrition_data[[#This Row],[RiskScore]] &lt;= $AV$3, "Q2",
  attrition_data[[#This Row],[RiskScore]] &lt;= $AW$3, "Q3",
  TRUE, "Q4 (Highest)"
)</f>
        <v>Q2</v>
      </c>
    </row>
    <row r="752" spans="1:45">
      <c r="A752">
        <v>44</v>
      </c>
      <c r="B752" t="s">
        <v>50</v>
      </c>
      <c r="C752" t="s">
        <v>39</v>
      </c>
      <c r="D752" t="s">
        <v>40</v>
      </c>
      <c r="E752">
        <v>28</v>
      </c>
      <c r="F752">
        <v>3</v>
      </c>
      <c r="G752" t="s">
        <v>64</v>
      </c>
      <c r="H752">
        <v>1039</v>
      </c>
      <c r="I752">
        <v>4</v>
      </c>
      <c r="J752" t="s">
        <v>42</v>
      </c>
      <c r="K752">
        <v>4</v>
      </c>
      <c r="L752">
        <v>4</v>
      </c>
      <c r="M752" t="s">
        <v>43</v>
      </c>
      <c r="N752">
        <v>4</v>
      </c>
      <c r="O752" t="s">
        <v>55</v>
      </c>
      <c r="P752">
        <v>13320</v>
      </c>
      <c r="Q752">
        <v>3</v>
      </c>
      <c r="R752" t="s">
        <v>38</v>
      </c>
      <c r="S752">
        <v>18</v>
      </c>
      <c r="T752">
        <v>3</v>
      </c>
      <c r="U752">
        <v>3</v>
      </c>
      <c r="V752">
        <v>1</v>
      </c>
      <c r="W752">
        <v>23</v>
      </c>
      <c r="X752">
        <v>2</v>
      </c>
      <c r="Y752">
        <v>3</v>
      </c>
      <c r="Z752">
        <v>12</v>
      </c>
      <c r="AA752">
        <v>11</v>
      </c>
      <c r="AB752">
        <v>11</v>
      </c>
      <c r="AC752">
        <v>11</v>
      </c>
      <c r="AD752">
        <v>0</v>
      </c>
      <c r="AE752">
        <v>1</v>
      </c>
      <c r="AF752">
        <v>0</v>
      </c>
      <c r="AG752">
        <v>1</v>
      </c>
      <c r="AH752" t="s">
        <v>45</v>
      </c>
      <c r="AI752" t="s">
        <v>68</v>
      </c>
      <c r="AJ752" t="s">
        <v>81</v>
      </c>
      <c r="AK752" t="s">
        <v>71</v>
      </c>
      <c r="AL752" t="s">
        <v>71</v>
      </c>
      <c r="AM752">
        <v>3.5</v>
      </c>
      <c r="AN752" t="s">
        <v>95</v>
      </c>
      <c r="AO752" t="str" cm="1">
        <f t="array" ref="AO752">_xlfn.IFS(
  attrition_data[[#This Row],[YearsSinceLastPromotion]]="","",
  attrition_data[[#This Row],[YearsSinceLastPromotion]]=0,"0",
  attrition_data[[#This Row],[YearsSinceLastPromotion]]&lt;=2,"1–2",
  attrition_data[[#This Row],[YearsSinceLastPromotion]]&lt;=5,"3–5",
  TRUE,"6+"
)</f>
        <v>6+</v>
      </c>
      <c r="AP752">
        <f>attrition_data[[#This Row],[MonthlyIncome]] * 12 * ReplacementFactor</f>
        <v>47952</v>
      </c>
      <c r="AQ752">
        <f>IFERROR(attrition_data[[#This Row],[AttritionFlag]] * attrition_data[[#This Row],[ReplacementCost]], 0)</f>
        <v>0</v>
      </c>
      <c r="AR75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752" t="str" cm="1">
        <f t="array" ref="AS752">_xlfn.IFS(
  attrition_data[[#This Row],[RiskScore]] &lt;= $AU$3, "Q1 (Lowest)",
  attrition_data[[#This Row],[RiskScore]] &lt;= $AV$3, "Q2",
  attrition_data[[#This Row],[RiskScore]] &lt;= $AW$3, "Q3",
  TRUE, "Q4 (Highest)"
)</f>
        <v>Q4 (Highest)</v>
      </c>
    </row>
    <row r="753" spans="1:45">
      <c r="A753">
        <v>50</v>
      </c>
      <c r="B753" t="s">
        <v>50</v>
      </c>
      <c r="C753" t="s">
        <v>74</v>
      </c>
      <c r="D753" t="s">
        <v>40</v>
      </c>
      <c r="E753">
        <v>1</v>
      </c>
      <c r="F753">
        <v>3</v>
      </c>
      <c r="G753" t="s">
        <v>41</v>
      </c>
      <c r="H753">
        <v>1040</v>
      </c>
      <c r="I753">
        <v>4</v>
      </c>
      <c r="J753" t="s">
        <v>42</v>
      </c>
      <c r="K753">
        <v>3</v>
      </c>
      <c r="L753">
        <v>2</v>
      </c>
      <c r="M753" t="s">
        <v>43</v>
      </c>
      <c r="N753">
        <v>3</v>
      </c>
      <c r="O753" t="s">
        <v>55</v>
      </c>
      <c r="P753">
        <v>6347</v>
      </c>
      <c r="Q753">
        <v>0</v>
      </c>
      <c r="R753" t="s">
        <v>50</v>
      </c>
      <c r="S753">
        <v>12</v>
      </c>
      <c r="T753">
        <v>3</v>
      </c>
      <c r="U753">
        <v>1</v>
      </c>
      <c r="V753">
        <v>1</v>
      </c>
      <c r="W753">
        <v>19</v>
      </c>
      <c r="X753">
        <v>3</v>
      </c>
      <c r="Y753">
        <v>3</v>
      </c>
      <c r="Z753">
        <v>18</v>
      </c>
      <c r="AA753">
        <v>7</v>
      </c>
      <c r="AB753">
        <v>0</v>
      </c>
      <c r="AC753">
        <v>13</v>
      </c>
      <c r="AD753">
        <v>0</v>
      </c>
      <c r="AE753">
        <v>0</v>
      </c>
      <c r="AF753">
        <v>1</v>
      </c>
      <c r="AG753">
        <v>1</v>
      </c>
      <c r="AH753" t="s">
        <v>56</v>
      </c>
      <c r="AI753" t="s">
        <v>46</v>
      </c>
      <c r="AJ753" t="s">
        <v>47</v>
      </c>
      <c r="AK753" t="s">
        <v>71</v>
      </c>
      <c r="AL753" t="s">
        <v>71</v>
      </c>
      <c r="AM753">
        <v>2.75</v>
      </c>
      <c r="AN753" t="s">
        <v>94</v>
      </c>
      <c r="AO753" t="str" cm="1">
        <f t="array" ref="AO753">_xlfn.IFS(
  attrition_data[[#This Row],[YearsSinceLastPromotion]]="","",
  attrition_data[[#This Row],[YearsSinceLastPromotion]]=0,"0",
  attrition_data[[#This Row],[YearsSinceLastPromotion]]&lt;=2,"1–2",
  attrition_data[[#This Row],[YearsSinceLastPromotion]]&lt;=5,"3–5",
  TRUE,"6+"
)</f>
        <v>0</v>
      </c>
      <c r="AP753">
        <f>attrition_data[[#This Row],[MonthlyIncome]] * 12 * ReplacementFactor</f>
        <v>22849.200000000001</v>
      </c>
      <c r="AQ753">
        <f>IFERROR(attrition_data[[#This Row],[AttritionFlag]] * attrition_data[[#This Row],[ReplacementCost]], 0)</f>
        <v>0</v>
      </c>
      <c r="AR75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53" t="str" cm="1">
        <f t="array" ref="AS753">_xlfn.IFS(
  attrition_data[[#This Row],[RiskScore]] &lt;= $AU$3, "Q1 (Lowest)",
  attrition_data[[#This Row],[RiskScore]] &lt;= $AV$3, "Q2",
  attrition_data[[#This Row],[RiskScore]] &lt;= $AW$3, "Q3",
  TRUE, "Q4 (Highest)"
)</f>
        <v>Q1 (Lowest)</v>
      </c>
    </row>
    <row r="754" spans="1:45">
      <c r="A754">
        <v>36</v>
      </c>
      <c r="B754" t="s">
        <v>38</v>
      </c>
      <c r="C754" t="s">
        <v>39</v>
      </c>
      <c r="D754" t="s">
        <v>52</v>
      </c>
      <c r="E754">
        <v>16</v>
      </c>
      <c r="F754">
        <v>4</v>
      </c>
      <c r="G754" t="s">
        <v>41</v>
      </c>
      <c r="H754">
        <v>1042</v>
      </c>
      <c r="I754">
        <v>3</v>
      </c>
      <c r="J754" t="s">
        <v>42</v>
      </c>
      <c r="K754">
        <v>4</v>
      </c>
      <c r="L754">
        <v>1</v>
      </c>
      <c r="M754" t="s">
        <v>60</v>
      </c>
      <c r="N754">
        <v>1</v>
      </c>
      <c r="O754" t="s">
        <v>44</v>
      </c>
      <c r="P754">
        <v>2743</v>
      </c>
      <c r="Q754">
        <v>1</v>
      </c>
      <c r="R754" t="s">
        <v>50</v>
      </c>
      <c r="S754">
        <v>16</v>
      </c>
      <c r="T754">
        <v>3</v>
      </c>
      <c r="U754">
        <v>3</v>
      </c>
      <c r="V754">
        <v>0</v>
      </c>
      <c r="W754">
        <v>18</v>
      </c>
      <c r="X754">
        <v>1</v>
      </c>
      <c r="Y754">
        <v>3</v>
      </c>
      <c r="Z754">
        <v>17</v>
      </c>
      <c r="AA754">
        <v>13</v>
      </c>
      <c r="AB754">
        <v>15</v>
      </c>
      <c r="AC754">
        <v>14</v>
      </c>
      <c r="AD754">
        <v>1</v>
      </c>
      <c r="AE754">
        <v>0</v>
      </c>
      <c r="AF754">
        <v>0</v>
      </c>
      <c r="AG754">
        <v>1</v>
      </c>
      <c r="AH754" t="s">
        <v>45</v>
      </c>
      <c r="AI754" t="s">
        <v>72</v>
      </c>
      <c r="AJ754" t="s">
        <v>61</v>
      </c>
      <c r="AK754" t="s">
        <v>71</v>
      </c>
      <c r="AL754" t="s">
        <v>71</v>
      </c>
      <c r="AM754">
        <v>2.5</v>
      </c>
      <c r="AN754" t="s">
        <v>96</v>
      </c>
      <c r="AO754" t="str" cm="1">
        <f t="array" ref="AO754">_xlfn.IFS(
  attrition_data[[#This Row],[YearsSinceLastPromotion]]="","",
  attrition_data[[#This Row],[YearsSinceLastPromotion]]=0,"0",
  attrition_data[[#This Row],[YearsSinceLastPromotion]]&lt;=2,"1–2",
  attrition_data[[#This Row],[YearsSinceLastPromotion]]&lt;=5,"3–5",
  TRUE,"6+"
)</f>
        <v>6+</v>
      </c>
      <c r="AP754">
        <f>attrition_data[[#This Row],[MonthlyIncome]] * 12 * ReplacementFactor</f>
        <v>9874.7999999999993</v>
      </c>
      <c r="AQ754">
        <f>IFERROR(attrition_data[[#This Row],[AttritionFlag]] * attrition_data[[#This Row],[ReplacementCost]], 0)</f>
        <v>9874.7999999999993</v>
      </c>
      <c r="AR75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54" t="str" cm="1">
        <f t="array" ref="AS754">_xlfn.IFS(
  attrition_data[[#This Row],[RiskScore]] &lt;= $AU$3, "Q1 (Lowest)",
  attrition_data[[#This Row],[RiskScore]] &lt;= $AV$3, "Q2",
  attrition_data[[#This Row],[RiskScore]] &lt;= $AW$3, "Q3",
  TRUE, "Q4 (Highest)"
)</f>
        <v>Q2</v>
      </c>
    </row>
    <row r="755" spans="1:45">
      <c r="A755">
        <v>39</v>
      </c>
      <c r="B755" t="s">
        <v>50</v>
      </c>
      <c r="C755" t="s">
        <v>51</v>
      </c>
      <c r="D755" t="s">
        <v>52</v>
      </c>
      <c r="E755">
        <v>22</v>
      </c>
      <c r="F755">
        <v>3</v>
      </c>
      <c r="G755" t="s">
        <v>64</v>
      </c>
      <c r="H755">
        <v>1043</v>
      </c>
      <c r="I755">
        <v>4</v>
      </c>
      <c r="J755" t="s">
        <v>42</v>
      </c>
      <c r="K755">
        <v>3</v>
      </c>
      <c r="L755">
        <v>3</v>
      </c>
      <c r="M755" t="s">
        <v>69</v>
      </c>
      <c r="N755">
        <v>1</v>
      </c>
      <c r="O755" t="s">
        <v>44</v>
      </c>
      <c r="P755">
        <v>10880</v>
      </c>
      <c r="Q755">
        <v>1</v>
      </c>
      <c r="R755" t="s">
        <v>38</v>
      </c>
      <c r="S755">
        <v>13</v>
      </c>
      <c r="T755">
        <v>3</v>
      </c>
      <c r="U755">
        <v>3</v>
      </c>
      <c r="V755">
        <v>0</v>
      </c>
      <c r="W755">
        <v>21</v>
      </c>
      <c r="X755">
        <v>2</v>
      </c>
      <c r="Y755">
        <v>3</v>
      </c>
      <c r="Z755">
        <v>21</v>
      </c>
      <c r="AA755">
        <v>6</v>
      </c>
      <c r="AB755">
        <v>2</v>
      </c>
      <c r="AC755">
        <v>8</v>
      </c>
      <c r="AD755">
        <v>0</v>
      </c>
      <c r="AE755">
        <v>1</v>
      </c>
      <c r="AF755">
        <v>0</v>
      </c>
      <c r="AG755">
        <v>1</v>
      </c>
      <c r="AH755" t="s">
        <v>45</v>
      </c>
      <c r="AI755" t="s">
        <v>68</v>
      </c>
      <c r="AJ755" t="s">
        <v>81</v>
      </c>
      <c r="AK755" t="s">
        <v>71</v>
      </c>
      <c r="AL755" t="s">
        <v>78</v>
      </c>
      <c r="AM755">
        <v>2.75</v>
      </c>
      <c r="AN755" t="s">
        <v>94</v>
      </c>
      <c r="AO755" t="str" cm="1">
        <f t="array" ref="AO755">_xlfn.IFS(
  attrition_data[[#This Row],[YearsSinceLastPromotion]]="","",
  attrition_data[[#This Row],[YearsSinceLastPromotion]]=0,"0",
  attrition_data[[#This Row],[YearsSinceLastPromotion]]&lt;=2,"1–2",
  attrition_data[[#This Row],[YearsSinceLastPromotion]]&lt;=5,"3–5",
  TRUE,"6+"
)</f>
        <v>1–2</v>
      </c>
      <c r="AP755">
        <f>attrition_data[[#This Row],[MonthlyIncome]] * 12 * ReplacementFactor</f>
        <v>39168</v>
      </c>
      <c r="AQ755">
        <f>IFERROR(attrition_data[[#This Row],[AttritionFlag]] * attrition_data[[#This Row],[ReplacementCost]], 0)</f>
        <v>0</v>
      </c>
      <c r="AR75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55" t="str" cm="1">
        <f t="array" ref="AS755">_xlfn.IFS(
  attrition_data[[#This Row],[RiskScore]] &lt;= $AU$3, "Q1 (Lowest)",
  attrition_data[[#This Row],[RiskScore]] &lt;= $AV$3, "Q2",
  attrition_data[[#This Row],[RiskScore]] &lt;= $AW$3, "Q3",
  TRUE, "Q4 (Highest)"
)</f>
        <v>Q3</v>
      </c>
    </row>
    <row r="756" spans="1:45">
      <c r="A756">
        <v>33</v>
      </c>
      <c r="B756" t="s">
        <v>50</v>
      </c>
      <c r="C756" t="s">
        <v>74</v>
      </c>
      <c r="D756" t="s">
        <v>40</v>
      </c>
      <c r="E756">
        <v>8</v>
      </c>
      <c r="F756">
        <v>1</v>
      </c>
      <c r="G756" t="s">
        <v>41</v>
      </c>
      <c r="H756">
        <v>1044</v>
      </c>
      <c r="I756">
        <v>2</v>
      </c>
      <c r="J756" t="s">
        <v>42</v>
      </c>
      <c r="K756">
        <v>2</v>
      </c>
      <c r="L756">
        <v>1</v>
      </c>
      <c r="M756" t="s">
        <v>79</v>
      </c>
      <c r="N756">
        <v>4</v>
      </c>
      <c r="O756" t="s">
        <v>44</v>
      </c>
      <c r="P756">
        <v>2342</v>
      </c>
      <c r="Q756">
        <v>0</v>
      </c>
      <c r="R756" t="s">
        <v>50</v>
      </c>
      <c r="S756">
        <v>19</v>
      </c>
      <c r="T756">
        <v>3</v>
      </c>
      <c r="U756">
        <v>4</v>
      </c>
      <c r="V756">
        <v>0</v>
      </c>
      <c r="W756">
        <v>3</v>
      </c>
      <c r="X756">
        <v>2</v>
      </c>
      <c r="Y756">
        <v>2</v>
      </c>
      <c r="Z756">
        <v>2</v>
      </c>
      <c r="AA756">
        <v>2</v>
      </c>
      <c r="AB756">
        <v>2</v>
      </c>
      <c r="AC756">
        <v>2</v>
      </c>
      <c r="AD756">
        <v>0</v>
      </c>
      <c r="AE756">
        <v>0</v>
      </c>
      <c r="AF756">
        <v>0</v>
      </c>
      <c r="AG756">
        <v>1</v>
      </c>
      <c r="AH756" t="s">
        <v>63</v>
      </c>
      <c r="AI756" t="s">
        <v>57</v>
      </c>
      <c r="AJ756" t="s">
        <v>61</v>
      </c>
      <c r="AK756" t="s">
        <v>65</v>
      </c>
      <c r="AL756" t="s">
        <v>65</v>
      </c>
      <c r="AM756">
        <v>3</v>
      </c>
      <c r="AN756" t="s">
        <v>94</v>
      </c>
      <c r="AO756" t="str" cm="1">
        <f t="array" ref="AO756">_xlfn.IFS(
  attrition_data[[#This Row],[YearsSinceLastPromotion]]="","",
  attrition_data[[#This Row],[YearsSinceLastPromotion]]=0,"0",
  attrition_data[[#This Row],[YearsSinceLastPromotion]]&lt;=2,"1–2",
  attrition_data[[#This Row],[YearsSinceLastPromotion]]&lt;=5,"3–5",
  TRUE,"6+"
)</f>
        <v>1–2</v>
      </c>
      <c r="AP756">
        <f>attrition_data[[#This Row],[MonthlyIncome]] * 12 * ReplacementFactor</f>
        <v>8431.1999999999989</v>
      </c>
      <c r="AQ756">
        <f>IFERROR(attrition_data[[#This Row],[AttritionFlag]] * attrition_data[[#This Row],[ReplacementCost]], 0)</f>
        <v>0</v>
      </c>
      <c r="AR75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56" t="str" cm="1">
        <f t="array" ref="AS756">_xlfn.IFS(
  attrition_data[[#This Row],[RiskScore]] &lt;= $AU$3, "Q1 (Lowest)",
  attrition_data[[#This Row],[RiskScore]] &lt;= $AV$3, "Q2",
  attrition_data[[#This Row],[RiskScore]] &lt;= $AW$3, "Q3",
  TRUE, "Q4 (Highest)"
)</f>
        <v>Q2</v>
      </c>
    </row>
    <row r="757" spans="1:45">
      <c r="A757">
        <v>45</v>
      </c>
      <c r="B757" t="s">
        <v>50</v>
      </c>
      <c r="C757" t="s">
        <v>39</v>
      </c>
      <c r="D757" t="s">
        <v>40</v>
      </c>
      <c r="E757">
        <v>11</v>
      </c>
      <c r="F757">
        <v>2</v>
      </c>
      <c r="G757" t="s">
        <v>41</v>
      </c>
      <c r="H757">
        <v>1045</v>
      </c>
      <c r="I757">
        <v>4</v>
      </c>
      <c r="J757" t="s">
        <v>42</v>
      </c>
      <c r="K757">
        <v>3</v>
      </c>
      <c r="L757">
        <v>4</v>
      </c>
      <c r="M757" t="s">
        <v>75</v>
      </c>
      <c r="N757">
        <v>4</v>
      </c>
      <c r="O757" t="s">
        <v>55</v>
      </c>
      <c r="P757">
        <v>17650</v>
      </c>
      <c r="Q757">
        <v>3</v>
      </c>
      <c r="R757" t="s">
        <v>50</v>
      </c>
      <c r="S757">
        <v>13</v>
      </c>
      <c r="T757">
        <v>3</v>
      </c>
      <c r="U757">
        <v>2</v>
      </c>
      <c r="V757">
        <v>1</v>
      </c>
      <c r="W757">
        <v>26</v>
      </c>
      <c r="X757">
        <v>4</v>
      </c>
      <c r="Y757">
        <v>4</v>
      </c>
      <c r="Z757">
        <v>9</v>
      </c>
      <c r="AA757">
        <v>3</v>
      </c>
      <c r="AB757">
        <v>1</v>
      </c>
      <c r="AC757">
        <v>1</v>
      </c>
      <c r="AD757">
        <v>0</v>
      </c>
      <c r="AE757">
        <v>0</v>
      </c>
      <c r="AF757">
        <v>1</v>
      </c>
      <c r="AG757">
        <v>1</v>
      </c>
      <c r="AH757" t="s">
        <v>56</v>
      </c>
      <c r="AI757" t="s">
        <v>73</v>
      </c>
      <c r="AJ757" t="s">
        <v>76</v>
      </c>
      <c r="AK757" t="s">
        <v>77</v>
      </c>
      <c r="AL757" t="s">
        <v>49</v>
      </c>
      <c r="AM757">
        <v>3.5</v>
      </c>
      <c r="AN757" t="s">
        <v>95</v>
      </c>
      <c r="AO757" t="str" cm="1">
        <f t="array" ref="AO757">_xlfn.IFS(
  attrition_data[[#This Row],[YearsSinceLastPromotion]]="","",
  attrition_data[[#This Row],[YearsSinceLastPromotion]]=0,"0",
  attrition_data[[#This Row],[YearsSinceLastPromotion]]&lt;=2,"1–2",
  attrition_data[[#This Row],[YearsSinceLastPromotion]]&lt;=5,"3–5",
  TRUE,"6+"
)</f>
        <v>1–2</v>
      </c>
      <c r="AP757">
        <f>attrition_data[[#This Row],[MonthlyIncome]] * 12 * ReplacementFactor</f>
        <v>63540</v>
      </c>
      <c r="AQ757">
        <f>IFERROR(attrition_data[[#This Row],[AttritionFlag]] * attrition_data[[#This Row],[ReplacementCost]], 0)</f>
        <v>0</v>
      </c>
      <c r="AR75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57" t="str" cm="1">
        <f t="array" ref="AS757">_xlfn.IFS(
  attrition_data[[#This Row],[RiskScore]] &lt;= $AU$3, "Q1 (Lowest)",
  attrition_data[[#This Row],[RiskScore]] &lt;= $AV$3, "Q2",
  attrition_data[[#This Row],[RiskScore]] &lt;= $AW$3, "Q3",
  TRUE, "Q4 (Highest)"
)</f>
        <v>Q1 (Lowest)</v>
      </c>
    </row>
    <row r="758" spans="1:45">
      <c r="A758">
        <v>32</v>
      </c>
      <c r="B758" t="s">
        <v>50</v>
      </c>
      <c r="C758" t="s">
        <v>74</v>
      </c>
      <c r="D758" t="s">
        <v>52</v>
      </c>
      <c r="E758">
        <v>29</v>
      </c>
      <c r="F758">
        <v>4</v>
      </c>
      <c r="G758" t="s">
        <v>64</v>
      </c>
      <c r="H758">
        <v>1046</v>
      </c>
      <c r="I758">
        <v>4</v>
      </c>
      <c r="J758" t="s">
        <v>42</v>
      </c>
      <c r="K758">
        <v>3</v>
      </c>
      <c r="L758">
        <v>1</v>
      </c>
      <c r="M758" t="s">
        <v>60</v>
      </c>
      <c r="N758">
        <v>3</v>
      </c>
      <c r="O758" t="s">
        <v>44</v>
      </c>
      <c r="P758">
        <v>4025</v>
      </c>
      <c r="Q758">
        <v>9</v>
      </c>
      <c r="R758" t="s">
        <v>50</v>
      </c>
      <c r="S758">
        <v>12</v>
      </c>
      <c r="T758">
        <v>3</v>
      </c>
      <c r="U758">
        <v>2</v>
      </c>
      <c r="V758">
        <v>0</v>
      </c>
      <c r="W758">
        <v>10</v>
      </c>
      <c r="X758">
        <v>2</v>
      </c>
      <c r="Y758">
        <v>3</v>
      </c>
      <c r="Z758">
        <v>8</v>
      </c>
      <c r="AA758">
        <v>7</v>
      </c>
      <c r="AB758">
        <v>7</v>
      </c>
      <c r="AC758">
        <v>7</v>
      </c>
      <c r="AD758">
        <v>0</v>
      </c>
      <c r="AE758">
        <v>0</v>
      </c>
      <c r="AF758">
        <v>0</v>
      </c>
      <c r="AG758">
        <v>1</v>
      </c>
      <c r="AH758" t="s">
        <v>63</v>
      </c>
      <c r="AI758" t="s">
        <v>68</v>
      </c>
      <c r="AJ758" t="s">
        <v>61</v>
      </c>
      <c r="AK758" t="s">
        <v>58</v>
      </c>
      <c r="AL758" t="s">
        <v>49</v>
      </c>
      <c r="AM758">
        <v>3</v>
      </c>
      <c r="AN758" t="s">
        <v>94</v>
      </c>
      <c r="AO758" t="str" cm="1">
        <f t="array" ref="AO758">_xlfn.IFS(
  attrition_data[[#This Row],[YearsSinceLastPromotion]]="","",
  attrition_data[[#This Row],[YearsSinceLastPromotion]]=0,"0",
  attrition_data[[#This Row],[YearsSinceLastPromotion]]&lt;=2,"1–2",
  attrition_data[[#This Row],[YearsSinceLastPromotion]]&lt;=5,"3–5",
  TRUE,"6+"
)</f>
        <v>6+</v>
      </c>
      <c r="AP758">
        <f>attrition_data[[#This Row],[MonthlyIncome]] * 12 * ReplacementFactor</f>
        <v>14490</v>
      </c>
      <c r="AQ758">
        <f>IFERROR(attrition_data[[#This Row],[AttritionFlag]] * attrition_data[[#This Row],[ReplacementCost]], 0)</f>
        <v>0</v>
      </c>
      <c r="AR75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58" t="str" cm="1">
        <f t="array" ref="AS758">_xlfn.IFS(
  attrition_data[[#This Row],[RiskScore]] &lt;= $AU$3, "Q1 (Lowest)",
  attrition_data[[#This Row],[RiskScore]] &lt;= $AV$3, "Q2",
  attrition_data[[#This Row],[RiskScore]] &lt;= $AW$3, "Q3",
  TRUE, "Q4 (Highest)"
)</f>
        <v>Q3</v>
      </c>
    </row>
    <row r="759" spans="1:45">
      <c r="A759">
        <v>34</v>
      </c>
      <c r="B759" t="s">
        <v>50</v>
      </c>
      <c r="C759" t="s">
        <v>39</v>
      </c>
      <c r="D759" t="s">
        <v>40</v>
      </c>
      <c r="E759">
        <v>1</v>
      </c>
      <c r="F759">
        <v>4</v>
      </c>
      <c r="G759" t="s">
        <v>82</v>
      </c>
      <c r="H759">
        <v>1047</v>
      </c>
      <c r="I759">
        <v>2</v>
      </c>
      <c r="J759" t="s">
        <v>53</v>
      </c>
      <c r="K759">
        <v>4</v>
      </c>
      <c r="L759">
        <v>2</v>
      </c>
      <c r="M759" t="s">
        <v>43</v>
      </c>
      <c r="N759">
        <v>4</v>
      </c>
      <c r="O759" t="s">
        <v>67</v>
      </c>
      <c r="P759">
        <v>9725</v>
      </c>
      <c r="Q759">
        <v>0</v>
      </c>
      <c r="R759" t="s">
        <v>50</v>
      </c>
      <c r="S759">
        <v>11</v>
      </c>
      <c r="T759">
        <v>3</v>
      </c>
      <c r="U759">
        <v>4</v>
      </c>
      <c r="V759">
        <v>1</v>
      </c>
      <c r="W759">
        <v>16</v>
      </c>
      <c r="X759">
        <v>2</v>
      </c>
      <c r="Y759">
        <v>2</v>
      </c>
      <c r="Z759">
        <v>15</v>
      </c>
      <c r="AA759">
        <v>1</v>
      </c>
      <c r="AB759">
        <v>0</v>
      </c>
      <c r="AC759">
        <v>9</v>
      </c>
      <c r="AD759">
        <v>0</v>
      </c>
      <c r="AE759">
        <v>0</v>
      </c>
      <c r="AF759">
        <v>1</v>
      </c>
      <c r="AG759">
        <v>1</v>
      </c>
      <c r="AH759" t="s">
        <v>63</v>
      </c>
      <c r="AI759" t="s">
        <v>46</v>
      </c>
      <c r="AJ759" t="s">
        <v>47</v>
      </c>
      <c r="AK759" t="s">
        <v>71</v>
      </c>
      <c r="AL759" t="s">
        <v>71</v>
      </c>
      <c r="AM759">
        <v>3</v>
      </c>
      <c r="AN759" t="s">
        <v>94</v>
      </c>
      <c r="AO759" t="str" cm="1">
        <f t="array" ref="AO759">_xlfn.IFS(
  attrition_data[[#This Row],[YearsSinceLastPromotion]]="","",
  attrition_data[[#This Row],[YearsSinceLastPromotion]]=0,"0",
  attrition_data[[#This Row],[YearsSinceLastPromotion]]&lt;=2,"1–2",
  attrition_data[[#This Row],[YearsSinceLastPromotion]]&lt;=5,"3–5",
  TRUE,"6+"
)</f>
        <v>0</v>
      </c>
      <c r="AP759">
        <f>attrition_data[[#This Row],[MonthlyIncome]] * 12 * ReplacementFactor</f>
        <v>35010</v>
      </c>
      <c r="AQ759">
        <f>IFERROR(attrition_data[[#This Row],[AttritionFlag]] * attrition_data[[#This Row],[ReplacementCost]], 0)</f>
        <v>0</v>
      </c>
      <c r="AR75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59" t="str" cm="1">
        <f t="array" ref="AS759">_xlfn.IFS(
  attrition_data[[#This Row],[RiskScore]] &lt;= $AU$3, "Q1 (Lowest)",
  attrition_data[[#This Row],[RiskScore]] &lt;= $AV$3, "Q2",
  attrition_data[[#This Row],[RiskScore]] &lt;= $AW$3, "Q3",
  TRUE, "Q4 (Highest)"
)</f>
        <v>Q1 (Lowest)</v>
      </c>
    </row>
    <row r="760" spans="1:45">
      <c r="A760">
        <v>59</v>
      </c>
      <c r="B760" t="s">
        <v>50</v>
      </c>
      <c r="C760" t="s">
        <v>39</v>
      </c>
      <c r="D760" t="s">
        <v>40</v>
      </c>
      <c r="E760">
        <v>1</v>
      </c>
      <c r="F760">
        <v>2</v>
      </c>
      <c r="G760" t="s">
        <v>83</v>
      </c>
      <c r="H760">
        <v>1048</v>
      </c>
      <c r="I760">
        <v>2</v>
      </c>
      <c r="J760" t="s">
        <v>53</v>
      </c>
      <c r="K760">
        <v>3</v>
      </c>
      <c r="L760">
        <v>3</v>
      </c>
      <c r="M760" t="s">
        <v>75</v>
      </c>
      <c r="N760">
        <v>4</v>
      </c>
      <c r="O760" t="s">
        <v>55</v>
      </c>
      <c r="P760">
        <v>11904</v>
      </c>
      <c r="Q760">
        <v>3</v>
      </c>
      <c r="R760" t="s">
        <v>38</v>
      </c>
      <c r="S760">
        <v>14</v>
      </c>
      <c r="T760">
        <v>3</v>
      </c>
      <c r="U760">
        <v>3</v>
      </c>
      <c r="V760">
        <v>1</v>
      </c>
      <c r="W760">
        <v>14</v>
      </c>
      <c r="X760">
        <v>1</v>
      </c>
      <c r="Y760">
        <v>1</v>
      </c>
      <c r="Z760">
        <v>6</v>
      </c>
      <c r="AA760">
        <v>4</v>
      </c>
      <c r="AB760">
        <v>0</v>
      </c>
      <c r="AC760">
        <v>4</v>
      </c>
      <c r="AD760">
        <v>0</v>
      </c>
      <c r="AE760">
        <v>1</v>
      </c>
      <c r="AF760">
        <v>1</v>
      </c>
      <c r="AG760">
        <v>1</v>
      </c>
      <c r="AH760" t="s">
        <v>66</v>
      </c>
      <c r="AI760" t="s">
        <v>46</v>
      </c>
      <c r="AJ760" t="s">
        <v>81</v>
      </c>
      <c r="AK760" t="s">
        <v>58</v>
      </c>
      <c r="AL760" t="s">
        <v>49</v>
      </c>
      <c r="AM760">
        <v>2.5</v>
      </c>
      <c r="AN760" t="s">
        <v>96</v>
      </c>
      <c r="AO760" t="str" cm="1">
        <f t="array" ref="AO760">_xlfn.IFS(
  attrition_data[[#This Row],[YearsSinceLastPromotion]]="","",
  attrition_data[[#This Row],[YearsSinceLastPromotion]]=0,"0",
  attrition_data[[#This Row],[YearsSinceLastPromotion]]&lt;=2,"1–2",
  attrition_data[[#This Row],[YearsSinceLastPromotion]]&lt;=5,"3–5",
  TRUE,"6+"
)</f>
        <v>0</v>
      </c>
      <c r="AP760">
        <f>attrition_data[[#This Row],[MonthlyIncome]] * 12 * ReplacementFactor</f>
        <v>42854.400000000001</v>
      </c>
      <c r="AQ760">
        <f>IFERROR(attrition_data[[#This Row],[AttritionFlag]] * attrition_data[[#This Row],[ReplacementCost]], 0)</f>
        <v>0</v>
      </c>
      <c r="AR76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60" t="str" cm="1">
        <f t="array" ref="AS760">_xlfn.IFS(
  attrition_data[[#This Row],[RiskScore]] &lt;= $AU$3, "Q1 (Lowest)",
  attrition_data[[#This Row],[RiskScore]] &lt;= $AV$3, "Q2",
  attrition_data[[#This Row],[RiskScore]] &lt;= $AW$3, "Q3",
  TRUE, "Q4 (Highest)"
)</f>
        <v>Q2</v>
      </c>
    </row>
    <row r="761" spans="1:45">
      <c r="A761">
        <v>45</v>
      </c>
      <c r="B761" t="s">
        <v>50</v>
      </c>
      <c r="C761" t="s">
        <v>39</v>
      </c>
      <c r="D761" t="s">
        <v>84</v>
      </c>
      <c r="E761">
        <v>24</v>
      </c>
      <c r="F761">
        <v>4</v>
      </c>
      <c r="G761" t="s">
        <v>64</v>
      </c>
      <c r="H761">
        <v>1049</v>
      </c>
      <c r="I761">
        <v>2</v>
      </c>
      <c r="J761" t="s">
        <v>53</v>
      </c>
      <c r="K761">
        <v>3</v>
      </c>
      <c r="L761">
        <v>1</v>
      </c>
      <c r="M761" t="s">
        <v>84</v>
      </c>
      <c r="N761">
        <v>2</v>
      </c>
      <c r="O761" t="s">
        <v>44</v>
      </c>
      <c r="P761">
        <v>2177</v>
      </c>
      <c r="Q761">
        <v>1</v>
      </c>
      <c r="R761" t="s">
        <v>50</v>
      </c>
      <c r="S761">
        <v>16</v>
      </c>
      <c r="T761">
        <v>3</v>
      </c>
      <c r="U761">
        <v>1</v>
      </c>
      <c r="V761">
        <v>0</v>
      </c>
      <c r="W761">
        <v>6</v>
      </c>
      <c r="X761">
        <v>3</v>
      </c>
      <c r="Y761">
        <v>3</v>
      </c>
      <c r="Z761">
        <v>6</v>
      </c>
      <c r="AA761">
        <v>3</v>
      </c>
      <c r="AB761">
        <v>0</v>
      </c>
      <c r="AC761">
        <v>4</v>
      </c>
      <c r="AD761">
        <v>0</v>
      </c>
      <c r="AE761">
        <v>0</v>
      </c>
      <c r="AF761">
        <v>1</v>
      </c>
      <c r="AG761">
        <v>1</v>
      </c>
      <c r="AH761" t="s">
        <v>56</v>
      </c>
      <c r="AI761" t="s">
        <v>68</v>
      </c>
      <c r="AJ761" t="s">
        <v>61</v>
      </c>
      <c r="AK761" t="s">
        <v>48</v>
      </c>
      <c r="AL761" t="s">
        <v>49</v>
      </c>
      <c r="AM761">
        <v>2</v>
      </c>
      <c r="AN761" t="s">
        <v>93</v>
      </c>
      <c r="AO761" t="str" cm="1">
        <f t="array" ref="AO761">_xlfn.IFS(
  attrition_data[[#This Row],[YearsSinceLastPromotion]]="","",
  attrition_data[[#This Row],[YearsSinceLastPromotion]]=0,"0",
  attrition_data[[#This Row],[YearsSinceLastPromotion]]&lt;=2,"1–2",
  attrition_data[[#This Row],[YearsSinceLastPromotion]]&lt;=5,"3–5",
  TRUE,"6+"
)</f>
        <v>0</v>
      </c>
      <c r="AP761">
        <f>attrition_data[[#This Row],[MonthlyIncome]] * 12 * ReplacementFactor</f>
        <v>7837.2</v>
      </c>
      <c r="AQ761">
        <f>IFERROR(attrition_data[[#This Row],[AttritionFlag]] * attrition_data[[#This Row],[ReplacementCost]], 0)</f>
        <v>0</v>
      </c>
      <c r="AR76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61" t="str" cm="1">
        <f t="array" ref="AS761">_xlfn.IFS(
  attrition_data[[#This Row],[RiskScore]] &lt;= $AU$3, "Q1 (Lowest)",
  attrition_data[[#This Row],[RiskScore]] &lt;= $AV$3, "Q2",
  attrition_data[[#This Row],[RiskScore]] &lt;= $AW$3, "Q3",
  TRUE, "Q4 (Highest)"
)</f>
        <v>Q3</v>
      </c>
    </row>
    <row r="762" spans="1:45">
      <c r="A762">
        <v>53</v>
      </c>
      <c r="B762" t="s">
        <v>50</v>
      </c>
      <c r="C762" t="s">
        <v>51</v>
      </c>
      <c r="D762" t="s">
        <v>40</v>
      </c>
      <c r="E762">
        <v>2</v>
      </c>
      <c r="F762">
        <v>3</v>
      </c>
      <c r="G762" t="s">
        <v>82</v>
      </c>
      <c r="H762">
        <v>1050</v>
      </c>
      <c r="I762">
        <v>3</v>
      </c>
      <c r="J762" t="s">
        <v>42</v>
      </c>
      <c r="K762">
        <v>2</v>
      </c>
      <c r="L762">
        <v>3</v>
      </c>
      <c r="M762" t="s">
        <v>43</v>
      </c>
      <c r="N762">
        <v>2</v>
      </c>
      <c r="O762" t="s">
        <v>55</v>
      </c>
      <c r="P762">
        <v>7525</v>
      </c>
      <c r="Q762">
        <v>2</v>
      </c>
      <c r="R762" t="s">
        <v>50</v>
      </c>
      <c r="S762">
        <v>12</v>
      </c>
      <c r="T762">
        <v>3</v>
      </c>
      <c r="U762">
        <v>1</v>
      </c>
      <c r="V762">
        <v>1</v>
      </c>
      <c r="W762">
        <v>30</v>
      </c>
      <c r="X762">
        <v>2</v>
      </c>
      <c r="Y762">
        <v>3</v>
      </c>
      <c r="Z762">
        <v>15</v>
      </c>
      <c r="AA762">
        <v>7</v>
      </c>
      <c r="AB762">
        <v>6</v>
      </c>
      <c r="AC762">
        <v>12</v>
      </c>
      <c r="AD762">
        <v>0</v>
      </c>
      <c r="AE762">
        <v>0</v>
      </c>
      <c r="AF762">
        <v>0</v>
      </c>
      <c r="AG762">
        <v>1</v>
      </c>
      <c r="AH762" t="s">
        <v>56</v>
      </c>
      <c r="AI762" t="s">
        <v>46</v>
      </c>
      <c r="AJ762" t="s">
        <v>47</v>
      </c>
      <c r="AK762" t="s">
        <v>77</v>
      </c>
      <c r="AL762" t="s">
        <v>71</v>
      </c>
      <c r="AM762">
        <v>2.25</v>
      </c>
      <c r="AN762" t="s">
        <v>96</v>
      </c>
      <c r="AO762" t="str" cm="1">
        <f t="array" ref="AO762">_xlfn.IFS(
  attrition_data[[#This Row],[YearsSinceLastPromotion]]="","",
  attrition_data[[#This Row],[YearsSinceLastPromotion]]=0,"0",
  attrition_data[[#This Row],[YearsSinceLastPromotion]]&lt;=2,"1–2",
  attrition_data[[#This Row],[YearsSinceLastPromotion]]&lt;=5,"3–5",
  TRUE,"6+"
)</f>
        <v>6+</v>
      </c>
      <c r="AP762">
        <f>attrition_data[[#This Row],[MonthlyIncome]] * 12 * ReplacementFactor</f>
        <v>27090</v>
      </c>
      <c r="AQ762">
        <f>IFERROR(attrition_data[[#This Row],[AttritionFlag]] * attrition_data[[#This Row],[ReplacementCost]], 0)</f>
        <v>0</v>
      </c>
      <c r="AR76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62" t="str" cm="1">
        <f t="array" ref="AS762">_xlfn.IFS(
  attrition_data[[#This Row],[RiskScore]] &lt;= $AU$3, "Q1 (Lowest)",
  attrition_data[[#This Row],[RiskScore]] &lt;= $AV$3, "Q2",
  attrition_data[[#This Row],[RiskScore]] &lt;= $AW$3, "Q3",
  TRUE, "Q4 (Highest)"
)</f>
        <v>Q2</v>
      </c>
    </row>
    <row r="763" spans="1:45">
      <c r="A763">
        <v>36</v>
      </c>
      <c r="B763" t="s">
        <v>38</v>
      </c>
      <c r="C763" t="s">
        <v>39</v>
      </c>
      <c r="D763" t="s">
        <v>52</v>
      </c>
      <c r="E763">
        <v>15</v>
      </c>
      <c r="F763">
        <v>3</v>
      </c>
      <c r="G763" t="s">
        <v>59</v>
      </c>
      <c r="H763">
        <v>1052</v>
      </c>
      <c r="I763">
        <v>1</v>
      </c>
      <c r="J763" t="s">
        <v>53</v>
      </c>
      <c r="K763">
        <v>3</v>
      </c>
      <c r="L763">
        <v>2</v>
      </c>
      <c r="M763" t="s">
        <v>60</v>
      </c>
      <c r="N763">
        <v>3</v>
      </c>
      <c r="O763" t="s">
        <v>67</v>
      </c>
      <c r="P763">
        <v>4834</v>
      </c>
      <c r="Q763">
        <v>7</v>
      </c>
      <c r="R763" t="s">
        <v>50</v>
      </c>
      <c r="S763">
        <v>14</v>
      </c>
      <c r="T763">
        <v>3</v>
      </c>
      <c r="U763">
        <v>2</v>
      </c>
      <c r="V763">
        <v>1</v>
      </c>
      <c r="W763">
        <v>9</v>
      </c>
      <c r="X763">
        <v>3</v>
      </c>
      <c r="Y763">
        <v>2</v>
      </c>
      <c r="Z763">
        <v>1</v>
      </c>
      <c r="AA763">
        <v>0</v>
      </c>
      <c r="AB763">
        <v>0</v>
      </c>
      <c r="AC763">
        <v>0</v>
      </c>
      <c r="AD763">
        <v>1</v>
      </c>
      <c r="AE763">
        <v>0</v>
      </c>
      <c r="AF763">
        <v>1</v>
      </c>
      <c r="AG763">
        <v>0</v>
      </c>
      <c r="AH763" t="s">
        <v>45</v>
      </c>
      <c r="AI763" t="s">
        <v>73</v>
      </c>
      <c r="AJ763" t="s">
        <v>61</v>
      </c>
      <c r="AK763" t="s">
        <v>58</v>
      </c>
      <c r="AL763" t="s">
        <v>62</v>
      </c>
      <c r="AM763">
        <v>2</v>
      </c>
      <c r="AN763" t="s">
        <v>93</v>
      </c>
      <c r="AO763" t="str" cm="1">
        <f t="array" ref="AO763">_xlfn.IFS(
  attrition_data[[#This Row],[YearsSinceLastPromotion]]="","",
  attrition_data[[#This Row],[YearsSinceLastPromotion]]=0,"0",
  attrition_data[[#This Row],[YearsSinceLastPromotion]]&lt;=2,"1–2",
  attrition_data[[#This Row],[YearsSinceLastPromotion]]&lt;=5,"3–5",
  TRUE,"6+"
)</f>
        <v>0</v>
      </c>
      <c r="AP763">
        <f>attrition_data[[#This Row],[MonthlyIncome]] * 12 * ReplacementFactor</f>
        <v>17402.399999999998</v>
      </c>
      <c r="AQ763">
        <f>IFERROR(attrition_data[[#This Row],[AttritionFlag]] * attrition_data[[#This Row],[ReplacementCost]], 0)</f>
        <v>17402.399999999998</v>
      </c>
      <c r="AR76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63" t="str" cm="1">
        <f t="array" ref="AS763">_xlfn.IFS(
  attrition_data[[#This Row],[RiskScore]] &lt;= $AU$3, "Q1 (Lowest)",
  attrition_data[[#This Row],[RiskScore]] &lt;= $AV$3, "Q2",
  attrition_data[[#This Row],[RiskScore]] &lt;= $AW$3, "Q3",
  TRUE, "Q4 (Highest)"
)</f>
        <v>Q3</v>
      </c>
    </row>
    <row r="764" spans="1:45">
      <c r="A764">
        <v>26</v>
      </c>
      <c r="B764" t="s">
        <v>38</v>
      </c>
      <c r="C764" t="s">
        <v>51</v>
      </c>
      <c r="D764" t="s">
        <v>52</v>
      </c>
      <c r="E764">
        <v>2</v>
      </c>
      <c r="F764">
        <v>3</v>
      </c>
      <c r="G764" t="s">
        <v>41</v>
      </c>
      <c r="H764">
        <v>1053</v>
      </c>
      <c r="I764">
        <v>1</v>
      </c>
      <c r="J764" t="s">
        <v>53</v>
      </c>
      <c r="K764">
        <v>3</v>
      </c>
      <c r="L764">
        <v>1</v>
      </c>
      <c r="M764" t="s">
        <v>54</v>
      </c>
      <c r="N764">
        <v>1</v>
      </c>
      <c r="O764" t="s">
        <v>55</v>
      </c>
      <c r="P764">
        <v>2042</v>
      </c>
      <c r="Q764">
        <v>6</v>
      </c>
      <c r="R764" t="s">
        <v>38</v>
      </c>
      <c r="S764">
        <v>14</v>
      </c>
      <c r="T764">
        <v>3</v>
      </c>
      <c r="U764">
        <v>2</v>
      </c>
      <c r="V764">
        <v>1</v>
      </c>
      <c r="W764">
        <v>6</v>
      </c>
      <c r="X764">
        <v>2</v>
      </c>
      <c r="Y764">
        <v>3</v>
      </c>
      <c r="Z764">
        <v>3</v>
      </c>
      <c r="AA764">
        <v>2</v>
      </c>
      <c r="AB764">
        <v>1</v>
      </c>
      <c r="AC764">
        <v>2</v>
      </c>
      <c r="AD764">
        <v>1</v>
      </c>
      <c r="AE764">
        <v>1</v>
      </c>
      <c r="AF764">
        <v>1</v>
      </c>
      <c r="AG764">
        <v>1</v>
      </c>
      <c r="AH764" t="s">
        <v>63</v>
      </c>
      <c r="AI764" t="s">
        <v>46</v>
      </c>
      <c r="AJ764" t="s">
        <v>61</v>
      </c>
      <c r="AK764" t="s">
        <v>48</v>
      </c>
      <c r="AL764" t="s">
        <v>65</v>
      </c>
      <c r="AM764">
        <v>1.75</v>
      </c>
      <c r="AN764" t="s">
        <v>93</v>
      </c>
      <c r="AO764" t="str" cm="1">
        <f t="array" ref="AO764">_xlfn.IFS(
  attrition_data[[#This Row],[YearsSinceLastPromotion]]="","",
  attrition_data[[#This Row],[YearsSinceLastPromotion]]=0,"0",
  attrition_data[[#This Row],[YearsSinceLastPromotion]]&lt;=2,"1–2",
  attrition_data[[#This Row],[YearsSinceLastPromotion]]&lt;=5,"3–5",
  TRUE,"6+"
)</f>
        <v>1–2</v>
      </c>
      <c r="AP764">
        <f>attrition_data[[#This Row],[MonthlyIncome]] * 12 * ReplacementFactor</f>
        <v>7351.2</v>
      </c>
      <c r="AQ764">
        <f>IFERROR(attrition_data[[#This Row],[AttritionFlag]] * attrition_data[[#This Row],[ReplacementCost]], 0)</f>
        <v>7351.2</v>
      </c>
      <c r="AR76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64" t="str" cm="1">
        <f t="array" ref="AS764">_xlfn.IFS(
  attrition_data[[#This Row],[RiskScore]] &lt;= $AU$3, "Q1 (Lowest)",
  attrition_data[[#This Row],[RiskScore]] &lt;= $AV$3, "Q2",
  attrition_data[[#This Row],[RiskScore]] &lt;= $AW$3, "Q3",
  TRUE, "Q4 (Highest)"
)</f>
        <v>Q3</v>
      </c>
    </row>
    <row r="765" spans="1:45">
      <c r="A765">
        <v>34</v>
      </c>
      <c r="B765" t="s">
        <v>50</v>
      </c>
      <c r="C765" t="s">
        <v>39</v>
      </c>
      <c r="D765" t="s">
        <v>40</v>
      </c>
      <c r="E765">
        <v>10</v>
      </c>
      <c r="F765">
        <v>4</v>
      </c>
      <c r="G765" t="s">
        <v>41</v>
      </c>
      <c r="H765">
        <v>1055</v>
      </c>
      <c r="I765">
        <v>3</v>
      </c>
      <c r="J765" t="s">
        <v>42</v>
      </c>
      <c r="K765">
        <v>3</v>
      </c>
      <c r="L765">
        <v>1</v>
      </c>
      <c r="M765" t="s">
        <v>79</v>
      </c>
      <c r="N765">
        <v>3</v>
      </c>
      <c r="O765" t="s">
        <v>55</v>
      </c>
      <c r="P765">
        <v>2220</v>
      </c>
      <c r="Q765">
        <v>1</v>
      </c>
      <c r="R765" t="s">
        <v>38</v>
      </c>
      <c r="S765">
        <v>19</v>
      </c>
      <c r="T765">
        <v>3</v>
      </c>
      <c r="U765">
        <v>4</v>
      </c>
      <c r="V765">
        <v>1</v>
      </c>
      <c r="W765">
        <v>1</v>
      </c>
      <c r="X765">
        <v>2</v>
      </c>
      <c r="Y765">
        <v>3</v>
      </c>
      <c r="Z765">
        <v>1</v>
      </c>
      <c r="AA765">
        <v>1</v>
      </c>
      <c r="AB765">
        <v>0</v>
      </c>
      <c r="AC765">
        <v>0</v>
      </c>
      <c r="AD765">
        <v>0</v>
      </c>
      <c r="AE765">
        <v>1</v>
      </c>
      <c r="AF765">
        <v>1</v>
      </c>
      <c r="AG765">
        <v>0</v>
      </c>
      <c r="AH765" t="s">
        <v>63</v>
      </c>
      <c r="AI765" t="s">
        <v>57</v>
      </c>
      <c r="AJ765" t="s">
        <v>61</v>
      </c>
      <c r="AK765" t="s">
        <v>65</v>
      </c>
      <c r="AL765" t="s">
        <v>62</v>
      </c>
      <c r="AM765">
        <v>3.25</v>
      </c>
      <c r="AN765" t="s">
        <v>95</v>
      </c>
      <c r="AO765" t="str" cm="1">
        <f t="array" ref="AO765">_xlfn.IFS(
  attrition_data[[#This Row],[YearsSinceLastPromotion]]="","",
  attrition_data[[#This Row],[YearsSinceLastPromotion]]=0,"0",
  attrition_data[[#This Row],[YearsSinceLastPromotion]]&lt;=2,"1–2",
  attrition_data[[#This Row],[YearsSinceLastPromotion]]&lt;=5,"3–5",
  TRUE,"6+"
)</f>
        <v>0</v>
      </c>
      <c r="AP765">
        <f>attrition_data[[#This Row],[MonthlyIncome]] * 12 * ReplacementFactor</f>
        <v>7992</v>
      </c>
      <c r="AQ765">
        <f>IFERROR(attrition_data[[#This Row],[AttritionFlag]] * attrition_data[[#This Row],[ReplacementCost]], 0)</f>
        <v>0</v>
      </c>
      <c r="AR76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65" t="str" cm="1">
        <f t="array" ref="AS765">_xlfn.IFS(
  attrition_data[[#This Row],[RiskScore]] &lt;= $AU$3, "Q1 (Lowest)",
  attrition_data[[#This Row],[RiskScore]] &lt;= $AV$3, "Q2",
  attrition_data[[#This Row],[RiskScore]] &lt;= $AW$3, "Q3",
  TRUE, "Q4 (Highest)"
)</f>
        <v>Q3</v>
      </c>
    </row>
    <row r="766" spans="1:45">
      <c r="A766">
        <v>28</v>
      </c>
      <c r="B766" t="s">
        <v>50</v>
      </c>
      <c r="C766" t="s">
        <v>39</v>
      </c>
      <c r="D766" t="s">
        <v>40</v>
      </c>
      <c r="E766">
        <v>10</v>
      </c>
      <c r="F766">
        <v>1</v>
      </c>
      <c r="G766" t="s">
        <v>64</v>
      </c>
      <c r="H766">
        <v>1056</v>
      </c>
      <c r="I766">
        <v>4</v>
      </c>
      <c r="J766" t="s">
        <v>53</v>
      </c>
      <c r="K766">
        <v>3</v>
      </c>
      <c r="L766">
        <v>1</v>
      </c>
      <c r="M766" t="s">
        <v>79</v>
      </c>
      <c r="N766">
        <v>2</v>
      </c>
      <c r="O766" t="s">
        <v>55</v>
      </c>
      <c r="P766">
        <v>1052</v>
      </c>
      <c r="Q766">
        <v>1</v>
      </c>
      <c r="R766" t="s">
        <v>50</v>
      </c>
      <c r="S766">
        <v>22</v>
      </c>
      <c r="T766">
        <v>4</v>
      </c>
      <c r="U766">
        <v>2</v>
      </c>
      <c r="V766">
        <v>0</v>
      </c>
      <c r="W766">
        <v>1</v>
      </c>
      <c r="X766">
        <v>5</v>
      </c>
      <c r="Y766">
        <v>3</v>
      </c>
      <c r="Z766">
        <v>1</v>
      </c>
      <c r="AA766">
        <v>0</v>
      </c>
      <c r="AB766">
        <v>0</v>
      </c>
      <c r="AC766">
        <v>0</v>
      </c>
      <c r="AD766">
        <v>0</v>
      </c>
      <c r="AE766">
        <v>0</v>
      </c>
      <c r="AF766">
        <v>1</v>
      </c>
      <c r="AG766">
        <v>0</v>
      </c>
      <c r="AH766" t="s">
        <v>63</v>
      </c>
      <c r="AI766" t="s">
        <v>57</v>
      </c>
      <c r="AJ766" t="s">
        <v>61</v>
      </c>
      <c r="AK766" t="s">
        <v>65</v>
      </c>
      <c r="AL766" t="s">
        <v>62</v>
      </c>
      <c r="AM766">
        <v>2.75</v>
      </c>
      <c r="AN766" t="s">
        <v>94</v>
      </c>
      <c r="AO766" t="str" cm="1">
        <f t="array" ref="AO766">_xlfn.IFS(
  attrition_data[[#This Row],[YearsSinceLastPromotion]]="","",
  attrition_data[[#This Row],[YearsSinceLastPromotion]]=0,"0",
  attrition_data[[#This Row],[YearsSinceLastPromotion]]&lt;=2,"1–2",
  attrition_data[[#This Row],[YearsSinceLastPromotion]]&lt;=5,"3–5",
  TRUE,"6+"
)</f>
        <v>0</v>
      </c>
      <c r="AP766">
        <f>attrition_data[[#This Row],[MonthlyIncome]] * 12 * ReplacementFactor</f>
        <v>3787.2</v>
      </c>
      <c r="AQ766">
        <f>IFERROR(attrition_data[[#This Row],[AttritionFlag]] * attrition_data[[#This Row],[ReplacementCost]], 0)</f>
        <v>0</v>
      </c>
      <c r="AR76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66" t="str" cm="1">
        <f t="array" ref="AS766">_xlfn.IFS(
  attrition_data[[#This Row],[RiskScore]] &lt;= $AU$3, "Q1 (Lowest)",
  attrition_data[[#This Row],[RiskScore]] &lt;= $AV$3, "Q2",
  attrition_data[[#This Row],[RiskScore]] &lt;= $AW$3, "Q3",
  TRUE, "Q4 (Highest)"
)</f>
        <v>Q2</v>
      </c>
    </row>
    <row r="767" spans="1:45">
      <c r="A767">
        <v>38</v>
      </c>
      <c r="B767" t="s">
        <v>50</v>
      </c>
      <c r="C767" t="s">
        <v>51</v>
      </c>
      <c r="D767" t="s">
        <v>52</v>
      </c>
      <c r="E767">
        <v>3</v>
      </c>
      <c r="F767">
        <v>4</v>
      </c>
      <c r="G767" t="s">
        <v>59</v>
      </c>
      <c r="H767">
        <v>1060</v>
      </c>
      <c r="I767">
        <v>3</v>
      </c>
      <c r="J767" t="s">
        <v>53</v>
      </c>
      <c r="K767">
        <v>3</v>
      </c>
      <c r="L767">
        <v>1</v>
      </c>
      <c r="M767" t="s">
        <v>54</v>
      </c>
      <c r="N767">
        <v>3</v>
      </c>
      <c r="O767" t="s">
        <v>55</v>
      </c>
      <c r="P767">
        <v>2821</v>
      </c>
      <c r="Q767">
        <v>3</v>
      </c>
      <c r="R767" t="s">
        <v>50</v>
      </c>
      <c r="S767">
        <v>16</v>
      </c>
      <c r="T767">
        <v>3</v>
      </c>
      <c r="U767">
        <v>1</v>
      </c>
      <c r="V767">
        <v>1</v>
      </c>
      <c r="W767">
        <v>8</v>
      </c>
      <c r="X767">
        <v>2</v>
      </c>
      <c r="Y767">
        <v>3</v>
      </c>
      <c r="Z767">
        <v>2</v>
      </c>
      <c r="AA767">
        <v>2</v>
      </c>
      <c r="AB767">
        <v>2</v>
      </c>
      <c r="AC767">
        <v>2</v>
      </c>
      <c r="AD767">
        <v>0</v>
      </c>
      <c r="AE767">
        <v>0</v>
      </c>
      <c r="AF767">
        <v>0</v>
      </c>
      <c r="AG767">
        <v>1</v>
      </c>
      <c r="AH767" t="s">
        <v>45</v>
      </c>
      <c r="AI767" t="s">
        <v>46</v>
      </c>
      <c r="AJ767" t="s">
        <v>61</v>
      </c>
      <c r="AK767" t="s">
        <v>48</v>
      </c>
      <c r="AL767" t="s">
        <v>65</v>
      </c>
      <c r="AM767">
        <v>2.5</v>
      </c>
      <c r="AN767" t="s">
        <v>96</v>
      </c>
      <c r="AO767" t="str" cm="1">
        <f t="array" ref="AO767">_xlfn.IFS(
  attrition_data[[#This Row],[YearsSinceLastPromotion]]="","",
  attrition_data[[#This Row],[YearsSinceLastPromotion]]=0,"0",
  attrition_data[[#This Row],[YearsSinceLastPromotion]]&lt;=2,"1–2",
  attrition_data[[#This Row],[YearsSinceLastPromotion]]&lt;=5,"3–5",
  TRUE,"6+"
)</f>
        <v>1–2</v>
      </c>
      <c r="AP767">
        <f>attrition_data[[#This Row],[MonthlyIncome]] * 12 * ReplacementFactor</f>
        <v>10155.6</v>
      </c>
      <c r="AQ767">
        <f>IFERROR(attrition_data[[#This Row],[AttritionFlag]] * attrition_data[[#This Row],[ReplacementCost]], 0)</f>
        <v>0</v>
      </c>
      <c r="AR76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67" t="str" cm="1">
        <f t="array" ref="AS767">_xlfn.IFS(
  attrition_data[[#This Row],[RiskScore]] &lt;= $AU$3, "Q1 (Lowest)",
  attrition_data[[#This Row],[RiskScore]] &lt;= $AV$3, "Q2",
  attrition_data[[#This Row],[RiskScore]] &lt;= $AW$3, "Q3",
  TRUE, "Q4 (Highest)"
)</f>
        <v>Q2</v>
      </c>
    </row>
    <row r="768" spans="1:45">
      <c r="A768">
        <v>50</v>
      </c>
      <c r="B768" t="s">
        <v>50</v>
      </c>
      <c r="C768" t="s">
        <v>39</v>
      </c>
      <c r="D768" t="s">
        <v>52</v>
      </c>
      <c r="E768">
        <v>2</v>
      </c>
      <c r="F768">
        <v>4</v>
      </c>
      <c r="G768" t="s">
        <v>64</v>
      </c>
      <c r="H768">
        <v>1061</v>
      </c>
      <c r="I768">
        <v>2</v>
      </c>
      <c r="J768" t="s">
        <v>53</v>
      </c>
      <c r="K768">
        <v>3</v>
      </c>
      <c r="L768">
        <v>5</v>
      </c>
      <c r="M768" t="s">
        <v>80</v>
      </c>
      <c r="N768">
        <v>3</v>
      </c>
      <c r="O768" t="s">
        <v>55</v>
      </c>
      <c r="P768">
        <v>19237</v>
      </c>
      <c r="Q768">
        <v>2</v>
      </c>
      <c r="R768" t="s">
        <v>38</v>
      </c>
      <c r="S768">
        <v>11</v>
      </c>
      <c r="T768">
        <v>3</v>
      </c>
      <c r="U768">
        <v>4</v>
      </c>
      <c r="V768">
        <v>1</v>
      </c>
      <c r="W768">
        <v>29</v>
      </c>
      <c r="X768">
        <v>2</v>
      </c>
      <c r="Y768">
        <v>2</v>
      </c>
      <c r="Z768">
        <v>8</v>
      </c>
      <c r="AA768">
        <v>1</v>
      </c>
      <c r="AB768">
        <v>7</v>
      </c>
      <c r="AC768">
        <v>7</v>
      </c>
      <c r="AD768">
        <v>0</v>
      </c>
      <c r="AE768">
        <v>1</v>
      </c>
      <c r="AF768">
        <v>0</v>
      </c>
      <c r="AG768">
        <v>1</v>
      </c>
      <c r="AH768" t="s">
        <v>56</v>
      </c>
      <c r="AI768" t="s">
        <v>46</v>
      </c>
      <c r="AJ768" t="s">
        <v>76</v>
      </c>
      <c r="AK768" t="s">
        <v>77</v>
      </c>
      <c r="AL768" t="s">
        <v>49</v>
      </c>
      <c r="AM768">
        <v>2.75</v>
      </c>
      <c r="AN768" t="s">
        <v>94</v>
      </c>
      <c r="AO768" t="str" cm="1">
        <f t="array" ref="AO768">_xlfn.IFS(
  attrition_data[[#This Row],[YearsSinceLastPromotion]]="","",
  attrition_data[[#This Row],[YearsSinceLastPromotion]]=0,"0",
  attrition_data[[#This Row],[YearsSinceLastPromotion]]&lt;=2,"1–2",
  attrition_data[[#This Row],[YearsSinceLastPromotion]]&lt;=5,"3–5",
  TRUE,"6+"
)</f>
        <v>6+</v>
      </c>
      <c r="AP768">
        <f>attrition_data[[#This Row],[MonthlyIncome]] * 12 * ReplacementFactor</f>
        <v>69253.2</v>
      </c>
      <c r="AQ768">
        <f>IFERROR(attrition_data[[#This Row],[AttritionFlag]] * attrition_data[[#This Row],[ReplacementCost]], 0)</f>
        <v>0</v>
      </c>
      <c r="AR76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68" t="str" cm="1">
        <f t="array" ref="AS768">_xlfn.IFS(
  attrition_data[[#This Row],[RiskScore]] &lt;= $AU$3, "Q1 (Lowest)",
  attrition_data[[#This Row],[RiskScore]] &lt;= $AV$3, "Q2",
  attrition_data[[#This Row],[RiskScore]] &lt;= $AW$3, "Q3",
  TRUE, "Q4 (Highest)"
)</f>
        <v>Q3</v>
      </c>
    </row>
    <row r="769" spans="1:45">
      <c r="A769">
        <v>37</v>
      </c>
      <c r="B769" t="s">
        <v>50</v>
      </c>
      <c r="C769" t="s">
        <v>39</v>
      </c>
      <c r="D769" t="s">
        <v>52</v>
      </c>
      <c r="E769">
        <v>3</v>
      </c>
      <c r="F769">
        <v>3</v>
      </c>
      <c r="G769" t="s">
        <v>59</v>
      </c>
      <c r="H769">
        <v>1062</v>
      </c>
      <c r="I769">
        <v>4</v>
      </c>
      <c r="J769" t="s">
        <v>42</v>
      </c>
      <c r="K769">
        <v>3</v>
      </c>
      <c r="L769">
        <v>2</v>
      </c>
      <c r="M769" t="s">
        <v>70</v>
      </c>
      <c r="N769">
        <v>2</v>
      </c>
      <c r="O769" t="s">
        <v>44</v>
      </c>
      <c r="P769">
        <v>4107</v>
      </c>
      <c r="Q769">
        <v>3</v>
      </c>
      <c r="R769" t="s">
        <v>50</v>
      </c>
      <c r="S769">
        <v>15</v>
      </c>
      <c r="T769">
        <v>3</v>
      </c>
      <c r="U769">
        <v>1</v>
      </c>
      <c r="V769">
        <v>0</v>
      </c>
      <c r="W769">
        <v>8</v>
      </c>
      <c r="X769">
        <v>3</v>
      </c>
      <c r="Y769">
        <v>2</v>
      </c>
      <c r="Z769">
        <v>4</v>
      </c>
      <c r="AA769">
        <v>3</v>
      </c>
      <c r="AB769">
        <v>0</v>
      </c>
      <c r="AC769">
        <v>1</v>
      </c>
      <c r="AD769">
        <v>0</v>
      </c>
      <c r="AE769">
        <v>0</v>
      </c>
      <c r="AF769">
        <v>1</v>
      </c>
      <c r="AG769">
        <v>1</v>
      </c>
      <c r="AH769" t="s">
        <v>45</v>
      </c>
      <c r="AI769" t="s">
        <v>46</v>
      </c>
      <c r="AJ769" t="s">
        <v>61</v>
      </c>
      <c r="AK769" t="s">
        <v>48</v>
      </c>
      <c r="AL769" t="s">
        <v>65</v>
      </c>
      <c r="AM769">
        <v>2.25</v>
      </c>
      <c r="AN769" t="s">
        <v>96</v>
      </c>
      <c r="AO769" t="str" cm="1">
        <f t="array" ref="AO769">_xlfn.IFS(
  attrition_data[[#This Row],[YearsSinceLastPromotion]]="","",
  attrition_data[[#This Row],[YearsSinceLastPromotion]]=0,"0",
  attrition_data[[#This Row],[YearsSinceLastPromotion]]&lt;=2,"1–2",
  attrition_data[[#This Row],[YearsSinceLastPromotion]]&lt;=5,"3–5",
  TRUE,"6+"
)</f>
        <v>0</v>
      </c>
      <c r="AP769">
        <f>attrition_data[[#This Row],[MonthlyIncome]] * 12 * ReplacementFactor</f>
        <v>14785.199999999999</v>
      </c>
      <c r="AQ769">
        <f>IFERROR(attrition_data[[#This Row],[AttritionFlag]] * attrition_data[[#This Row],[ReplacementCost]], 0)</f>
        <v>0</v>
      </c>
      <c r="AR76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69" t="str" cm="1">
        <f t="array" ref="AS769">_xlfn.IFS(
  attrition_data[[#This Row],[RiskScore]] &lt;= $AU$3, "Q1 (Lowest)",
  attrition_data[[#This Row],[RiskScore]] &lt;= $AV$3, "Q2",
  attrition_data[[#This Row],[RiskScore]] &lt;= $AW$3, "Q3",
  TRUE, "Q4 (Highest)"
)</f>
        <v>Q1 (Lowest)</v>
      </c>
    </row>
    <row r="770" spans="1:45">
      <c r="A770">
        <v>40</v>
      </c>
      <c r="B770" t="s">
        <v>50</v>
      </c>
      <c r="C770" t="s">
        <v>39</v>
      </c>
      <c r="D770" t="s">
        <v>40</v>
      </c>
      <c r="E770">
        <v>26</v>
      </c>
      <c r="F770">
        <v>3</v>
      </c>
      <c r="G770" t="s">
        <v>82</v>
      </c>
      <c r="H770">
        <v>1066</v>
      </c>
      <c r="I770">
        <v>3</v>
      </c>
      <c r="J770" t="s">
        <v>53</v>
      </c>
      <c r="K770">
        <v>3</v>
      </c>
      <c r="L770">
        <v>2</v>
      </c>
      <c r="M770" t="s">
        <v>43</v>
      </c>
      <c r="N770">
        <v>1</v>
      </c>
      <c r="O770" t="s">
        <v>55</v>
      </c>
      <c r="P770">
        <v>8396</v>
      </c>
      <c r="Q770">
        <v>1</v>
      </c>
      <c r="R770" t="s">
        <v>50</v>
      </c>
      <c r="S770">
        <v>14</v>
      </c>
      <c r="T770">
        <v>3</v>
      </c>
      <c r="U770">
        <v>2</v>
      </c>
      <c r="V770">
        <v>1</v>
      </c>
      <c r="W770">
        <v>8</v>
      </c>
      <c r="X770">
        <v>3</v>
      </c>
      <c r="Y770">
        <v>2</v>
      </c>
      <c r="Z770">
        <v>7</v>
      </c>
      <c r="AA770">
        <v>7</v>
      </c>
      <c r="AB770">
        <v>7</v>
      </c>
      <c r="AC770">
        <v>5</v>
      </c>
      <c r="AD770">
        <v>0</v>
      </c>
      <c r="AE770">
        <v>0</v>
      </c>
      <c r="AF770">
        <v>0</v>
      </c>
      <c r="AG770">
        <v>1</v>
      </c>
      <c r="AH770" t="s">
        <v>45</v>
      </c>
      <c r="AI770" t="s">
        <v>68</v>
      </c>
      <c r="AJ770" t="s">
        <v>47</v>
      </c>
      <c r="AK770" t="s">
        <v>48</v>
      </c>
      <c r="AL770" t="s">
        <v>49</v>
      </c>
      <c r="AM770">
        <v>2</v>
      </c>
      <c r="AN770" t="s">
        <v>93</v>
      </c>
      <c r="AO770" t="str" cm="1">
        <f t="array" ref="AO770">_xlfn.IFS(
  attrition_data[[#This Row],[YearsSinceLastPromotion]]="","",
  attrition_data[[#This Row],[YearsSinceLastPromotion]]=0,"0",
  attrition_data[[#This Row],[YearsSinceLastPromotion]]&lt;=2,"1–2",
  attrition_data[[#This Row],[YearsSinceLastPromotion]]&lt;=5,"3–5",
  TRUE,"6+"
)</f>
        <v>6+</v>
      </c>
      <c r="AP770">
        <f>attrition_data[[#This Row],[MonthlyIncome]] * 12 * ReplacementFactor</f>
        <v>30225.599999999999</v>
      </c>
      <c r="AQ770">
        <f>IFERROR(attrition_data[[#This Row],[AttritionFlag]] * attrition_data[[#This Row],[ReplacementCost]], 0)</f>
        <v>0</v>
      </c>
      <c r="AR77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770" t="str" cm="1">
        <f t="array" ref="AS770">_xlfn.IFS(
  attrition_data[[#This Row],[RiskScore]] &lt;= $AU$3, "Q1 (Lowest)",
  attrition_data[[#This Row],[RiskScore]] &lt;= $AV$3, "Q2",
  attrition_data[[#This Row],[RiskScore]] &lt;= $AW$3, "Q3",
  TRUE, "Q4 (Highest)"
)</f>
        <v>Q4 (Highest)</v>
      </c>
    </row>
    <row r="771" spans="1:45">
      <c r="A771">
        <v>26</v>
      </c>
      <c r="B771" t="s">
        <v>50</v>
      </c>
      <c r="C771" t="s">
        <v>51</v>
      </c>
      <c r="D771" t="s">
        <v>52</v>
      </c>
      <c r="E771">
        <v>1</v>
      </c>
      <c r="F771">
        <v>1</v>
      </c>
      <c r="G771" t="s">
        <v>64</v>
      </c>
      <c r="H771">
        <v>1068</v>
      </c>
      <c r="I771">
        <v>1</v>
      </c>
      <c r="J771" t="s">
        <v>42</v>
      </c>
      <c r="K771">
        <v>2</v>
      </c>
      <c r="L771">
        <v>1</v>
      </c>
      <c r="M771" t="s">
        <v>54</v>
      </c>
      <c r="N771">
        <v>3</v>
      </c>
      <c r="O771" t="s">
        <v>67</v>
      </c>
      <c r="P771">
        <v>2007</v>
      </c>
      <c r="Q771">
        <v>1</v>
      </c>
      <c r="R771" t="s">
        <v>50</v>
      </c>
      <c r="S771">
        <v>13</v>
      </c>
      <c r="T771">
        <v>3</v>
      </c>
      <c r="U771">
        <v>3</v>
      </c>
      <c r="V771">
        <v>2</v>
      </c>
      <c r="W771">
        <v>5</v>
      </c>
      <c r="X771">
        <v>5</v>
      </c>
      <c r="Y771">
        <v>3</v>
      </c>
      <c r="Z771">
        <v>5</v>
      </c>
      <c r="AA771">
        <v>3</v>
      </c>
      <c r="AB771">
        <v>1</v>
      </c>
      <c r="AC771">
        <v>3</v>
      </c>
      <c r="AD771">
        <v>0</v>
      </c>
      <c r="AE771">
        <v>0</v>
      </c>
      <c r="AF771">
        <v>1</v>
      </c>
      <c r="AG771">
        <v>1</v>
      </c>
      <c r="AH771" t="s">
        <v>63</v>
      </c>
      <c r="AI771" t="s">
        <v>46</v>
      </c>
      <c r="AJ771" t="s">
        <v>61</v>
      </c>
      <c r="AK771" t="s">
        <v>48</v>
      </c>
      <c r="AL771" t="s">
        <v>65</v>
      </c>
      <c r="AM771">
        <v>2.5</v>
      </c>
      <c r="AN771" t="s">
        <v>96</v>
      </c>
      <c r="AO771" t="str" cm="1">
        <f t="array" ref="AO771">_xlfn.IFS(
  attrition_data[[#This Row],[YearsSinceLastPromotion]]="","",
  attrition_data[[#This Row],[YearsSinceLastPromotion]]=0,"0",
  attrition_data[[#This Row],[YearsSinceLastPromotion]]&lt;=2,"1–2",
  attrition_data[[#This Row],[YearsSinceLastPromotion]]&lt;=5,"3–5",
  TRUE,"6+"
)</f>
        <v>1–2</v>
      </c>
      <c r="AP771">
        <f>attrition_data[[#This Row],[MonthlyIncome]] * 12 * ReplacementFactor</f>
        <v>7225.2</v>
      </c>
      <c r="AQ771">
        <f>IFERROR(attrition_data[[#This Row],[AttritionFlag]] * attrition_data[[#This Row],[ReplacementCost]], 0)</f>
        <v>0</v>
      </c>
      <c r="AR77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71" t="str" cm="1">
        <f t="array" ref="AS771">_xlfn.IFS(
  attrition_data[[#This Row],[RiskScore]] &lt;= $AU$3, "Q1 (Lowest)",
  attrition_data[[#This Row],[RiskScore]] &lt;= $AV$3, "Q2",
  attrition_data[[#This Row],[RiskScore]] &lt;= $AW$3, "Q3",
  TRUE, "Q4 (Highest)"
)</f>
        <v>Q1 (Lowest)</v>
      </c>
    </row>
    <row r="772" spans="1:45">
      <c r="A772">
        <v>46</v>
      </c>
      <c r="B772" t="s">
        <v>50</v>
      </c>
      <c r="C772" t="s">
        <v>39</v>
      </c>
      <c r="D772" t="s">
        <v>52</v>
      </c>
      <c r="E772">
        <v>1</v>
      </c>
      <c r="F772">
        <v>4</v>
      </c>
      <c r="G772" t="s">
        <v>64</v>
      </c>
      <c r="H772">
        <v>1069</v>
      </c>
      <c r="I772">
        <v>4</v>
      </c>
      <c r="J772" t="s">
        <v>53</v>
      </c>
      <c r="K772">
        <v>3</v>
      </c>
      <c r="L772">
        <v>5</v>
      </c>
      <c r="M772" t="s">
        <v>80</v>
      </c>
      <c r="N772">
        <v>4</v>
      </c>
      <c r="O772" t="s">
        <v>67</v>
      </c>
      <c r="P772">
        <v>19627</v>
      </c>
      <c r="Q772">
        <v>9</v>
      </c>
      <c r="R772" t="s">
        <v>50</v>
      </c>
      <c r="S772">
        <v>17</v>
      </c>
      <c r="T772">
        <v>3</v>
      </c>
      <c r="U772">
        <v>4</v>
      </c>
      <c r="V772">
        <v>2</v>
      </c>
      <c r="W772">
        <v>23</v>
      </c>
      <c r="X772">
        <v>0</v>
      </c>
      <c r="Y772">
        <v>3</v>
      </c>
      <c r="Z772">
        <v>2</v>
      </c>
      <c r="AA772">
        <v>2</v>
      </c>
      <c r="AB772">
        <v>2</v>
      </c>
      <c r="AC772">
        <v>2</v>
      </c>
      <c r="AD772">
        <v>0</v>
      </c>
      <c r="AE772">
        <v>0</v>
      </c>
      <c r="AF772">
        <v>0</v>
      </c>
      <c r="AG772">
        <v>1</v>
      </c>
      <c r="AH772" t="s">
        <v>56</v>
      </c>
      <c r="AI772" t="s">
        <v>46</v>
      </c>
      <c r="AJ772" t="s">
        <v>76</v>
      </c>
      <c r="AK772" t="s">
        <v>71</v>
      </c>
      <c r="AL772" t="s">
        <v>65</v>
      </c>
      <c r="AM772">
        <v>3.75</v>
      </c>
      <c r="AN772" t="s">
        <v>95</v>
      </c>
      <c r="AO772" t="str" cm="1">
        <f t="array" ref="AO772">_xlfn.IFS(
  attrition_data[[#This Row],[YearsSinceLastPromotion]]="","",
  attrition_data[[#This Row],[YearsSinceLastPromotion]]=0,"0",
  attrition_data[[#This Row],[YearsSinceLastPromotion]]&lt;=2,"1–2",
  attrition_data[[#This Row],[YearsSinceLastPromotion]]&lt;=5,"3–5",
  TRUE,"6+"
)</f>
        <v>1–2</v>
      </c>
      <c r="AP772">
        <f>attrition_data[[#This Row],[MonthlyIncome]] * 12 * ReplacementFactor</f>
        <v>70657.2</v>
      </c>
      <c r="AQ772">
        <f>IFERROR(attrition_data[[#This Row],[AttritionFlag]] * attrition_data[[#This Row],[ReplacementCost]], 0)</f>
        <v>0</v>
      </c>
      <c r="AR77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72" t="str" cm="1">
        <f t="array" ref="AS772">_xlfn.IFS(
  attrition_data[[#This Row],[RiskScore]] &lt;= $AU$3, "Q1 (Lowest)",
  attrition_data[[#This Row],[RiskScore]] &lt;= $AV$3, "Q2",
  attrition_data[[#This Row],[RiskScore]] &lt;= $AW$3, "Q3",
  TRUE, "Q4 (Highest)"
)</f>
        <v>Q2</v>
      </c>
    </row>
    <row r="773" spans="1:45">
      <c r="A773">
        <v>54</v>
      </c>
      <c r="B773" t="s">
        <v>50</v>
      </c>
      <c r="C773" t="s">
        <v>39</v>
      </c>
      <c r="D773" t="s">
        <v>40</v>
      </c>
      <c r="E773">
        <v>2</v>
      </c>
      <c r="F773">
        <v>4</v>
      </c>
      <c r="G773" t="s">
        <v>41</v>
      </c>
      <c r="H773">
        <v>1070</v>
      </c>
      <c r="I773">
        <v>3</v>
      </c>
      <c r="J773" t="s">
        <v>42</v>
      </c>
      <c r="K773">
        <v>2</v>
      </c>
      <c r="L773">
        <v>3</v>
      </c>
      <c r="M773" t="s">
        <v>43</v>
      </c>
      <c r="N773">
        <v>3</v>
      </c>
      <c r="O773" t="s">
        <v>55</v>
      </c>
      <c r="P773">
        <v>10686</v>
      </c>
      <c r="Q773">
        <v>6</v>
      </c>
      <c r="R773" t="s">
        <v>50</v>
      </c>
      <c r="S773">
        <v>11</v>
      </c>
      <c r="T773">
        <v>3</v>
      </c>
      <c r="U773">
        <v>2</v>
      </c>
      <c r="V773">
        <v>1</v>
      </c>
      <c r="W773">
        <v>13</v>
      </c>
      <c r="X773">
        <v>4</v>
      </c>
      <c r="Y773">
        <v>3</v>
      </c>
      <c r="Z773">
        <v>9</v>
      </c>
      <c r="AA773">
        <v>4</v>
      </c>
      <c r="AB773">
        <v>7</v>
      </c>
      <c r="AC773">
        <v>0</v>
      </c>
      <c r="AD773">
        <v>0</v>
      </c>
      <c r="AE773">
        <v>0</v>
      </c>
      <c r="AF773">
        <v>0</v>
      </c>
      <c r="AG773">
        <v>0</v>
      </c>
      <c r="AH773" t="s">
        <v>56</v>
      </c>
      <c r="AI773" t="s">
        <v>46</v>
      </c>
      <c r="AJ773" t="s">
        <v>81</v>
      </c>
      <c r="AK773" t="s">
        <v>58</v>
      </c>
      <c r="AL773" t="s">
        <v>49</v>
      </c>
      <c r="AM773">
        <v>2.75</v>
      </c>
      <c r="AN773" t="s">
        <v>94</v>
      </c>
      <c r="AO773" t="str" cm="1">
        <f t="array" ref="AO773">_xlfn.IFS(
  attrition_data[[#This Row],[YearsSinceLastPromotion]]="","",
  attrition_data[[#This Row],[YearsSinceLastPromotion]]=0,"0",
  attrition_data[[#This Row],[YearsSinceLastPromotion]]&lt;=2,"1–2",
  attrition_data[[#This Row],[YearsSinceLastPromotion]]&lt;=5,"3–5",
  TRUE,"6+"
)</f>
        <v>6+</v>
      </c>
      <c r="AP773">
        <f>attrition_data[[#This Row],[MonthlyIncome]] * 12 * ReplacementFactor</f>
        <v>38469.599999999999</v>
      </c>
      <c r="AQ773">
        <f>IFERROR(attrition_data[[#This Row],[AttritionFlag]] * attrition_data[[#This Row],[ReplacementCost]], 0)</f>
        <v>0</v>
      </c>
      <c r="AR77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73" t="str" cm="1">
        <f t="array" ref="AS773">_xlfn.IFS(
  attrition_data[[#This Row],[RiskScore]] &lt;= $AU$3, "Q1 (Lowest)",
  attrition_data[[#This Row],[RiskScore]] &lt;= $AV$3, "Q2",
  attrition_data[[#This Row],[RiskScore]] &lt;= $AW$3, "Q3",
  TRUE, "Q4 (Highest)"
)</f>
        <v>Q2</v>
      </c>
    </row>
    <row r="774" spans="1:45">
      <c r="A774">
        <v>56</v>
      </c>
      <c r="B774" t="s">
        <v>50</v>
      </c>
      <c r="C774" t="s">
        <v>51</v>
      </c>
      <c r="D774" t="s">
        <v>52</v>
      </c>
      <c r="E774">
        <v>9</v>
      </c>
      <c r="F774">
        <v>3</v>
      </c>
      <c r="G774" t="s">
        <v>64</v>
      </c>
      <c r="H774">
        <v>1071</v>
      </c>
      <c r="I774">
        <v>1</v>
      </c>
      <c r="J774" t="s">
        <v>42</v>
      </c>
      <c r="K774">
        <v>3</v>
      </c>
      <c r="L774">
        <v>1</v>
      </c>
      <c r="M774" t="s">
        <v>54</v>
      </c>
      <c r="N774">
        <v>3</v>
      </c>
      <c r="O774" t="s">
        <v>55</v>
      </c>
      <c r="P774">
        <v>2942</v>
      </c>
      <c r="Q774">
        <v>2</v>
      </c>
      <c r="R774" t="s">
        <v>50</v>
      </c>
      <c r="S774">
        <v>19</v>
      </c>
      <c r="T774">
        <v>3</v>
      </c>
      <c r="U774">
        <v>2</v>
      </c>
      <c r="V774">
        <v>1</v>
      </c>
      <c r="W774">
        <v>18</v>
      </c>
      <c r="X774">
        <v>4</v>
      </c>
      <c r="Y774">
        <v>3</v>
      </c>
      <c r="Z774">
        <v>5</v>
      </c>
      <c r="AA774">
        <v>4</v>
      </c>
      <c r="AB774">
        <v>0</v>
      </c>
      <c r="AC774">
        <v>3</v>
      </c>
      <c r="AD774">
        <v>0</v>
      </c>
      <c r="AE774">
        <v>0</v>
      </c>
      <c r="AF774">
        <v>1</v>
      </c>
      <c r="AG774">
        <v>1</v>
      </c>
      <c r="AH774" t="s">
        <v>66</v>
      </c>
      <c r="AI774" t="s">
        <v>57</v>
      </c>
      <c r="AJ774" t="s">
        <v>61</v>
      </c>
      <c r="AK774" t="s">
        <v>71</v>
      </c>
      <c r="AL774" t="s">
        <v>65</v>
      </c>
      <c r="AM774">
        <v>2.25</v>
      </c>
      <c r="AN774" t="s">
        <v>96</v>
      </c>
      <c r="AO774" t="str" cm="1">
        <f t="array" ref="AO774">_xlfn.IFS(
  attrition_data[[#This Row],[YearsSinceLastPromotion]]="","",
  attrition_data[[#This Row],[YearsSinceLastPromotion]]=0,"0",
  attrition_data[[#This Row],[YearsSinceLastPromotion]]&lt;=2,"1–2",
  attrition_data[[#This Row],[YearsSinceLastPromotion]]&lt;=5,"3–5",
  TRUE,"6+"
)</f>
        <v>0</v>
      </c>
      <c r="AP774">
        <f>attrition_data[[#This Row],[MonthlyIncome]] * 12 * ReplacementFactor</f>
        <v>10591.199999999999</v>
      </c>
      <c r="AQ774">
        <f>IFERROR(attrition_data[[#This Row],[AttritionFlag]] * attrition_data[[#This Row],[ReplacementCost]], 0)</f>
        <v>0</v>
      </c>
      <c r="AR77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74" t="str" cm="1">
        <f t="array" ref="AS774">_xlfn.IFS(
  attrition_data[[#This Row],[RiskScore]] &lt;= $AU$3, "Q1 (Lowest)",
  attrition_data[[#This Row],[RiskScore]] &lt;= $AV$3, "Q2",
  attrition_data[[#This Row],[RiskScore]] &lt;= $AW$3, "Q3",
  TRUE, "Q4 (Highest)"
)</f>
        <v>Q1 (Lowest)</v>
      </c>
    </row>
    <row r="775" spans="1:45">
      <c r="A775">
        <v>36</v>
      </c>
      <c r="B775" t="s">
        <v>50</v>
      </c>
      <c r="C775" t="s">
        <v>39</v>
      </c>
      <c r="D775" t="s">
        <v>52</v>
      </c>
      <c r="E775">
        <v>12</v>
      </c>
      <c r="F775">
        <v>5</v>
      </c>
      <c r="G775" t="s">
        <v>64</v>
      </c>
      <c r="H775">
        <v>1073</v>
      </c>
      <c r="I775">
        <v>4</v>
      </c>
      <c r="J775" t="s">
        <v>42</v>
      </c>
      <c r="K775">
        <v>2</v>
      </c>
      <c r="L775">
        <v>3</v>
      </c>
      <c r="M775" t="s">
        <v>69</v>
      </c>
      <c r="N775">
        <v>4</v>
      </c>
      <c r="O775" t="s">
        <v>44</v>
      </c>
      <c r="P775">
        <v>8858</v>
      </c>
      <c r="Q775">
        <v>0</v>
      </c>
      <c r="R775" t="s">
        <v>50</v>
      </c>
      <c r="S775">
        <v>11</v>
      </c>
      <c r="T775">
        <v>3</v>
      </c>
      <c r="U775">
        <v>2</v>
      </c>
      <c r="V775">
        <v>0</v>
      </c>
      <c r="W775">
        <v>15</v>
      </c>
      <c r="X775">
        <v>2</v>
      </c>
      <c r="Y775">
        <v>2</v>
      </c>
      <c r="Z775">
        <v>14</v>
      </c>
      <c r="AA775">
        <v>8</v>
      </c>
      <c r="AB775">
        <v>7</v>
      </c>
      <c r="AC775">
        <v>8</v>
      </c>
      <c r="AD775">
        <v>0</v>
      </c>
      <c r="AE775">
        <v>0</v>
      </c>
      <c r="AF775">
        <v>0</v>
      </c>
      <c r="AG775">
        <v>1</v>
      </c>
      <c r="AH775" t="s">
        <v>45</v>
      </c>
      <c r="AI775" t="s">
        <v>73</v>
      </c>
      <c r="AJ775" t="s">
        <v>47</v>
      </c>
      <c r="AK775" t="s">
        <v>58</v>
      </c>
      <c r="AL775" t="s">
        <v>71</v>
      </c>
      <c r="AM775">
        <v>3</v>
      </c>
      <c r="AN775" t="s">
        <v>94</v>
      </c>
      <c r="AO775" t="str" cm="1">
        <f t="array" ref="AO775">_xlfn.IFS(
  attrition_data[[#This Row],[YearsSinceLastPromotion]]="","",
  attrition_data[[#This Row],[YearsSinceLastPromotion]]=0,"0",
  attrition_data[[#This Row],[YearsSinceLastPromotion]]&lt;=2,"1–2",
  attrition_data[[#This Row],[YearsSinceLastPromotion]]&lt;=5,"3–5",
  TRUE,"6+"
)</f>
        <v>6+</v>
      </c>
      <c r="AP775">
        <f>attrition_data[[#This Row],[MonthlyIncome]] * 12 * ReplacementFactor</f>
        <v>31888.799999999999</v>
      </c>
      <c r="AQ775">
        <f>IFERROR(attrition_data[[#This Row],[AttritionFlag]] * attrition_data[[#This Row],[ReplacementCost]], 0)</f>
        <v>0</v>
      </c>
      <c r="AR77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75" t="str" cm="1">
        <f t="array" ref="AS775">_xlfn.IFS(
  attrition_data[[#This Row],[RiskScore]] &lt;= $AU$3, "Q1 (Lowest)",
  attrition_data[[#This Row],[RiskScore]] &lt;= $AV$3, "Q2",
  attrition_data[[#This Row],[RiskScore]] &lt;= $AW$3, "Q3",
  TRUE, "Q4 (Highest)"
)</f>
        <v>Q2</v>
      </c>
    </row>
    <row r="776" spans="1:45">
      <c r="A776">
        <v>55</v>
      </c>
      <c r="B776" t="s">
        <v>50</v>
      </c>
      <c r="C776" t="s">
        <v>74</v>
      </c>
      <c r="D776" t="s">
        <v>52</v>
      </c>
      <c r="E776">
        <v>2</v>
      </c>
      <c r="F776">
        <v>1</v>
      </c>
      <c r="G776" t="s">
        <v>64</v>
      </c>
      <c r="H776">
        <v>1074</v>
      </c>
      <c r="I776">
        <v>3</v>
      </c>
      <c r="J776" t="s">
        <v>53</v>
      </c>
      <c r="K776">
        <v>2</v>
      </c>
      <c r="L776">
        <v>4</v>
      </c>
      <c r="M776" t="s">
        <v>75</v>
      </c>
      <c r="N776">
        <v>1</v>
      </c>
      <c r="O776" t="s">
        <v>44</v>
      </c>
      <c r="P776">
        <v>16756</v>
      </c>
      <c r="Q776">
        <v>7</v>
      </c>
      <c r="R776" t="s">
        <v>50</v>
      </c>
      <c r="S776">
        <v>15</v>
      </c>
      <c r="T776">
        <v>3</v>
      </c>
      <c r="U776">
        <v>2</v>
      </c>
      <c r="V776">
        <v>0</v>
      </c>
      <c r="W776">
        <v>31</v>
      </c>
      <c r="X776">
        <v>3</v>
      </c>
      <c r="Y776">
        <v>4</v>
      </c>
      <c r="Z776">
        <v>9</v>
      </c>
      <c r="AA776">
        <v>7</v>
      </c>
      <c r="AB776">
        <v>6</v>
      </c>
      <c r="AC776">
        <v>2</v>
      </c>
      <c r="AD776">
        <v>0</v>
      </c>
      <c r="AE776">
        <v>0</v>
      </c>
      <c r="AF776">
        <v>0</v>
      </c>
      <c r="AG776">
        <v>1</v>
      </c>
      <c r="AH776" t="s">
        <v>66</v>
      </c>
      <c r="AI776" t="s">
        <v>46</v>
      </c>
      <c r="AJ776" t="s">
        <v>76</v>
      </c>
      <c r="AK776" t="s">
        <v>77</v>
      </c>
      <c r="AL776" t="s">
        <v>49</v>
      </c>
      <c r="AM776">
        <v>2.5</v>
      </c>
      <c r="AN776" t="s">
        <v>96</v>
      </c>
      <c r="AO776" t="str" cm="1">
        <f t="array" ref="AO776">_xlfn.IFS(
  attrition_data[[#This Row],[YearsSinceLastPromotion]]="","",
  attrition_data[[#This Row],[YearsSinceLastPromotion]]=0,"0",
  attrition_data[[#This Row],[YearsSinceLastPromotion]]&lt;=2,"1–2",
  attrition_data[[#This Row],[YearsSinceLastPromotion]]&lt;=5,"3–5",
  TRUE,"6+"
)</f>
        <v>6+</v>
      </c>
      <c r="AP776">
        <f>attrition_data[[#This Row],[MonthlyIncome]] * 12 * ReplacementFactor</f>
        <v>60321.599999999999</v>
      </c>
      <c r="AQ776">
        <f>IFERROR(attrition_data[[#This Row],[AttritionFlag]] * attrition_data[[#This Row],[ReplacementCost]], 0)</f>
        <v>0</v>
      </c>
      <c r="AR77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76" t="str" cm="1">
        <f t="array" ref="AS776">_xlfn.IFS(
  attrition_data[[#This Row],[RiskScore]] &lt;= $AU$3, "Q1 (Lowest)",
  attrition_data[[#This Row],[RiskScore]] &lt;= $AV$3, "Q2",
  attrition_data[[#This Row],[RiskScore]] &lt;= $AW$3, "Q3",
  TRUE, "Q4 (Highest)"
)</f>
        <v>Q2</v>
      </c>
    </row>
    <row r="777" spans="1:45">
      <c r="A777">
        <v>43</v>
      </c>
      <c r="B777" t="s">
        <v>50</v>
      </c>
      <c r="C777" t="s">
        <v>39</v>
      </c>
      <c r="D777" t="s">
        <v>40</v>
      </c>
      <c r="E777">
        <v>25</v>
      </c>
      <c r="F777">
        <v>3</v>
      </c>
      <c r="G777" t="s">
        <v>64</v>
      </c>
      <c r="H777">
        <v>1076</v>
      </c>
      <c r="I777">
        <v>3</v>
      </c>
      <c r="J777" t="s">
        <v>53</v>
      </c>
      <c r="K777">
        <v>2</v>
      </c>
      <c r="L777">
        <v>3</v>
      </c>
      <c r="M777" t="s">
        <v>43</v>
      </c>
      <c r="N777">
        <v>4</v>
      </c>
      <c r="O777" t="s">
        <v>67</v>
      </c>
      <c r="P777">
        <v>10798</v>
      </c>
      <c r="Q777">
        <v>5</v>
      </c>
      <c r="R777" t="s">
        <v>50</v>
      </c>
      <c r="S777">
        <v>13</v>
      </c>
      <c r="T777">
        <v>3</v>
      </c>
      <c r="U777">
        <v>3</v>
      </c>
      <c r="V777">
        <v>1</v>
      </c>
      <c r="W777">
        <v>18</v>
      </c>
      <c r="X777">
        <v>5</v>
      </c>
      <c r="Y777">
        <v>3</v>
      </c>
      <c r="Z777">
        <v>1</v>
      </c>
      <c r="AA777">
        <v>0</v>
      </c>
      <c r="AB777">
        <v>0</v>
      </c>
      <c r="AC777">
        <v>0</v>
      </c>
      <c r="AD777">
        <v>0</v>
      </c>
      <c r="AE777">
        <v>0</v>
      </c>
      <c r="AF777">
        <v>1</v>
      </c>
      <c r="AG777">
        <v>0</v>
      </c>
      <c r="AH777" t="s">
        <v>45</v>
      </c>
      <c r="AI777" t="s">
        <v>68</v>
      </c>
      <c r="AJ777" t="s">
        <v>81</v>
      </c>
      <c r="AK777" t="s">
        <v>71</v>
      </c>
      <c r="AL777" t="s">
        <v>62</v>
      </c>
      <c r="AM777">
        <v>3.25</v>
      </c>
      <c r="AN777" t="s">
        <v>95</v>
      </c>
      <c r="AO777" t="str" cm="1">
        <f t="array" ref="AO777">_xlfn.IFS(
  attrition_data[[#This Row],[YearsSinceLastPromotion]]="","",
  attrition_data[[#This Row],[YearsSinceLastPromotion]]=0,"0",
  attrition_data[[#This Row],[YearsSinceLastPromotion]]&lt;=2,"1–2",
  attrition_data[[#This Row],[YearsSinceLastPromotion]]&lt;=5,"3–5",
  TRUE,"6+"
)</f>
        <v>0</v>
      </c>
      <c r="AP777">
        <f>attrition_data[[#This Row],[MonthlyIncome]] * 12 * ReplacementFactor</f>
        <v>38872.799999999996</v>
      </c>
      <c r="AQ777">
        <f>IFERROR(attrition_data[[#This Row],[AttritionFlag]] * attrition_data[[#This Row],[ReplacementCost]], 0)</f>
        <v>0</v>
      </c>
      <c r="AR77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77" t="str" cm="1">
        <f t="array" ref="AS777">_xlfn.IFS(
  attrition_data[[#This Row],[RiskScore]] &lt;= $AU$3, "Q1 (Lowest)",
  attrition_data[[#This Row],[RiskScore]] &lt;= $AV$3, "Q2",
  attrition_data[[#This Row],[RiskScore]] &lt;= $AW$3, "Q3",
  TRUE, "Q4 (Highest)"
)</f>
        <v>Q3</v>
      </c>
    </row>
    <row r="778" spans="1:45">
      <c r="A778">
        <v>20</v>
      </c>
      <c r="B778" t="s">
        <v>38</v>
      </c>
      <c r="C778" t="s">
        <v>51</v>
      </c>
      <c r="D778" t="s">
        <v>40</v>
      </c>
      <c r="E778">
        <v>9</v>
      </c>
      <c r="F778">
        <v>3</v>
      </c>
      <c r="G778" t="s">
        <v>82</v>
      </c>
      <c r="H778">
        <v>1077</v>
      </c>
      <c r="I778">
        <v>4</v>
      </c>
      <c r="J778" t="s">
        <v>42</v>
      </c>
      <c r="K778">
        <v>3</v>
      </c>
      <c r="L778">
        <v>1</v>
      </c>
      <c r="M778" t="s">
        <v>79</v>
      </c>
      <c r="N778">
        <v>4</v>
      </c>
      <c r="O778" t="s">
        <v>44</v>
      </c>
      <c r="P778">
        <v>2323</v>
      </c>
      <c r="Q778">
        <v>1</v>
      </c>
      <c r="R778" t="s">
        <v>38</v>
      </c>
      <c r="S778">
        <v>14</v>
      </c>
      <c r="T778">
        <v>3</v>
      </c>
      <c r="U778">
        <v>2</v>
      </c>
      <c r="V778">
        <v>0</v>
      </c>
      <c r="W778">
        <v>2</v>
      </c>
      <c r="X778">
        <v>3</v>
      </c>
      <c r="Y778">
        <v>3</v>
      </c>
      <c r="Z778">
        <v>2</v>
      </c>
      <c r="AA778">
        <v>2</v>
      </c>
      <c r="AB778">
        <v>0</v>
      </c>
      <c r="AC778">
        <v>2</v>
      </c>
      <c r="AD778">
        <v>1</v>
      </c>
      <c r="AE778">
        <v>1</v>
      </c>
      <c r="AF778">
        <v>1</v>
      </c>
      <c r="AG778">
        <v>1</v>
      </c>
      <c r="AH778" t="s">
        <v>153</v>
      </c>
      <c r="AI778" t="s">
        <v>57</v>
      </c>
      <c r="AJ778" t="s">
        <v>61</v>
      </c>
      <c r="AK778" t="s">
        <v>65</v>
      </c>
      <c r="AL778" t="s">
        <v>65</v>
      </c>
      <c r="AM778">
        <v>3.25</v>
      </c>
      <c r="AN778" t="s">
        <v>95</v>
      </c>
      <c r="AO778" t="str" cm="1">
        <f t="array" ref="AO778">_xlfn.IFS(
  attrition_data[[#This Row],[YearsSinceLastPromotion]]="","",
  attrition_data[[#This Row],[YearsSinceLastPromotion]]=0,"0",
  attrition_data[[#This Row],[YearsSinceLastPromotion]]&lt;=2,"1–2",
  attrition_data[[#This Row],[YearsSinceLastPromotion]]&lt;=5,"3–5",
  TRUE,"6+"
)</f>
        <v>0</v>
      </c>
      <c r="AP778">
        <f>attrition_data[[#This Row],[MonthlyIncome]] * 12 * ReplacementFactor</f>
        <v>8362.7999999999993</v>
      </c>
      <c r="AQ778">
        <f>IFERROR(attrition_data[[#This Row],[AttritionFlag]] * attrition_data[[#This Row],[ReplacementCost]], 0)</f>
        <v>8362.7999999999993</v>
      </c>
      <c r="AR77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78" t="str" cm="1">
        <f t="array" ref="AS778">_xlfn.IFS(
  attrition_data[[#This Row],[RiskScore]] &lt;= $AU$3, "Q1 (Lowest)",
  attrition_data[[#This Row],[RiskScore]] &lt;= $AV$3, "Q2",
  attrition_data[[#This Row],[RiskScore]] &lt;= $AW$3, "Q3",
  TRUE, "Q4 (Highest)"
)</f>
        <v>Q3</v>
      </c>
    </row>
    <row r="779" spans="1:45">
      <c r="A779">
        <v>21</v>
      </c>
      <c r="B779" t="s">
        <v>38</v>
      </c>
      <c r="C779" t="s">
        <v>39</v>
      </c>
      <c r="D779" t="s">
        <v>52</v>
      </c>
      <c r="E779">
        <v>10</v>
      </c>
      <c r="F779">
        <v>3</v>
      </c>
      <c r="G779" t="s">
        <v>41</v>
      </c>
      <c r="H779">
        <v>1079</v>
      </c>
      <c r="I779">
        <v>3</v>
      </c>
      <c r="J779" t="s">
        <v>42</v>
      </c>
      <c r="K779">
        <v>2</v>
      </c>
      <c r="L779">
        <v>1</v>
      </c>
      <c r="M779" t="s">
        <v>60</v>
      </c>
      <c r="N779">
        <v>1</v>
      </c>
      <c r="O779" t="s">
        <v>44</v>
      </c>
      <c r="P779">
        <v>1416</v>
      </c>
      <c r="Q779">
        <v>1</v>
      </c>
      <c r="R779" t="s">
        <v>50</v>
      </c>
      <c r="S779">
        <v>13</v>
      </c>
      <c r="T779">
        <v>3</v>
      </c>
      <c r="U779">
        <v>1</v>
      </c>
      <c r="V779">
        <v>0</v>
      </c>
      <c r="W779">
        <v>1</v>
      </c>
      <c r="X779">
        <v>6</v>
      </c>
      <c r="Y779">
        <v>2</v>
      </c>
      <c r="Z779">
        <v>1</v>
      </c>
      <c r="AA779">
        <v>0</v>
      </c>
      <c r="AB779">
        <v>1</v>
      </c>
      <c r="AC779">
        <v>0</v>
      </c>
      <c r="AD779">
        <v>1</v>
      </c>
      <c r="AE779">
        <v>0</v>
      </c>
      <c r="AF779">
        <v>1</v>
      </c>
      <c r="AG779">
        <v>0</v>
      </c>
      <c r="AH779" t="s">
        <v>153</v>
      </c>
      <c r="AI779" t="s">
        <v>57</v>
      </c>
      <c r="AJ779" t="s">
        <v>61</v>
      </c>
      <c r="AK779" t="s">
        <v>65</v>
      </c>
      <c r="AL779" t="s">
        <v>62</v>
      </c>
      <c r="AM779">
        <v>1.75</v>
      </c>
      <c r="AN779" t="s">
        <v>93</v>
      </c>
      <c r="AO779" t="str" cm="1">
        <f t="array" ref="AO779">_xlfn.IFS(
  attrition_data[[#This Row],[YearsSinceLastPromotion]]="","",
  attrition_data[[#This Row],[YearsSinceLastPromotion]]=0,"0",
  attrition_data[[#This Row],[YearsSinceLastPromotion]]&lt;=2,"1–2",
  attrition_data[[#This Row],[YearsSinceLastPromotion]]&lt;=5,"3–5",
  TRUE,"6+"
)</f>
        <v>1–2</v>
      </c>
      <c r="AP779">
        <f>attrition_data[[#This Row],[MonthlyIncome]] * 12 * ReplacementFactor</f>
        <v>5097.5999999999995</v>
      </c>
      <c r="AQ779">
        <f>IFERROR(attrition_data[[#This Row],[AttritionFlag]] * attrition_data[[#This Row],[ReplacementCost]], 0)</f>
        <v>5097.5999999999995</v>
      </c>
      <c r="AR77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79" t="str" cm="1">
        <f t="array" ref="AS779">_xlfn.IFS(
  attrition_data[[#This Row],[RiskScore]] &lt;= $AU$3, "Q1 (Lowest)",
  attrition_data[[#This Row],[RiskScore]] &lt;= $AV$3, "Q2",
  attrition_data[[#This Row],[RiskScore]] &lt;= $AW$3, "Q3",
  TRUE, "Q4 (Highest)"
)</f>
        <v>Q3</v>
      </c>
    </row>
    <row r="780" spans="1:45">
      <c r="A780">
        <v>46</v>
      </c>
      <c r="B780" t="s">
        <v>50</v>
      </c>
      <c r="C780" t="s">
        <v>39</v>
      </c>
      <c r="D780" t="s">
        <v>52</v>
      </c>
      <c r="E780">
        <v>8</v>
      </c>
      <c r="F780">
        <v>4</v>
      </c>
      <c r="G780" t="s">
        <v>41</v>
      </c>
      <c r="H780">
        <v>1080</v>
      </c>
      <c r="I780">
        <v>4</v>
      </c>
      <c r="J780" t="s">
        <v>42</v>
      </c>
      <c r="K780">
        <v>2</v>
      </c>
      <c r="L780">
        <v>2</v>
      </c>
      <c r="M780" t="s">
        <v>54</v>
      </c>
      <c r="N780">
        <v>1</v>
      </c>
      <c r="O780" t="s">
        <v>67</v>
      </c>
      <c r="P780">
        <v>4615</v>
      </c>
      <c r="Q780">
        <v>8</v>
      </c>
      <c r="R780" t="s">
        <v>38</v>
      </c>
      <c r="S780">
        <v>23</v>
      </c>
      <c r="T780">
        <v>4</v>
      </c>
      <c r="U780">
        <v>1</v>
      </c>
      <c r="V780">
        <v>3</v>
      </c>
      <c r="W780">
        <v>19</v>
      </c>
      <c r="X780">
        <v>2</v>
      </c>
      <c r="Y780">
        <v>3</v>
      </c>
      <c r="Z780">
        <v>16</v>
      </c>
      <c r="AA780">
        <v>13</v>
      </c>
      <c r="AB780">
        <v>1</v>
      </c>
      <c r="AC780">
        <v>7</v>
      </c>
      <c r="AD780">
        <v>0</v>
      </c>
      <c r="AE780">
        <v>1</v>
      </c>
      <c r="AF780">
        <v>1</v>
      </c>
      <c r="AG780">
        <v>1</v>
      </c>
      <c r="AH780" t="s">
        <v>56</v>
      </c>
      <c r="AI780" t="s">
        <v>57</v>
      </c>
      <c r="AJ780" t="s">
        <v>61</v>
      </c>
      <c r="AK780" t="s">
        <v>71</v>
      </c>
      <c r="AL780" t="s">
        <v>71</v>
      </c>
      <c r="AM780">
        <v>2.25</v>
      </c>
      <c r="AN780" t="s">
        <v>96</v>
      </c>
      <c r="AO780" t="str" cm="1">
        <f t="array" ref="AO780">_xlfn.IFS(
  attrition_data[[#This Row],[YearsSinceLastPromotion]]="","",
  attrition_data[[#This Row],[YearsSinceLastPromotion]]=0,"0",
  attrition_data[[#This Row],[YearsSinceLastPromotion]]&lt;=2,"1–2",
  attrition_data[[#This Row],[YearsSinceLastPromotion]]&lt;=5,"3–5",
  TRUE,"6+"
)</f>
        <v>1–2</v>
      </c>
      <c r="AP780">
        <f>attrition_data[[#This Row],[MonthlyIncome]] * 12 * ReplacementFactor</f>
        <v>16614</v>
      </c>
      <c r="AQ780">
        <f>IFERROR(attrition_data[[#This Row],[AttritionFlag]] * attrition_data[[#This Row],[ReplacementCost]], 0)</f>
        <v>0</v>
      </c>
      <c r="AR78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80" t="str" cm="1">
        <f t="array" ref="AS780">_xlfn.IFS(
  attrition_data[[#This Row],[RiskScore]] &lt;= $AU$3, "Q1 (Lowest)",
  attrition_data[[#This Row],[RiskScore]] &lt;= $AV$3, "Q2",
  attrition_data[[#This Row],[RiskScore]] &lt;= $AW$3, "Q3",
  TRUE, "Q4 (Highest)"
)</f>
        <v>Q2</v>
      </c>
    </row>
    <row r="781" spans="1:45">
      <c r="A781">
        <v>51</v>
      </c>
      <c r="B781" t="s">
        <v>38</v>
      </c>
      <c r="C781" t="s">
        <v>39</v>
      </c>
      <c r="D781" t="s">
        <v>52</v>
      </c>
      <c r="E781">
        <v>4</v>
      </c>
      <c r="F781">
        <v>4</v>
      </c>
      <c r="G781" t="s">
        <v>41</v>
      </c>
      <c r="H781">
        <v>1081</v>
      </c>
      <c r="I781">
        <v>1</v>
      </c>
      <c r="J781" t="s">
        <v>53</v>
      </c>
      <c r="K781">
        <v>3</v>
      </c>
      <c r="L781">
        <v>1</v>
      </c>
      <c r="M781" t="s">
        <v>54</v>
      </c>
      <c r="N781">
        <v>3</v>
      </c>
      <c r="O781" t="s">
        <v>55</v>
      </c>
      <c r="P781">
        <v>2461</v>
      </c>
      <c r="Q781">
        <v>9</v>
      </c>
      <c r="R781" t="s">
        <v>38</v>
      </c>
      <c r="S781">
        <v>12</v>
      </c>
      <c r="T781">
        <v>3</v>
      </c>
      <c r="U781">
        <v>3</v>
      </c>
      <c r="V781">
        <v>3</v>
      </c>
      <c r="W781">
        <v>18</v>
      </c>
      <c r="X781">
        <v>2</v>
      </c>
      <c r="Y781">
        <v>4</v>
      </c>
      <c r="Z781">
        <v>10</v>
      </c>
      <c r="AA781">
        <v>0</v>
      </c>
      <c r="AB781">
        <v>2</v>
      </c>
      <c r="AC781">
        <v>7</v>
      </c>
      <c r="AD781">
        <v>1</v>
      </c>
      <c r="AE781">
        <v>1</v>
      </c>
      <c r="AF781">
        <v>0</v>
      </c>
      <c r="AG781">
        <v>1</v>
      </c>
      <c r="AH781" t="s">
        <v>56</v>
      </c>
      <c r="AI781" t="s">
        <v>46</v>
      </c>
      <c r="AJ781" t="s">
        <v>61</v>
      </c>
      <c r="AK781" t="s">
        <v>71</v>
      </c>
      <c r="AL781" t="s">
        <v>49</v>
      </c>
      <c r="AM781">
        <v>2.75</v>
      </c>
      <c r="AN781" t="s">
        <v>94</v>
      </c>
      <c r="AO781" t="str" cm="1">
        <f t="array" ref="AO781">_xlfn.IFS(
  attrition_data[[#This Row],[YearsSinceLastPromotion]]="","",
  attrition_data[[#This Row],[YearsSinceLastPromotion]]=0,"0",
  attrition_data[[#This Row],[YearsSinceLastPromotion]]&lt;=2,"1–2",
  attrition_data[[#This Row],[YearsSinceLastPromotion]]&lt;=5,"3–5",
  TRUE,"6+"
)</f>
        <v>1–2</v>
      </c>
      <c r="AP781">
        <f>attrition_data[[#This Row],[MonthlyIncome]] * 12 * ReplacementFactor</f>
        <v>8859.6</v>
      </c>
      <c r="AQ781">
        <f>IFERROR(attrition_data[[#This Row],[AttritionFlag]] * attrition_data[[#This Row],[ReplacementCost]], 0)</f>
        <v>8859.6</v>
      </c>
      <c r="AR78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81" t="str" cm="1">
        <f t="array" ref="AS781">_xlfn.IFS(
  attrition_data[[#This Row],[RiskScore]] &lt;= $AU$3, "Q1 (Lowest)",
  attrition_data[[#This Row],[RiskScore]] &lt;= $AV$3, "Q2",
  attrition_data[[#This Row],[RiskScore]] &lt;= $AW$3, "Q3",
  TRUE, "Q4 (Highest)"
)</f>
        <v>Q2</v>
      </c>
    </row>
    <row r="782" spans="1:45">
      <c r="A782">
        <v>28</v>
      </c>
      <c r="B782" t="s">
        <v>38</v>
      </c>
      <c r="C782" t="s">
        <v>74</v>
      </c>
      <c r="D782" t="s">
        <v>52</v>
      </c>
      <c r="E782">
        <v>24</v>
      </c>
      <c r="F782">
        <v>2</v>
      </c>
      <c r="G782" t="s">
        <v>83</v>
      </c>
      <c r="H782">
        <v>1082</v>
      </c>
      <c r="I782">
        <v>2</v>
      </c>
      <c r="J782" t="s">
        <v>53</v>
      </c>
      <c r="K782">
        <v>2</v>
      </c>
      <c r="L782">
        <v>3</v>
      </c>
      <c r="M782" t="s">
        <v>70</v>
      </c>
      <c r="N782">
        <v>1</v>
      </c>
      <c r="O782" t="s">
        <v>44</v>
      </c>
      <c r="P782">
        <v>8722</v>
      </c>
      <c r="Q782">
        <v>1</v>
      </c>
      <c r="R782" t="s">
        <v>50</v>
      </c>
      <c r="S782">
        <v>12</v>
      </c>
      <c r="T782">
        <v>3</v>
      </c>
      <c r="U782">
        <v>1</v>
      </c>
      <c r="V782">
        <v>0</v>
      </c>
      <c r="W782">
        <v>10</v>
      </c>
      <c r="X782">
        <v>2</v>
      </c>
      <c r="Y782">
        <v>2</v>
      </c>
      <c r="Z782">
        <v>10</v>
      </c>
      <c r="AA782">
        <v>7</v>
      </c>
      <c r="AB782">
        <v>1</v>
      </c>
      <c r="AC782">
        <v>9</v>
      </c>
      <c r="AD782">
        <v>1</v>
      </c>
      <c r="AE782">
        <v>0</v>
      </c>
      <c r="AF782">
        <v>1</v>
      </c>
      <c r="AG782">
        <v>1</v>
      </c>
      <c r="AH782" t="s">
        <v>63</v>
      </c>
      <c r="AI782" t="s">
        <v>68</v>
      </c>
      <c r="AJ782" t="s">
        <v>47</v>
      </c>
      <c r="AK782" t="s">
        <v>58</v>
      </c>
      <c r="AL782" t="s">
        <v>49</v>
      </c>
      <c r="AM782">
        <v>1.5</v>
      </c>
      <c r="AN782" t="s">
        <v>97</v>
      </c>
      <c r="AO782" t="str" cm="1">
        <f t="array" ref="AO782">_xlfn.IFS(
  attrition_data[[#This Row],[YearsSinceLastPromotion]]="","",
  attrition_data[[#This Row],[YearsSinceLastPromotion]]=0,"0",
  attrition_data[[#This Row],[YearsSinceLastPromotion]]&lt;=2,"1–2",
  attrition_data[[#This Row],[YearsSinceLastPromotion]]&lt;=5,"3–5",
  TRUE,"6+"
)</f>
        <v>1–2</v>
      </c>
      <c r="AP782">
        <f>attrition_data[[#This Row],[MonthlyIncome]] * 12 * ReplacementFactor</f>
        <v>31399.199999999997</v>
      </c>
      <c r="AQ782">
        <f>IFERROR(attrition_data[[#This Row],[AttritionFlag]] * attrition_data[[#This Row],[ReplacementCost]], 0)</f>
        <v>31399.199999999997</v>
      </c>
      <c r="AR78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82" t="str" cm="1">
        <f t="array" ref="AS782">_xlfn.IFS(
  attrition_data[[#This Row],[RiskScore]] &lt;= $AU$3, "Q1 (Lowest)",
  attrition_data[[#This Row],[RiskScore]] &lt;= $AV$3, "Q2",
  attrition_data[[#This Row],[RiskScore]] &lt;= $AW$3, "Q3",
  TRUE, "Q4 (Highest)"
)</f>
        <v>Q3</v>
      </c>
    </row>
    <row r="783" spans="1:45">
      <c r="A783">
        <v>26</v>
      </c>
      <c r="B783" t="s">
        <v>50</v>
      </c>
      <c r="C783" t="s">
        <v>39</v>
      </c>
      <c r="D783" t="s">
        <v>52</v>
      </c>
      <c r="E783">
        <v>1</v>
      </c>
      <c r="F783">
        <v>2</v>
      </c>
      <c r="G783" t="s">
        <v>64</v>
      </c>
      <c r="H783">
        <v>1083</v>
      </c>
      <c r="I783">
        <v>1</v>
      </c>
      <c r="J783" t="s">
        <v>53</v>
      </c>
      <c r="K783">
        <v>2</v>
      </c>
      <c r="L783">
        <v>1</v>
      </c>
      <c r="M783" t="s">
        <v>60</v>
      </c>
      <c r="N783">
        <v>1</v>
      </c>
      <c r="O783" t="s">
        <v>55</v>
      </c>
      <c r="P783">
        <v>3955</v>
      </c>
      <c r="Q783">
        <v>1</v>
      </c>
      <c r="R783" t="s">
        <v>50</v>
      </c>
      <c r="S783">
        <v>16</v>
      </c>
      <c r="T783">
        <v>3</v>
      </c>
      <c r="U783">
        <v>1</v>
      </c>
      <c r="V783">
        <v>2</v>
      </c>
      <c r="W783">
        <v>6</v>
      </c>
      <c r="X783">
        <v>2</v>
      </c>
      <c r="Y783">
        <v>3</v>
      </c>
      <c r="Z783">
        <v>5</v>
      </c>
      <c r="AA783">
        <v>3</v>
      </c>
      <c r="AB783">
        <v>1</v>
      </c>
      <c r="AC783">
        <v>3</v>
      </c>
      <c r="AD783">
        <v>0</v>
      </c>
      <c r="AE783">
        <v>0</v>
      </c>
      <c r="AF783">
        <v>1</v>
      </c>
      <c r="AG783">
        <v>1</v>
      </c>
      <c r="AH783" t="s">
        <v>63</v>
      </c>
      <c r="AI783" t="s">
        <v>46</v>
      </c>
      <c r="AJ783" t="s">
        <v>61</v>
      </c>
      <c r="AK783" t="s">
        <v>48</v>
      </c>
      <c r="AL783" t="s">
        <v>65</v>
      </c>
      <c r="AM783">
        <v>1.5</v>
      </c>
      <c r="AN783" t="s">
        <v>97</v>
      </c>
      <c r="AO783" t="str" cm="1">
        <f t="array" ref="AO783">_xlfn.IFS(
  attrition_data[[#This Row],[YearsSinceLastPromotion]]="","",
  attrition_data[[#This Row],[YearsSinceLastPromotion]]=0,"0",
  attrition_data[[#This Row],[YearsSinceLastPromotion]]&lt;=2,"1–2",
  attrition_data[[#This Row],[YearsSinceLastPromotion]]&lt;=5,"3–5",
  TRUE,"6+"
)</f>
        <v>1–2</v>
      </c>
      <c r="AP783">
        <f>attrition_data[[#This Row],[MonthlyIncome]] * 12 * ReplacementFactor</f>
        <v>14238</v>
      </c>
      <c r="AQ783">
        <f>IFERROR(attrition_data[[#This Row],[AttritionFlag]] * attrition_data[[#This Row],[ReplacementCost]], 0)</f>
        <v>0</v>
      </c>
      <c r="AR78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83" t="str" cm="1">
        <f t="array" ref="AS783">_xlfn.IFS(
  attrition_data[[#This Row],[RiskScore]] &lt;= $AU$3, "Q1 (Lowest)",
  attrition_data[[#This Row],[RiskScore]] &lt;= $AV$3, "Q2",
  attrition_data[[#This Row],[RiskScore]] &lt;= $AW$3, "Q3",
  TRUE, "Q4 (Highest)"
)</f>
        <v>Q2</v>
      </c>
    </row>
    <row r="784" spans="1:45">
      <c r="A784">
        <v>30</v>
      </c>
      <c r="B784" t="s">
        <v>50</v>
      </c>
      <c r="C784" t="s">
        <v>39</v>
      </c>
      <c r="D784" t="s">
        <v>52</v>
      </c>
      <c r="E784">
        <v>20</v>
      </c>
      <c r="F784">
        <v>3</v>
      </c>
      <c r="G784" t="s">
        <v>59</v>
      </c>
      <c r="H784">
        <v>1084</v>
      </c>
      <c r="I784">
        <v>3</v>
      </c>
      <c r="J784" t="s">
        <v>53</v>
      </c>
      <c r="K784">
        <v>3</v>
      </c>
      <c r="L784">
        <v>2</v>
      </c>
      <c r="M784" t="s">
        <v>69</v>
      </c>
      <c r="N784">
        <v>1</v>
      </c>
      <c r="O784" t="s">
        <v>55</v>
      </c>
      <c r="P784">
        <v>9957</v>
      </c>
      <c r="Q784">
        <v>0</v>
      </c>
      <c r="R784" t="s">
        <v>50</v>
      </c>
      <c r="S784">
        <v>15</v>
      </c>
      <c r="T784">
        <v>3</v>
      </c>
      <c r="U784">
        <v>3</v>
      </c>
      <c r="V784">
        <v>1</v>
      </c>
      <c r="W784">
        <v>7</v>
      </c>
      <c r="X784">
        <v>1</v>
      </c>
      <c r="Y784">
        <v>2</v>
      </c>
      <c r="Z784">
        <v>6</v>
      </c>
      <c r="AA784">
        <v>2</v>
      </c>
      <c r="AB784">
        <v>0</v>
      </c>
      <c r="AC784">
        <v>2</v>
      </c>
      <c r="AD784">
        <v>0</v>
      </c>
      <c r="AE784">
        <v>0</v>
      </c>
      <c r="AF784">
        <v>1</v>
      </c>
      <c r="AG784">
        <v>1</v>
      </c>
      <c r="AH784" t="s">
        <v>63</v>
      </c>
      <c r="AI784" t="s">
        <v>72</v>
      </c>
      <c r="AJ784" t="s">
        <v>47</v>
      </c>
      <c r="AK784" t="s">
        <v>48</v>
      </c>
      <c r="AL784" t="s">
        <v>49</v>
      </c>
      <c r="AM784">
        <v>2.25</v>
      </c>
      <c r="AN784" t="s">
        <v>96</v>
      </c>
      <c r="AO784" t="str" cm="1">
        <f t="array" ref="AO784">_xlfn.IFS(
  attrition_data[[#This Row],[YearsSinceLastPromotion]]="","",
  attrition_data[[#This Row],[YearsSinceLastPromotion]]=0,"0",
  attrition_data[[#This Row],[YearsSinceLastPromotion]]&lt;=2,"1–2",
  attrition_data[[#This Row],[YearsSinceLastPromotion]]&lt;=5,"3–5",
  TRUE,"6+"
)</f>
        <v>0</v>
      </c>
      <c r="AP784">
        <f>attrition_data[[#This Row],[MonthlyIncome]] * 12 * ReplacementFactor</f>
        <v>35845.199999999997</v>
      </c>
      <c r="AQ784">
        <f>IFERROR(attrition_data[[#This Row],[AttritionFlag]] * attrition_data[[#This Row],[ReplacementCost]], 0)</f>
        <v>0</v>
      </c>
      <c r="AR78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84" t="str" cm="1">
        <f t="array" ref="AS784">_xlfn.IFS(
  attrition_data[[#This Row],[RiskScore]] &lt;= $AU$3, "Q1 (Lowest)",
  attrition_data[[#This Row],[RiskScore]] &lt;= $AV$3, "Q2",
  attrition_data[[#This Row],[RiskScore]] &lt;= $AW$3, "Q3",
  TRUE, "Q4 (Highest)"
)</f>
        <v>Q2</v>
      </c>
    </row>
    <row r="785" spans="1:45">
      <c r="A785">
        <v>41</v>
      </c>
      <c r="B785" t="s">
        <v>50</v>
      </c>
      <c r="C785" t="s">
        <v>39</v>
      </c>
      <c r="D785" t="s">
        <v>52</v>
      </c>
      <c r="E785">
        <v>7</v>
      </c>
      <c r="F785">
        <v>2</v>
      </c>
      <c r="G785" t="s">
        <v>83</v>
      </c>
      <c r="H785">
        <v>1085</v>
      </c>
      <c r="I785">
        <v>2</v>
      </c>
      <c r="J785" t="s">
        <v>42</v>
      </c>
      <c r="K785">
        <v>4</v>
      </c>
      <c r="L785">
        <v>1</v>
      </c>
      <c r="M785" t="s">
        <v>54</v>
      </c>
      <c r="N785">
        <v>3</v>
      </c>
      <c r="O785" t="s">
        <v>55</v>
      </c>
      <c r="P785">
        <v>3376</v>
      </c>
      <c r="Q785">
        <v>1</v>
      </c>
      <c r="R785" t="s">
        <v>50</v>
      </c>
      <c r="S785">
        <v>13</v>
      </c>
      <c r="T785">
        <v>3</v>
      </c>
      <c r="U785">
        <v>3</v>
      </c>
      <c r="V785">
        <v>0</v>
      </c>
      <c r="W785">
        <v>10</v>
      </c>
      <c r="X785">
        <v>3</v>
      </c>
      <c r="Y785">
        <v>3</v>
      </c>
      <c r="Z785">
        <v>10</v>
      </c>
      <c r="AA785">
        <v>6</v>
      </c>
      <c r="AB785">
        <v>0</v>
      </c>
      <c r="AC785">
        <v>8</v>
      </c>
      <c r="AD785">
        <v>0</v>
      </c>
      <c r="AE785">
        <v>0</v>
      </c>
      <c r="AF785">
        <v>1</v>
      </c>
      <c r="AG785">
        <v>1</v>
      </c>
      <c r="AH785" t="s">
        <v>45</v>
      </c>
      <c r="AI785" t="s">
        <v>57</v>
      </c>
      <c r="AJ785" t="s">
        <v>61</v>
      </c>
      <c r="AK785" t="s">
        <v>58</v>
      </c>
      <c r="AL785" t="s">
        <v>49</v>
      </c>
      <c r="AM785">
        <v>2.75</v>
      </c>
      <c r="AN785" t="s">
        <v>94</v>
      </c>
      <c r="AO785" t="str" cm="1">
        <f t="array" ref="AO785">_xlfn.IFS(
  attrition_data[[#This Row],[YearsSinceLastPromotion]]="","",
  attrition_data[[#This Row],[YearsSinceLastPromotion]]=0,"0",
  attrition_data[[#This Row],[YearsSinceLastPromotion]]&lt;=2,"1–2",
  attrition_data[[#This Row],[YearsSinceLastPromotion]]&lt;=5,"3–5",
  TRUE,"6+"
)</f>
        <v>0</v>
      </c>
      <c r="AP785">
        <f>attrition_data[[#This Row],[MonthlyIncome]] * 12 * ReplacementFactor</f>
        <v>12153.6</v>
      </c>
      <c r="AQ785">
        <f>IFERROR(attrition_data[[#This Row],[AttritionFlag]] * attrition_data[[#This Row],[ReplacementCost]], 0)</f>
        <v>0</v>
      </c>
      <c r="AR78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85" t="str" cm="1">
        <f t="array" ref="AS785">_xlfn.IFS(
  attrition_data[[#This Row],[RiskScore]] &lt;= $AU$3, "Q1 (Lowest)",
  attrition_data[[#This Row],[RiskScore]] &lt;= $AV$3, "Q2",
  attrition_data[[#This Row],[RiskScore]] &lt;= $AW$3, "Q3",
  TRUE, "Q4 (Highest)"
)</f>
        <v>Q1 (Lowest)</v>
      </c>
    </row>
    <row r="786" spans="1:45">
      <c r="A786">
        <v>38</v>
      </c>
      <c r="B786" t="s">
        <v>50</v>
      </c>
      <c r="C786" t="s">
        <v>39</v>
      </c>
      <c r="D786" t="s">
        <v>52</v>
      </c>
      <c r="E786">
        <v>17</v>
      </c>
      <c r="F786">
        <v>1</v>
      </c>
      <c r="G786" t="s">
        <v>41</v>
      </c>
      <c r="H786">
        <v>1088</v>
      </c>
      <c r="I786">
        <v>3</v>
      </c>
      <c r="J786" t="s">
        <v>42</v>
      </c>
      <c r="K786">
        <v>2</v>
      </c>
      <c r="L786">
        <v>3</v>
      </c>
      <c r="M786" t="s">
        <v>70</v>
      </c>
      <c r="N786">
        <v>3</v>
      </c>
      <c r="O786" t="s">
        <v>55</v>
      </c>
      <c r="P786">
        <v>8823</v>
      </c>
      <c r="Q786">
        <v>0</v>
      </c>
      <c r="R786" t="s">
        <v>50</v>
      </c>
      <c r="S786">
        <v>18</v>
      </c>
      <c r="T786">
        <v>3</v>
      </c>
      <c r="U786">
        <v>1</v>
      </c>
      <c r="V786">
        <v>1</v>
      </c>
      <c r="W786">
        <v>20</v>
      </c>
      <c r="X786">
        <v>4</v>
      </c>
      <c r="Y786">
        <v>2</v>
      </c>
      <c r="Z786">
        <v>19</v>
      </c>
      <c r="AA786">
        <v>9</v>
      </c>
      <c r="AB786">
        <v>1</v>
      </c>
      <c r="AC786">
        <v>9</v>
      </c>
      <c r="AD786">
        <v>0</v>
      </c>
      <c r="AE786">
        <v>0</v>
      </c>
      <c r="AF786">
        <v>1</v>
      </c>
      <c r="AG786">
        <v>1</v>
      </c>
      <c r="AH786" t="s">
        <v>45</v>
      </c>
      <c r="AI786" t="s">
        <v>72</v>
      </c>
      <c r="AJ786" t="s">
        <v>47</v>
      </c>
      <c r="AK786" t="s">
        <v>71</v>
      </c>
      <c r="AL786" t="s">
        <v>71</v>
      </c>
      <c r="AM786">
        <v>2.25</v>
      </c>
      <c r="AN786" t="s">
        <v>96</v>
      </c>
      <c r="AO786" t="str" cm="1">
        <f t="array" ref="AO786">_xlfn.IFS(
  attrition_data[[#This Row],[YearsSinceLastPromotion]]="","",
  attrition_data[[#This Row],[YearsSinceLastPromotion]]=0,"0",
  attrition_data[[#This Row],[YearsSinceLastPromotion]]&lt;=2,"1–2",
  attrition_data[[#This Row],[YearsSinceLastPromotion]]&lt;=5,"3–5",
  TRUE,"6+"
)</f>
        <v>1–2</v>
      </c>
      <c r="AP786">
        <f>attrition_data[[#This Row],[MonthlyIncome]] * 12 * ReplacementFactor</f>
        <v>31762.799999999999</v>
      </c>
      <c r="AQ786">
        <f>IFERROR(attrition_data[[#This Row],[AttritionFlag]] * attrition_data[[#This Row],[ReplacementCost]], 0)</f>
        <v>0</v>
      </c>
      <c r="AR78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86" t="str" cm="1">
        <f t="array" ref="AS786">_xlfn.IFS(
  attrition_data[[#This Row],[RiskScore]] &lt;= $AU$3, "Q1 (Lowest)",
  attrition_data[[#This Row],[RiskScore]] &lt;= $AV$3, "Q2",
  attrition_data[[#This Row],[RiskScore]] &lt;= $AW$3, "Q3",
  TRUE, "Q4 (Highest)"
)</f>
        <v>Q1 (Lowest)</v>
      </c>
    </row>
    <row r="787" spans="1:45">
      <c r="A787">
        <v>40</v>
      </c>
      <c r="B787" t="s">
        <v>50</v>
      </c>
      <c r="C787" t="s">
        <v>39</v>
      </c>
      <c r="D787" t="s">
        <v>52</v>
      </c>
      <c r="E787">
        <v>20</v>
      </c>
      <c r="F787">
        <v>4</v>
      </c>
      <c r="G787" t="s">
        <v>83</v>
      </c>
      <c r="H787">
        <v>1092</v>
      </c>
      <c r="I787">
        <v>1</v>
      </c>
      <c r="J787" t="s">
        <v>53</v>
      </c>
      <c r="K787">
        <v>3</v>
      </c>
      <c r="L787">
        <v>3</v>
      </c>
      <c r="M787" t="s">
        <v>70</v>
      </c>
      <c r="N787">
        <v>4</v>
      </c>
      <c r="O787" t="s">
        <v>55</v>
      </c>
      <c r="P787">
        <v>10322</v>
      </c>
      <c r="Q787">
        <v>4</v>
      </c>
      <c r="R787" t="s">
        <v>50</v>
      </c>
      <c r="S787">
        <v>20</v>
      </c>
      <c r="T787">
        <v>4</v>
      </c>
      <c r="U787">
        <v>4</v>
      </c>
      <c r="V787">
        <v>1</v>
      </c>
      <c r="W787">
        <v>14</v>
      </c>
      <c r="X787">
        <v>6</v>
      </c>
      <c r="Y787">
        <v>3</v>
      </c>
      <c r="Z787">
        <v>11</v>
      </c>
      <c r="AA787">
        <v>10</v>
      </c>
      <c r="AB787">
        <v>11</v>
      </c>
      <c r="AC787">
        <v>1</v>
      </c>
      <c r="AD787">
        <v>0</v>
      </c>
      <c r="AE787">
        <v>0</v>
      </c>
      <c r="AF787">
        <v>0</v>
      </c>
      <c r="AG787">
        <v>1</v>
      </c>
      <c r="AH787" t="s">
        <v>45</v>
      </c>
      <c r="AI787" t="s">
        <v>72</v>
      </c>
      <c r="AJ787" t="s">
        <v>81</v>
      </c>
      <c r="AK787" t="s">
        <v>58</v>
      </c>
      <c r="AL787" t="s">
        <v>71</v>
      </c>
      <c r="AM787">
        <v>3</v>
      </c>
      <c r="AN787" t="s">
        <v>94</v>
      </c>
      <c r="AO787" t="str" cm="1">
        <f t="array" ref="AO787">_xlfn.IFS(
  attrition_data[[#This Row],[YearsSinceLastPromotion]]="","",
  attrition_data[[#This Row],[YearsSinceLastPromotion]]=0,"0",
  attrition_data[[#This Row],[YearsSinceLastPromotion]]&lt;=2,"1–2",
  attrition_data[[#This Row],[YearsSinceLastPromotion]]&lt;=5,"3–5",
  TRUE,"6+"
)</f>
        <v>6+</v>
      </c>
      <c r="AP787">
        <f>attrition_data[[#This Row],[MonthlyIncome]] * 12 * ReplacementFactor</f>
        <v>37159.199999999997</v>
      </c>
      <c r="AQ787">
        <f>IFERROR(attrition_data[[#This Row],[AttritionFlag]] * attrition_data[[#This Row],[ReplacementCost]], 0)</f>
        <v>0</v>
      </c>
      <c r="AR78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87" t="str" cm="1">
        <f t="array" ref="AS787">_xlfn.IFS(
  attrition_data[[#This Row],[RiskScore]] &lt;= $AU$3, "Q1 (Lowest)",
  attrition_data[[#This Row],[RiskScore]] &lt;= $AV$3, "Q2",
  attrition_data[[#This Row],[RiskScore]] &lt;= $AW$3, "Q3",
  TRUE, "Q4 (Highest)"
)</f>
        <v>Q3</v>
      </c>
    </row>
    <row r="788" spans="1:45">
      <c r="A788">
        <v>27</v>
      </c>
      <c r="B788" t="s">
        <v>50</v>
      </c>
      <c r="C788" t="s">
        <v>74</v>
      </c>
      <c r="D788" t="s">
        <v>52</v>
      </c>
      <c r="E788">
        <v>8</v>
      </c>
      <c r="F788">
        <v>5</v>
      </c>
      <c r="G788" t="s">
        <v>41</v>
      </c>
      <c r="H788">
        <v>1094</v>
      </c>
      <c r="I788">
        <v>1</v>
      </c>
      <c r="J788" t="s">
        <v>53</v>
      </c>
      <c r="K788">
        <v>1</v>
      </c>
      <c r="L788">
        <v>1</v>
      </c>
      <c r="M788" t="s">
        <v>60</v>
      </c>
      <c r="N788">
        <v>3</v>
      </c>
      <c r="O788" t="s">
        <v>55</v>
      </c>
      <c r="P788">
        <v>4621</v>
      </c>
      <c r="Q788">
        <v>1</v>
      </c>
      <c r="R788" t="s">
        <v>50</v>
      </c>
      <c r="S788">
        <v>19</v>
      </c>
      <c r="T788">
        <v>3</v>
      </c>
      <c r="U788">
        <v>4</v>
      </c>
      <c r="V788">
        <v>3</v>
      </c>
      <c r="W788">
        <v>3</v>
      </c>
      <c r="X788">
        <v>4</v>
      </c>
      <c r="Y788">
        <v>3</v>
      </c>
      <c r="Z788">
        <v>3</v>
      </c>
      <c r="AA788">
        <v>2</v>
      </c>
      <c r="AB788">
        <v>1</v>
      </c>
      <c r="AC788">
        <v>2</v>
      </c>
      <c r="AD788">
        <v>0</v>
      </c>
      <c r="AE788">
        <v>0</v>
      </c>
      <c r="AF788">
        <v>1</v>
      </c>
      <c r="AG788">
        <v>1</v>
      </c>
      <c r="AH788" t="s">
        <v>63</v>
      </c>
      <c r="AI788" t="s">
        <v>57</v>
      </c>
      <c r="AJ788" t="s">
        <v>61</v>
      </c>
      <c r="AK788" t="s">
        <v>65</v>
      </c>
      <c r="AL788" t="s">
        <v>65</v>
      </c>
      <c r="AM788">
        <v>2.75</v>
      </c>
      <c r="AN788" t="s">
        <v>94</v>
      </c>
      <c r="AO788" t="str" cm="1">
        <f t="array" ref="AO788">_xlfn.IFS(
  attrition_data[[#This Row],[YearsSinceLastPromotion]]="","",
  attrition_data[[#This Row],[YearsSinceLastPromotion]]=0,"0",
  attrition_data[[#This Row],[YearsSinceLastPromotion]]&lt;=2,"1–2",
  attrition_data[[#This Row],[YearsSinceLastPromotion]]&lt;=5,"3–5",
  TRUE,"6+"
)</f>
        <v>1–2</v>
      </c>
      <c r="AP788">
        <f>attrition_data[[#This Row],[MonthlyIncome]] * 12 * ReplacementFactor</f>
        <v>16635.599999999999</v>
      </c>
      <c r="AQ788">
        <f>IFERROR(attrition_data[[#This Row],[AttritionFlag]] * attrition_data[[#This Row],[ReplacementCost]], 0)</f>
        <v>0</v>
      </c>
      <c r="AR78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88" t="str" cm="1">
        <f t="array" ref="AS788">_xlfn.IFS(
  attrition_data[[#This Row],[RiskScore]] &lt;= $AU$3, "Q1 (Lowest)",
  attrition_data[[#This Row],[RiskScore]] &lt;= $AV$3, "Q2",
  attrition_data[[#This Row],[RiskScore]] &lt;= $AW$3, "Q3",
  TRUE, "Q4 (Highest)"
)</f>
        <v>Q1 (Lowest)</v>
      </c>
    </row>
    <row r="789" spans="1:45">
      <c r="A789">
        <v>55</v>
      </c>
      <c r="B789" t="s">
        <v>50</v>
      </c>
      <c r="C789" t="s">
        <v>51</v>
      </c>
      <c r="D789" t="s">
        <v>52</v>
      </c>
      <c r="E789">
        <v>2</v>
      </c>
      <c r="F789">
        <v>1</v>
      </c>
      <c r="G789" t="s">
        <v>41</v>
      </c>
      <c r="H789">
        <v>1096</v>
      </c>
      <c r="I789">
        <v>4</v>
      </c>
      <c r="J789" t="s">
        <v>53</v>
      </c>
      <c r="K789">
        <v>3</v>
      </c>
      <c r="L789">
        <v>3</v>
      </c>
      <c r="M789" t="s">
        <v>69</v>
      </c>
      <c r="N789">
        <v>2</v>
      </c>
      <c r="O789" t="s">
        <v>55</v>
      </c>
      <c r="P789">
        <v>10976</v>
      </c>
      <c r="Q789">
        <v>3</v>
      </c>
      <c r="R789" t="s">
        <v>50</v>
      </c>
      <c r="S789">
        <v>18</v>
      </c>
      <c r="T789">
        <v>3</v>
      </c>
      <c r="U789">
        <v>2</v>
      </c>
      <c r="V789">
        <v>1</v>
      </c>
      <c r="W789">
        <v>23</v>
      </c>
      <c r="X789">
        <v>4</v>
      </c>
      <c r="Y789">
        <v>3</v>
      </c>
      <c r="Z789">
        <v>3</v>
      </c>
      <c r="AA789">
        <v>2</v>
      </c>
      <c r="AB789">
        <v>1</v>
      </c>
      <c r="AC789">
        <v>2</v>
      </c>
      <c r="AD789">
        <v>0</v>
      </c>
      <c r="AE789">
        <v>0</v>
      </c>
      <c r="AF789">
        <v>1</v>
      </c>
      <c r="AG789">
        <v>1</v>
      </c>
      <c r="AH789" t="s">
        <v>66</v>
      </c>
      <c r="AI789" t="s">
        <v>46</v>
      </c>
      <c r="AJ789" t="s">
        <v>81</v>
      </c>
      <c r="AK789" t="s">
        <v>71</v>
      </c>
      <c r="AL789" t="s">
        <v>65</v>
      </c>
      <c r="AM789">
        <v>2.75</v>
      </c>
      <c r="AN789" t="s">
        <v>94</v>
      </c>
      <c r="AO789" t="str" cm="1">
        <f t="array" ref="AO789">_xlfn.IFS(
  attrition_data[[#This Row],[YearsSinceLastPromotion]]="","",
  attrition_data[[#This Row],[YearsSinceLastPromotion]]=0,"0",
  attrition_data[[#This Row],[YearsSinceLastPromotion]]&lt;=2,"1–2",
  attrition_data[[#This Row],[YearsSinceLastPromotion]]&lt;=5,"3–5",
  TRUE,"6+"
)</f>
        <v>1–2</v>
      </c>
      <c r="AP789">
        <f>attrition_data[[#This Row],[MonthlyIncome]] * 12 * ReplacementFactor</f>
        <v>39513.599999999999</v>
      </c>
      <c r="AQ789">
        <f>IFERROR(attrition_data[[#This Row],[AttritionFlag]] * attrition_data[[#This Row],[ReplacementCost]], 0)</f>
        <v>0</v>
      </c>
      <c r="AR78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89" t="str" cm="1">
        <f t="array" ref="AS789">_xlfn.IFS(
  attrition_data[[#This Row],[RiskScore]] &lt;= $AU$3, "Q1 (Lowest)",
  attrition_data[[#This Row],[RiskScore]] &lt;= $AV$3, "Q2",
  attrition_data[[#This Row],[RiskScore]] &lt;= $AW$3, "Q3",
  TRUE, "Q4 (Highest)"
)</f>
        <v>Q1 (Lowest)</v>
      </c>
    </row>
    <row r="790" spans="1:45">
      <c r="A790">
        <v>28</v>
      </c>
      <c r="B790" t="s">
        <v>50</v>
      </c>
      <c r="C790" t="s">
        <v>39</v>
      </c>
      <c r="D790" t="s">
        <v>52</v>
      </c>
      <c r="E790">
        <v>10</v>
      </c>
      <c r="F790">
        <v>3</v>
      </c>
      <c r="G790" t="s">
        <v>59</v>
      </c>
      <c r="H790">
        <v>1097</v>
      </c>
      <c r="I790">
        <v>3</v>
      </c>
      <c r="J790" t="s">
        <v>42</v>
      </c>
      <c r="K790">
        <v>3</v>
      </c>
      <c r="L790">
        <v>2</v>
      </c>
      <c r="M790" t="s">
        <v>54</v>
      </c>
      <c r="N790">
        <v>3</v>
      </c>
      <c r="O790" t="s">
        <v>44</v>
      </c>
      <c r="P790">
        <v>3660</v>
      </c>
      <c r="Q790">
        <v>3</v>
      </c>
      <c r="R790" t="s">
        <v>50</v>
      </c>
      <c r="S790">
        <v>13</v>
      </c>
      <c r="T790">
        <v>3</v>
      </c>
      <c r="U790">
        <v>4</v>
      </c>
      <c r="V790">
        <v>0</v>
      </c>
      <c r="W790">
        <v>10</v>
      </c>
      <c r="X790">
        <v>4</v>
      </c>
      <c r="Y790">
        <v>4</v>
      </c>
      <c r="Z790">
        <v>8</v>
      </c>
      <c r="AA790">
        <v>7</v>
      </c>
      <c r="AB790">
        <v>1</v>
      </c>
      <c r="AC790">
        <v>7</v>
      </c>
      <c r="AD790">
        <v>0</v>
      </c>
      <c r="AE790">
        <v>0</v>
      </c>
      <c r="AF790">
        <v>1</v>
      </c>
      <c r="AG790">
        <v>1</v>
      </c>
      <c r="AH790" t="s">
        <v>63</v>
      </c>
      <c r="AI790" t="s">
        <v>57</v>
      </c>
      <c r="AJ790" t="s">
        <v>61</v>
      </c>
      <c r="AK790" t="s">
        <v>58</v>
      </c>
      <c r="AL790" t="s">
        <v>49</v>
      </c>
      <c r="AM790">
        <v>3.5</v>
      </c>
      <c r="AN790" t="s">
        <v>95</v>
      </c>
      <c r="AO790" t="str" cm="1">
        <f t="array" ref="AO790">_xlfn.IFS(
  attrition_data[[#This Row],[YearsSinceLastPromotion]]="","",
  attrition_data[[#This Row],[YearsSinceLastPromotion]]=0,"0",
  attrition_data[[#This Row],[YearsSinceLastPromotion]]&lt;=2,"1–2",
  attrition_data[[#This Row],[YearsSinceLastPromotion]]&lt;=5,"3–5",
  TRUE,"6+"
)</f>
        <v>1–2</v>
      </c>
      <c r="AP790">
        <f>attrition_data[[#This Row],[MonthlyIncome]] * 12 * ReplacementFactor</f>
        <v>13176</v>
      </c>
      <c r="AQ790">
        <f>IFERROR(attrition_data[[#This Row],[AttritionFlag]] * attrition_data[[#This Row],[ReplacementCost]], 0)</f>
        <v>0</v>
      </c>
      <c r="AR79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90" t="str" cm="1">
        <f t="array" ref="AS790">_xlfn.IFS(
  attrition_data[[#This Row],[RiskScore]] &lt;= $AU$3, "Q1 (Lowest)",
  attrition_data[[#This Row],[RiskScore]] &lt;= $AV$3, "Q2",
  attrition_data[[#This Row],[RiskScore]] &lt;= $AW$3, "Q3",
  TRUE, "Q4 (Highest)"
)</f>
        <v>Q1 (Lowest)</v>
      </c>
    </row>
    <row r="791" spans="1:45">
      <c r="A791">
        <v>44</v>
      </c>
      <c r="B791" t="s">
        <v>38</v>
      </c>
      <c r="C791" t="s">
        <v>39</v>
      </c>
      <c r="D791" t="s">
        <v>84</v>
      </c>
      <c r="E791">
        <v>1</v>
      </c>
      <c r="F791">
        <v>2</v>
      </c>
      <c r="G791" t="s">
        <v>64</v>
      </c>
      <c r="H791">
        <v>1098</v>
      </c>
      <c r="I791">
        <v>2</v>
      </c>
      <c r="J791" t="s">
        <v>53</v>
      </c>
      <c r="K791">
        <v>2</v>
      </c>
      <c r="L791">
        <v>3</v>
      </c>
      <c r="M791" t="s">
        <v>84</v>
      </c>
      <c r="N791">
        <v>1</v>
      </c>
      <c r="O791" t="s">
        <v>55</v>
      </c>
      <c r="P791">
        <v>10482</v>
      </c>
      <c r="Q791">
        <v>9</v>
      </c>
      <c r="R791" t="s">
        <v>50</v>
      </c>
      <c r="S791">
        <v>14</v>
      </c>
      <c r="T791">
        <v>3</v>
      </c>
      <c r="U791">
        <v>4</v>
      </c>
      <c r="V791">
        <v>1</v>
      </c>
      <c r="W791">
        <v>24</v>
      </c>
      <c r="X791">
        <v>1</v>
      </c>
      <c r="Y791">
        <v>3</v>
      </c>
      <c r="Z791">
        <v>20</v>
      </c>
      <c r="AA791">
        <v>6</v>
      </c>
      <c r="AB791">
        <v>3</v>
      </c>
      <c r="AC791">
        <v>6</v>
      </c>
      <c r="AD791">
        <v>1</v>
      </c>
      <c r="AE791">
        <v>0</v>
      </c>
      <c r="AF791">
        <v>0</v>
      </c>
      <c r="AG791">
        <v>1</v>
      </c>
      <c r="AH791" t="s">
        <v>45</v>
      </c>
      <c r="AI791" t="s">
        <v>46</v>
      </c>
      <c r="AJ791" t="s">
        <v>81</v>
      </c>
      <c r="AK791" t="s">
        <v>71</v>
      </c>
      <c r="AL791" t="s">
        <v>71</v>
      </c>
      <c r="AM791">
        <v>2.5</v>
      </c>
      <c r="AN791" t="s">
        <v>96</v>
      </c>
      <c r="AO791" t="str" cm="1">
        <f t="array" ref="AO791">_xlfn.IFS(
  attrition_data[[#This Row],[YearsSinceLastPromotion]]="","",
  attrition_data[[#This Row],[YearsSinceLastPromotion]]=0,"0",
  attrition_data[[#This Row],[YearsSinceLastPromotion]]&lt;=2,"1–2",
  attrition_data[[#This Row],[YearsSinceLastPromotion]]&lt;=5,"3–5",
  TRUE,"6+"
)</f>
        <v>3–5</v>
      </c>
      <c r="AP791">
        <f>attrition_data[[#This Row],[MonthlyIncome]] * 12 * ReplacementFactor</f>
        <v>37735.199999999997</v>
      </c>
      <c r="AQ791">
        <f>IFERROR(attrition_data[[#This Row],[AttritionFlag]] * attrition_data[[#This Row],[ReplacementCost]], 0)</f>
        <v>37735.199999999997</v>
      </c>
      <c r="AR79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791" t="str" cm="1">
        <f t="array" ref="AS791">_xlfn.IFS(
  attrition_data[[#This Row],[RiskScore]] &lt;= $AU$3, "Q1 (Lowest)",
  attrition_data[[#This Row],[RiskScore]] &lt;= $AV$3, "Q2",
  attrition_data[[#This Row],[RiskScore]] &lt;= $AW$3, "Q3",
  TRUE, "Q4 (Highest)"
)</f>
        <v>Q2</v>
      </c>
    </row>
    <row r="792" spans="1:45">
      <c r="A792">
        <v>33</v>
      </c>
      <c r="B792" t="s">
        <v>50</v>
      </c>
      <c r="C792" t="s">
        <v>39</v>
      </c>
      <c r="D792" t="s">
        <v>52</v>
      </c>
      <c r="E792">
        <v>5</v>
      </c>
      <c r="F792">
        <v>3</v>
      </c>
      <c r="G792" t="s">
        <v>41</v>
      </c>
      <c r="H792">
        <v>1099</v>
      </c>
      <c r="I792">
        <v>4</v>
      </c>
      <c r="J792" t="s">
        <v>53</v>
      </c>
      <c r="K792">
        <v>2</v>
      </c>
      <c r="L792">
        <v>3</v>
      </c>
      <c r="M792" t="s">
        <v>70</v>
      </c>
      <c r="N792">
        <v>4</v>
      </c>
      <c r="O792" t="s">
        <v>67</v>
      </c>
      <c r="P792">
        <v>7119</v>
      </c>
      <c r="Q792">
        <v>4</v>
      </c>
      <c r="R792" t="s">
        <v>50</v>
      </c>
      <c r="S792">
        <v>15</v>
      </c>
      <c r="T792">
        <v>3</v>
      </c>
      <c r="U792">
        <v>3</v>
      </c>
      <c r="V792">
        <v>1</v>
      </c>
      <c r="W792">
        <v>9</v>
      </c>
      <c r="X792">
        <v>2</v>
      </c>
      <c r="Y792">
        <v>3</v>
      </c>
      <c r="Z792">
        <v>3</v>
      </c>
      <c r="AA792">
        <v>2</v>
      </c>
      <c r="AB792">
        <v>1</v>
      </c>
      <c r="AC792">
        <v>2</v>
      </c>
      <c r="AD792">
        <v>0</v>
      </c>
      <c r="AE792">
        <v>0</v>
      </c>
      <c r="AF792">
        <v>1</v>
      </c>
      <c r="AG792">
        <v>1</v>
      </c>
      <c r="AH792" t="s">
        <v>63</v>
      </c>
      <c r="AI792" t="s">
        <v>46</v>
      </c>
      <c r="AJ792" t="s">
        <v>47</v>
      </c>
      <c r="AK792" t="s">
        <v>58</v>
      </c>
      <c r="AL792" t="s">
        <v>65</v>
      </c>
      <c r="AM792">
        <v>3.5</v>
      </c>
      <c r="AN792" t="s">
        <v>95</v>
      </c>
      <c r="AO792" t="str" cm="1">
        <f t="array" ref="AO792">_xlfn.IFS(
  attrition_data[[#This Row],[YearsSinceLastPromotion]]="","",
  attrition_data[[#This Row],[YearsSinceLastPromotion]]=0,"0",
  attrition_data[[#This Row],[YearsSinceLastPromotion]]&lt;=2,"1–2",
  attrition_data[[#This Row],[YearsSinceLastPromotion]]&lt;=5,"3–5",
  TRUE,"6+"
)</f>
        <v>1–2</v>
      </c>
      <c r="AP792">
        <f>attrition_data[[#This Row],[MonthlyIncome]] * 12 * ReplacementFactor</f>
        <v>25628.399999999998</v>
      </c>
      <c r="AQ792">
        <f>IFERROR(attrition_data[[#This Row],[AttritionFlag]] * attrition_data[[#This Row],[ReplacementCost]], 0)</f>
        <v>0</v>
      </c>
      <c r="AR79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92" t="str" cm="1">
        <f t="array" ref="AS792">_xlfn.IFS(
  attrition_data[[#This Row],[RiskScore]] &lt;= $AU$3, "Q1 (Lowest)",
  attrition_data[[#This Row],[RiskScore]] &lt;= $AV$3, "Q2",
  attrition_data[[#This Row],[RiskScore]] &lt;= $AW$3, "Q3",
  TRUE, "Q4 (Highest)"
)</f>
        <v>Q1 (Lowest)</v>
      </c>
    </row>
    <row r="793" spans="1:45">
      <c r="A793">
        <v>35</v>
      </c>
      <c r="B793" t="s">
        <v>38</v>
      </c>
      <c r="C793" t="s">
        <v>39</v>
      </c>
      <c r="D793" t="s">
        <v>40</v>
      </c>
      <c r="E793">
        <v>4</v>
      </c>
      <c r="F793">
        <v>3</v>
      </c>
      <c r="G793" t="s">
        <v>83</v>
      </c>
      <c r="H793">
        <v>1100</v>
      </c>
      <c r="I793">
        <v>4</v>
      </c>
      <c r="J793" t="s">
        <v>53</v>
      </c>
      <c r="K793">
        <v>3</v>
      </c>
      <c r="L793">
        <v>3</v>
      </c>
      <c r="M793" t="s">
        <v>43</v>
      </c>
      <c r="N793">
        <v>1</v>
      </c>
      <c r="O793" t="s">
        <v>44</v>
      </c>
      <c r="P793">
        <v>9582</v>
      </c>
      <c r="Q793">
        <v>0</v>
      </c>
      <c r="R793" t="s">
        <v>38</v>
      </c>
      <c r="S793">
        <v>22</v>
      </c>
      <c r="T793">
        <v>4</v>
      </c>
      <c r="U793">
        <v>1</v>
      </c>
      <c r="V793">
        <v>0</v>
      </c>
      <c r="W793">
        <v>9</v>
      </c>
      <c r="X793">
        <v>2</v>
      </c>
      <c r="Y793">
        <v>3</v>
      </c>
      <c r="Z793">
        <v>8</v>
      </c>
      <c r="AA793">
        <v>7</v>
      </c>
      <c r="AB793">
        <v>4</v>
      </c>
      <c r="AC793">
        <v>7</v>
      </c>
      <c r="AD793">
        <v>1</v>
      </c>
      <c r="AE793">
        <v>1</v>
      </c>
      <c r="AF793">
        <v>0</v>
      </c>
      <c r="AG793">
        <v>1</v>
      </c>
      <c r="AH793" t="s">
        <v>45</v>
      </c>
      <c r="AI793" t="s">
        <v>46</v>
      </c>
      <c r="AJ793" t="s">
        <v>47</v>
      </c>
      <c r="AK793" t="s">
        <v>58</v>
      </c>
      <c r="AL793" t="s">
        <v>49</v>
      </c>
      <c r="AM793">
        <v>2.25</v>
      </c>
      <c r="AN793" t="s">
        <v>96</v>
      </c>
      <c r="AO793" t="str" cm="1">
        <f t="array" ref="AO793">_xlfn.IFS(
  attrition_data[[#This Row],[YearsSinceLastPromotion]]="","",
  attrition_data[[#This Row],[YearsSinceLastPromotion]]=0,"0",
  attrition_data[[#This Row],[YearsSinceLastPromotion]]&lt;=2,"1–2",
  attrition_data[[#This Row],[YearsSinceLastPromotion]]&lt;=5,"3–5",
  TRUE,"6+"
)</f>
        <v>3–5</v>
      </c>
      <c r="AP793">
        <f>attrition_data[[#This Row],[MonthlyIncome]] * 12 * ReplacementFactor</f>
        <v>34495.199999999997</v>
      </c>
      <c r="AQ793">
        <f>IFERROR(attrition_data[[#This Row],[AttritionFlag]] * attrition_data[[#This Row],[ReplacementCost]], 0)</f>
        <v>34495.199999999997</v>
      </c>
      <c r="AR79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93" t="str" cm="1">
        <f t="array" ref="AS793">_xlfn.IFS(
  attrition_data[[#This Row],[RiskScore]] &lt;= $AU$3, "Q1 (Lowest)",
  attrition_data[[#This Row],[RiskScore]] &lt;= $AV$3, "Q2",
  attrition_data[[#This Row],[RiskScore]] &lt;= $AW$3, "Q3",
  TRUE, "Q4 (Highest)"
)</f>
        <v>Q3</v>
      </c>
    </row>
    <row r="794" spans="1:45">
      <c r="A794">
        <v>33</v>
      </c>
      <c r="B794" t="s">
        <v>38</v>
      </c>
      <c r="C794" t="s">
        <v>51</v>
      </c>
      <c r="D794" t="s">
        <v>52</v>
      </c>
      <c r="E794">
        <v>29</v>
      </c>
      <c r="F794">
        <v>4</v>
      </c>
      <c r="G794" t="s">
        <v>64</v>
      </c>
      <c r="H794">
        <v>1101</v>
      </c>
      <c r="I794">
        <v>1</v>
      </c>
      <c r="J794" t="s">
        <v>42</v>
      </c>
      <c r="K794">
        <v>2</v>
      </c>
      <c r="L794">
        <v>2</v>
      </c>
      <c r="M794" t="s">
        <v>54</v>
      </c>
      <c r="N794">
        <v>3</v>
      </c>
      <c r="O794" t="s">
        <v>44</v>
      </c>
      <c r="P794">
        <v>4508</v>
      </c>
      <c r="Q794">
        <v>1</v>
      </c>
      <c r="R794" t="s">
        <v>50</v>
      </c>
      <c r="S794">
        <v>22</v>
      </c>
      <c r="T794">
        <v>4</v>
      </c>
      <c r="U794">
        <v>2</v>
      </c>
      <c r="V794">
        <v>0</v>
      </c>
      <c r="W794">
        <v>14</v>
      </c>
      <c r="X794">
        <v>4</v>
      </c>
      <c r="Y794">
        <v>3</v>
      </c>
      <c r="Z794">
        <v>13</v>
      </c>
      <c r="AA794">
        <v>7</v>
      </c>
      <c r="AB794">
        <v>3</v>
      </c>
      <c r="AC794">
        <v>8</v>
      </c>
      <c r="AD794">
        <v>1</v>
      </c>
      <c r="AE794">
        <v>0</v>
      </c>
      <c r="AF794">
        <v>0</v>
      </c>
      <c r="AG794">
        <v>1</v>
      </c>
      <c r="AH794" t="s">
        <v>63</v>
      </c>
      <c r="AI794" t="s">
        <v>68</v>
      </c>
      <c r="AJ794" t="s">
        <v>61</v>
      </c>
      <c r="AK794" t="s">
        <v>58</v>
      </c>
      <c r="AL794" t="s">
        <v>71</v>
      </c>
      <c r="AM794">
        <v>2.25</v>
      </c>
      <c r="AN794" t="s">
        <v>96</v>
      </c>
      <c r="AO794" t="str" cm="1">
        <f t="array" ref="AO794">_xlfn.IFS(
  attrition_data[[#This Row],[YearsSinceLastPromotion]]="","",
  attrition_data[[#This Row],[YearsSinceLastPromotion]]=0,"0",
  attrition_data[[#This Row],[YearsSinceLastPromotion]]&lt;=2,"1–2",
  attrition_data[[#This Row],[YearsSinceLastPromotion]]&lt;=5,"3–5",
  TRUE,"6+"
)</f>
        <v>3–5</v>
      </c>
      <c r="AP794">
        <f>attrition_data[[#This Row],[MonthlyIncome]] * 12 * ReplacementFactor</f>
        <v>16228.8</v>
      </c>
      <c r="AQ794">
        <f>IFERROR(attrition_data[[#This Row],[AttritionFlag]] * attrition_data[[#This Row],[ReplacementCost]], 0)</f>
        <v>16228.8</v>
      </c>
      <c r="AR79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94" t="str" cm="1">
        <f t="array" ref="AS794">_xlfn.IFS(
  attrition_data[[#This Row],[RiskScore]] &lt;= $AU$3, "Q1 (Lowest)",
  attrition_data[[#This Row],[RiskScore]] &lt;= $AV$3, "Q2",
  attrition_data[[#This Row],[RiskScore]] &lt;= $AW$3, "Q3",
  TRUE, "Q4 (Highest)"
)</f>
        <v>Q3</v>
      </c>
    </row>
    <row r="795" spans="1:45">
      <c r="A795">
        <v>28</v>
      </c>
      <c r="B795" t="s">
        <v>50</v>
      </c>
      <c r="C795" t="s">
        <v>39</v>
      </c>
      <c r="D795" t="s">
        <v>52</v>
      </c>
      <c r="E795">
        <v>15</v>
      </c>
      <c r="F795">
        <v>2</v>
      </c>
      <c r="G795" t="s">
        <v>41</v>
      </c>
      <c r="H795">
        <v>1102</v>
      </c>
      <c r="I795">
        <v>1</v>
      </c>
      <c r="J795" t="s">
        <v>53</v>
      </c>
      <c r="K795">
        <v>3</v>
      </c>
      <c r="L795">
        <v>1</v>
      </c>
      <c r="M795" t="s">
        <v>60</v>
      </c>
      <c r="N795">
        <v>3</v>
      </c>
      <c r="O795" t="s">
        <v>67</v>
      </c>
      <c r="P795">
        <v>2207</v>
      </c>
      <c r="Q795">
        <v>1</v>
      </c>
      <c r="R795" t="s">
        <v>50</v>
      </c>
      <c r="S795">
        <v>16</v>
      </c>
      <c r="T795">
        <v>3</v>
      </c>
      <c r="U795">
        <v>4</v>
      </c>
      <c r="V795">
        <v>1</v>
      </c>
      <c r="W795">
        <v>4</v>
      </c>
      <c r="X795">
        <v>5</v>
      </c>
      <c r="Y795">
        <v>2</v>
      </c>
      <c r="Z795">
        <v>4</v>
      </c>
      <c r="AA795">
        <v>2</v>
      </c>
      <c r="AB795">
        <v>2</v>
      </c>
      <c r="AC795">
        <v>2</v>
      </c>
      <c r="AD795">
        <v>0</v>
      </c>
      <c r="AE795">
        <v>0</v>
      </c>
      <c r="AF795">
        <v>0</v>
      </c>
      <c r="AG795">
        <v>1</v>
      </c>
      <c r="AH795" t="s">
        <v>63</v>
      </c>
      <c r="AI795" t="s">
        <v>73</v>
      </c>
      <c r="AJ795" t="s">
        <v>61</v>
      </c>
      <c r="AK795" t="s">
        <v>48</v>
      </c>
      <c r="AL795" t="s">
        <v>65</v>
      </c>
      <c r="AM795">
        <v>2.5</v>
      </c>
      <c r="AN795" t="s">
        <v>96</v>
      </c>
      <c r="AO795" t="str" cm="1">
        <f t="array" ref="AO795">_xlfn.IFS(
  attrition_data[[#This Row],[YearsSinceLastPromotion]]="","",
  attrition_data[[#This Row],[YearsSinceLastPromotion]]=0,"0",
  attrition_data[[#This Row],[YearsSinceLastPromotion]]&lt;=2,"1–2",
  attrition_data[[#This Row],[YearsSinceLastPromotion]]&lt;=5,"3–5",
  TRUE,"6+"
)</f>
        <v>1–2</v>
      </c>
      <c r="AP795">
        <f>attrition_data[[#This Row],[MonthlyIncome]] * 12 * ReplacementFactor</f>
        <v>7945.2</v>
      </c>
      <c r="AQ795">
        <f>IFERROR(attrition_data[[#This Row],[AttritionFlag]] * attrition_data[[#This Row],[ReplacementCost]], 0)</f>
        <v>0</v>
      </c>
      <c r="AR79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95" t="str" cm="1">
        <f t="array" ref="AS795">_xlfn.IFS(
  attrition_data[[#This Row],[RiskScore]] &lt;= $AU$3, "Q1 (Lowest)",
  attrition_data[[#This Row],[RiskScore]] &lt;= $AV$3, "Q2",
  attrition_data[[#This Row],[RiskScore]] &lt;= $AW$3, "Q3",
  TRUE, "Q4 (Highest)"
)</f>
        <v>Q1 (Lowest)</v>
      </c>
    </row>
    <row r="796" spans="1:45">
      <c r="A796">
        <v>34</v>
      </c>
      <c r="B796" t="s">
        <v>50</v>
      </c>
      <c r="C796" t="s">
        <v>51</v>
      </c>
      <c r="D796" t="s">
        <v>52</v>
      </c>
      <c r="E796">
        <v>3</v>
      </c>
      <c r="F796">
        <v>1</v>
      </c>
      <c r="G796" t="s">
        <v>41</v>
      </c>
      <c r="H796">
        <v>1103</v>
      </c>
      <c r="I796">
        <v>1</v>
      </c>
      <c r="J796" t="s">
        <v>53</v>
      </c>
      <c r="K796">
        <v>3</v>
      </c>
      <c r="L796">
        <v>2</v>
      </c>
      <c r="M796" t="s">
        <v>70</v>
      </c>
      <c r="N796">
        <v>4</v>
      </c>
      <c r="O796" t="s">
        <v>44</v>
      </c>
      <c r="P796">
        <v>7756</v>
      </c>
      <c r="Q796">
        <v>0</v>
      </c>
      <c r="R796" t="s">
        <v>50</v>
      </c>
      <c r="S796">
        <v>17</v>
      </c>
      <c r="T796">
        <v>3</v>
      </c>
      <c r="U796">
        <v>3</v>
      </c>
      <c r="V796">
        <v>0</v>
      </c>
      <c r="W796">
        <v>7</v>
      </c>
      <c r="X796">
        <v>1</v>
      </c>
      <c r="Y796">
        <v>2</v>
      </c>
      <c r="Z796">
        <v>6</v>
      </c>
      <c r="AA796">
        <v>2</v>
      </c>
      <c r="AB796">
        <v>0</v>
      </c>
      <c r="AC796">
        <v>4</v>
      </c>
      <c r="AD796">
        <v>0</v>
      </c>
      <c r="AE796">
        <v>0</v>
      </c>
      <c r="AF796">
        <v>1</v>
      </c>
      <c r="AG796">
        <v>1</v>
      </c>
      <c r="AH796" t="s">
        <v>63</v>
      </c>
      <c r="AI796" t="s">
        <v>46</v>
      </c>
      <c r="AJ796" t="s">
        <v>47</v>
      </c>
      <c r="AK796" t="s">
        <v>48</v>
      </c>
      <c r="AL796" t="s">
        <v>49</v>
      </c>
      <c r="AM796">
        <v>2.5</v>
      </c>
      <c r="AN796" t="s">
        <v>96</v>
      </c>
      <c r="AO796" t="str" cm="1">
        <f t="array" ref="AO796">_xlfn.IFS(
  attrition_data[[#This Row],[YearsSinceLastPromotion]]="","",
  attrition_data[[#This Row],[YearsSinceLastPromotion]]=0,"0",
  attrition_data[[#This Row],[YearsSinceLastPromotion]]&lt;=2,"1–2",
  attrition_data[[#This Row],[YearsSinceLastPromotion]]&lt;=5,"3–5",
  TRUE,"6+"
)</f>
        <v>0</v>
      </c>
      <c r="AP796">
        <f>attrition_data[[#This Row],[MonthlyIncome]] * 12 * ReplacementFactor</f>
        <v>27921.599999999999</v>
      </c>
      <c r="AQ796">
        <f>IFERROR(attrition_data[[#This Row],[AttritionFlag]] * attrition_data[[#This Row],[ReplacementCost]], 0)</f>
        <v>0</v>
      </c>
      <c r="AR79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796" t="str" cm="1">
        <f t="array" ref="AS796">_xlfn.IFS(
  attrition_data[[#This Row],[RiskScore]] &lt;= $AU$3, "Q1 (Lowest)",
  attrition_data[[#This Row],[RiskScore]] &lt;= $AV$3, "Q2",
  attrition_data[[#This Row],[RiskScore]] &lt;= $AW$3, "Q3",
  TRUE, "Q4 (Highest)"
)</f>
        <v>Q1 (Lowest)</v>
      </c>
    </row>
    <row r="797" spans="1:45">
      <c r="A797">
        <v>37</v>
      </c>
      <c r="B797" t="s">
        <v>50</v>
      </c>
      <c r="C797" t="s">
        <v>39</v>
      </c>
      <c r="D797" t="s">
        <v>40</v>
      </c>
      <c r="E797">
        <v>10</v>
      </c>
      <c r="F797">
        <v>4</v>
      </c>
      <c r="G797" t="s">
        <v>41</v>
      </c>
      <c r="H797">
        <v>1105</v>
      </c>
      <c r="I797">
        <v>4</v>
      </c>
      <c r="J797" t="s">
        <v>42</v>
      </c>
      <c r="K797">
        <v>2</v>
      </c>
      <c r="L797">
        <v>2</v>
      </c>
      <c r="M797" t="s">
        <v>43</v>
      </c>
      <c r="N797">
        <v>4</v>
      </c>
      <c r="O797" t="s">
        <v>67</v>
      </c>
      <c r="P797">
        <v>6694</v>
      </c>
      <c r="Q797">
        <v>2</v>
      </c>
      <c r="R797" t="s">
        <v>38</v>
      </c>
      <c r="S797">
        <v>14</v>
      </c>
      <c r="T797">
        <v>3</v>
      </c>
      <c r="U797">
        <v>3</v>
      </c>
      <c r="V797">
        <v>3</v>
      </c>
      <c r="W797">
        <v>8</v>
      </c>
      <c r="X797">
        <v>5</v>
      </c>
      <c r="Y797">
        <v>3</v>
      </c>
      <c r="Z797">
        <v>1</v>
      </c>
      <c r="AA797">
        <v>0</v>
      </c>
      <c r="AB797">
        <v>0</v>
      </c>
      <c r="AC797">
        <v>0</v>
      </c>
      <c r="AD797">
        <v>0</v>
      </c>
      <c r="AE797">
        <v>1</v>
      </c>
      <c r="AF797">
        <v>1</v>
      </c>
      <c r="AG797">
        <v>0</v>
      </c>
      <c r="AH797" t="s">
        <v>45</v>
      </c>
      <c r="AI797" t="s">
        <v>57</v>
      </c>
      <c r="AJ797" t="s">
        <v>47</v>
      </c>
      <c r="AK797" t="s">
        <v>48</v>
      </c>
      <c r="AL797" t="s">
        <v>62</v>
      </c>
      <c r="AM797">
        <v>3.5</v>
      </c>
      <c r="AN797" t="s">
        <v>95</v>
      </c>
      <c r="AO797" t="str" cm="1">
        <f t="array" ref="AO797">_xlfn.IFS(
  attrition_data[[#This Row],[YearsSinceLastPromotion]]="","",
  attrition_data[[#This Row],[YearsSinceLastPromotion]]=0,"0",
  attrition_data[[#This Row],[YearsSinceLastPromotion]]&lt;=2,"1–2",
  attrition_data[[#This Row],[YearsSinceLastPromotion]]&lt;=5,"3–5",
  TRUE,"6+"
)</f>
        <v>0</v>
      </c>
      <c r="AP797">
        <f>attrition_data[[#This Row],[MonthlyIncome]] * 12 * ReplacementFactor</f>
        <v>24098.399999999998</v>
      </c>
      <c r="AQ797">
        <f>IFERROR(attrition_data[[#This Row],[AttritionFlag]] * attrition_data[[#This Row],[ReplacementCost]], 0)</f>
        <v>0</v>
      </c>
      <c r="AR79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97" t="str" cm="1">
        <f t="array" ref="AS797">_xlfn.IFS(
  attrition_data[[#This Row],[RiskScore]] &lt;= $AU$3, "Q1 (Lowest)",
  attrition_data[[#This Row],[RiskScore]] &lt;= $AV$3, "Q2",
  attrition_data[[#This Row],[RiskScore]] &lt;= $AW$3, "Q3",
  TRUE, "Q4 (Highest)"
)</f>
        <v>Q3</v>
      </c>
    </row>
    <row r="798" spans="1:45">
      <c r="A798">
        <v>25</v>
      </c>
      <c r="B798" t="s">
        <v>38</v>
      </c>
      <c r="C798" t="s">
        <v>39</v>
      </c>
      <c r="D798" t="s">
        <v>52</v>
      </c>
      <c r="E798">
        <v>4</v>
      </c>
      <c r="F798">
        <v>1</v>
      </c>
      <c r="G798" t="s">
        <v>83</v>
      </c>
      <c r="H798">
        <v>1106</v>
      </c>
      <c r="I798">
        <v>4</v>
      </c>
      <c r="J798" t="s">
        <v>53</v>
      </c>
      <c r="K798">
        <v>3</v>
      </c>
      <c r="L798">
        <v>1</v>
      </c>
      <c r="M798" t="s">
        <v>60</v>
      </c>
      <c r="N798">
        <v>4</v>
      </c>
      <c r="O798" t="s">
        <v>55</v>
      </c>
      <c r="P798">
        <v>3691</v>
      </c>
      <c r="Q798">
        <v>1</v>
      </c>
      <c r="R798" t="s">
        <v>38</v>
      </c>
      <c r="S798">
        <v>15</v>
      </c>
      <c r="T798">
        <v>3</v>
      </c>
      <c r="U798">
        <v>2</v>
      </c>
      <c r="V798">
        <v>1</v>
      </c>
      <c r="W798">
        <v>7</v>
      </c>
      <c r="X798">
        <v>3</v>
      </c>
      <c r="Y798">
        <v>4</v>
      </c>
      <c r="Z798">
        <v>7</v>
      </c>
      <c r="AA798">
        <v>7</v>
      </c>
      <c r="AB798">
        <v>5</v>
      </c>
      <c r="AC798">
        <v>6</v>
      </c>
      <c r="AD798">
        <v>1</v>
      </c>
      <c r="AE798">
        <v>1</v>
      </c>
      <c r="AF798">
        <v>0</v>
      </c>
      <c r="AG798">
        <v>1</v>
      </c>
      <c r="AH798" t="s">
        <v>63</v>
      </c>
      <c r="AI798" t="s">
        <v>46</v>
      </c>
      <c r="AJ798" t="s">
        <v>61</v>
      </c>
      <c r="AK798" t="s">
        <v>48</v>
      </c>
      <c r="AL798" t="s">
        <v>49</v>
      </c>
      <c r="AM798">
        <v>3.5</v>
      </c>
      <c r="AN798" t="s">
        <v>95</v>
      </c>
      <c r="AO798" t="str" cm="1">
        <f t="array" ref="AO798">_xlfn.IFS(
  attrition_data[[#This Row],[YearsSinceLastPromotion]]="","",
  attrition_data[[#This Row],[YearsSinceLastPromotion]]=0,"0",
  attrition_data[[#This Row],[YearsSinceLastPromotion]]&lt;=2,"1–2",
  attrition_data[[#This Row],[YearsSinceLastPromotion]]&lt;=5,"3–5",
  TRUE,"6+"
)</f>
        <v>3–5</v>
      </c>
      <c r="AP798">
        <f>attrition_data[[#This Row],[MonthlyIncome]] * 12 * ReplacementFactor</f>
        <v>13287.6</v>
      </c>
      <c r="AQ798">
        <f>IFERROR(attrition_data[[#This Row],[AttritionFlag]] * attrition_data[[#This Row],[ReplacementCost]], 0)</f>
        <v>13287.6</v>
      </c>
      <c r="AR79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98" t="str" cm="1">
        <f t="array" ref="AS798">_xlfn.IFS(
  attrition_data[[#This Row],[RiskScore]] &lt;= $AU$3, "Q1 (Lowest)",
  attrition_data[[#This Row],[RiskScore]] &lt;= $AV$3, "Q2",
  attrition_data[[#This Row],[RiskScore]] &lt;= $AW$3, "Q3",
  TRUE, "Q4 (Highest)"
)</f>
        <v>Q3</v>
      </c>
    </row>
    <row r="799" spans="1:45">
      <c r="A799">
        <v>26</v>
      </c>
      <c r="B799" t="s">
        <v>38</v>
      </c>
      <c r="C799" t="s">
        <v>39</v>
      </c>
      <c r="D799" t="s">
        <v>52</v>
      </c>
      <c r="E799">
        <v>21</v>
      </c>
      <c r="F799">
        <v>3</v>
      </c>
      <c r="G799" t="s">
        <v>64</v>
      </c>
      <c r="H799">
        <v>1107</v>
      </c>
      <c r="I799">
        <v>1</v>
      </c>
      <c r="J799" t="s">
        <v>53</v>
      </c>
      <c r="K799">
        <v>3</v>
      </c>
      <c r="L799">
        <v>1</v>
      </c>
      <c r="M799" t="s">
        <v>60</v>
      </c>
      <c r="N799">
        <v>3</v>
      </c>
      <c r="O799" t="s">
        <v>67</v>
      </c>
      <c r="P799">
        <v>2377</v>
      </c>
      <c r="Q799">
        <v>1</v>
      </c>
      <c r="R799" t="s">
        <v>50</v>
      </c>
      <c r="S799">
        <v>20</v>
      </c>
      <c r="T799">
        <v>4</v>
      </c>
      <c r="U799">
        <v>3</v>
      </c>
      <c r="V799">
        <v>1</v>
      </c>
      <c r="W799">
        <v>1</v>
      </c>
      <c r="X799">
        <v>0</v>
      </c>
      <c r="Y799">
        <v>2</v>
      </c>
      <c r="Z799">
        <v>1</v>
      </c>
      <c r="AA799">
        <v>1</v>
      </c>
      <c r="AB799">
        <v>0</v>
      </c>
      <c r="AC799">
        <v>0</v>
      </c>
      <c r="AD799">
        <v>1</v>
      </c>
      <c r="AE799">
        <v>0</v>
      </c>
      <c r="AF799">
        <v>1</v>
      </c>
      <c r="AG799">
        <v>0</v>
      </c>
      <c r="AH799" t="s">
        <v>63</v>
      </c>
      <c r="AI799" t="s">
        <v>68</v>
      </c>
      <c r="AJ799" t="s">
        <v>61</v>
      </c>
      <c r="AK799" t="s">
        <v>65</v>
      </c>
      <c r="AL799" t="s">
        <v>62</v>
      </c>
      <c r="AM799">
        <v>2.25</v>
      </c>
      <c r="AN799" t="s">
        <v>96</v>
      </c>
      <c r="AO799" t="str" cm="1">
        <f t="array" ref="AO799">_xlfn.IFS(
  attrition_data[[#This Row],[YearsSinceLastPromotion]]="","",
  attrition_data[[#This Row],[YearsSinceLastPromotion]]=0,"0",
  attrition_data[[#This Row],[YearsSinceLastPromotion]]&lt;=2,"1–2",
  attrition_data[[#This Row],[YearsSinceLastPromotion]]&lt;=5,"3–5",
  TRUE,"6+"
)</f>
        <v>0</v>
      </c>
      <c r="AP799">
        <f>attrition_data[[#This Row],[MonthlyIncome]] * 12 * ReplacementFactor</f>
        <v>8557.1999999999989</v>
      </c>
      <c r="AQ799">
        <f>IFERROR(attrition_data[[#This Row],[AttritionFlag]] * attrition_data[[#This Row],[ReplacementCost]], 0)</f>
        <v>8557.1999999999989</v>
      </c>
      <c r="AR79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799" t="str" cm="1">
        <f t="array" ref="AS799">_xlfn.IFS(
  attrition_data[[#This Row],[RiskScore]] &lt;= $AU$3, "Q1 (Lowest)",
  attrition_data[[#This Row],[RiskScore]] &lt;= $AV$3, "Q2",
  attrition_data[[#This Row],[RiskScore]] &lt;= $AW$3, "Q3",
  TRUE, "Q4 (Highest)"
)</f>
        <v>Q3</v>
      </c>
    </row>
    <row r="800" spans="1:45">
      <c r="A800">
        <v>33</v>
      </c>
      <c r="B800" t="s">
        <v>38</v>
      </c>
      <c r="C800" t="s">
        <v>39</v>
      </c>
      <c r="D800" t="s">
        <v>52</v>
      </c>
      <c r="E800">
        <v>25</v>
      </c>
      <c r="F800">
        <v>3</v>
      </c>
      <c r="G800" t="s">
        <v>64</v>
      </c>
      <c r="H800">
        <v>1108</v>
      </c>
      <c r="I800">
        <v>1</v>
      </c>
      <c r="J800" t="s">
        <v>53</v>
      </c>
      <c r="K800">
        <v>2</v>
      </c>
      <c r="L800">
        <v>1</v>
      </c>
      <c r="M800" t="s">
        <v>54</v>
      </c>
      <c r="N800">
        <v>2</v>
      </c>
      <c r="O800" t="s">
        <v>44</v>
      </c>
      <c r="P800">
        <v>2313</v>
      </c>
      <c r="Q800">
        <v>4</v>
      </c>
      <c r="R800" t="s">
        <v>38</v>
      </c>
      <c r="S800">
        <v>20</v>
      </c>
      <c r="T800">
        <v>4</v>
      </c>
      <c r="U800">
        <v>2</v>
      </c>
      <c r="V800">
        <v>0</v>
      </c>
      <c r="W800">
        <v>5</v>
      </c>
      <c r="X800">
        <v>0</v>
      </c>
      <c r="Y800">
        <v>3</v>
      </c>
      <c r="Z800">
        <v>2</v>
      </c>
      <c r="AA800">
        <v>2</v>
      </c>
      <c r="AB800">
        <v>2</v>
      </c>
      <c r="AC800">
        <v>2</v>
      </c>
      <c r="AD800">
        <v>1</v>
      </c>
      <c r="AE800">
        <v>1</v>
      </c>
      <c r="AF800">
        <v>0</v>
      </c>
      <c r="AG800">
        <v>1</v>
      </c>
      <c r="AH800" t="s">
        <v>63</v>
      </c>
      <c r="AI800" t="s">
        <v>68</v>
      </c>
      <c r="AJ800" t="s">
        <v>61</v>
      </c>
      <c r="AK800" t="s">
        <v>48</v>
      </c>
      <c r="AL800" t="s">
        <v>65</v>
      </c>
      <c r="AM800">
        <v>2</v>
      </c>
      <c r="AN800" t="s">
        <v>93</v>
      </c>
      <c r="AO800" t="str" cm="1">
        <f t="array" ref="AO800">_xlfn.IFS(
  attrition_data[[#This Row],[YearsSinceLastPromotion]]="","",
  attrition_data[[#This Row],[YearsSinceLastPromotion]]=0,"0",
  attrition_data[[#This Row],[YearsSinceLastPromotion]]&lt;=2,"1–2",
  attrition_data[[#This Row],[YearsSinceLastPromotion]]&lt;=5,"3–5",
  TRUE,"6+"
)</f>
        <v>1–2</v>
      </c>
      <c r="AP800">
        <f>attrition_data[[#This Row],[MonthlyIncome]] * 12 * ReplacementFactor</f>
        <v>8326.7999999999993</v>
      </c>
      <c r="AQ800">
        <f>IFERROR(attrition_data[[#This Row],[AttritionFlag]] * attrition_data[[#This Row],[ReplacementCost]], 0)</f>
        <v>8326.7999999999993</v>
      </c>
      <c r="AR80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4</v>
      </c>
      <c r="AS800" t="str" cm="1">
        <f t="array" ref="AS800">_xlfn.IFS(
  attrition_data[[#This Row],[RiskScore]] &lt;= $AU$3, "Q1 (Lowest)",
  attrition_data[[#This Row],[RiskScore]] &lt;= $AV$3, "Q2",
  attrition_data[[#This Row],[RiskScore]] &lt;= $AW$3, "Q3",
  TRUE, "Q4 (Highest)"
)</f>
        <v>Q4 (Highest)</v>
      </c>
    </row>
    <row r="801" spans="1:45">
      <c r="A801">
        <v>42</v>
      </c>
      <c r="B801" t="s">
        <v>50</v>
      </c>
      <c r="C801" t="s">
        <v>39</v>
      </c>
      <c r="D801" t="s">
        <v>52</v>
      </c>
      <c r="E801">
        <v>2</v>
      </c>
      <c r="F801">
        <v>2</v>
      </c>
      <c r="G801" t="s">
        <v>64</v>
      </c>
      <c r="H801">
        <v>1109</v>
      </c>
      <c r="I801">
        <v>4</v>
      </c>
      <c r="J801" t="s">
        <v>53</v>
      </c>
      <c r="K801">
        <v>3</v>
      </c>
      <c r="L801">
        <v>4</v>
      </c>
      <c r="M801" t="s">
        <v>75</v>
      </c>
      <c r="N801">
        <v>1</v>
      </c>
      <c r="O801" t="s">
        <v>55</v>
      </c>
      <c r="P801">
        <v>17665</v>
      </c>
      <c r="Q801">
        <v>0</v>
      </c>
      <c r="R801" t="s">
        <v>50</v>
      </c>
      <c r="S801">
        <v>17</v>
      </c>
      <c r="T801">
        <v>3</v>
      </c>
      <c r="U801">
        <v>4</v>
      </c>
      <c r="V801">
        <v>1</v>
      </c>
      <c r="W801">
        <v>23</v>
      </c>
      <c r="X801">
        <v>3</v>
      </c>
      <c r="Y801">
        <v>3</v>
      </c>
      <c r="Z801">
        <v>22</v>
      </c>
      <c r="AA801">
        <v>6</v>
      </c>
      <c r="AB801">
        <v>13</v>
      </c>
      <c r="AC801">
        <v>7</v>
      </c>
      <c r="AD801">
        <v>0</v>
      </c>
      <c r="AE801">
        <v>0</v>
      </c>
      <c r="AF801">
        <v>0</v>
      </c>
      <c r="AG801">
        <v>1</v>
      </c>
      <c r="AH801" t="s">
        <v>45</v>
      </c>
      <c r="AI801" t="s">
        <v>46</v>
      </c>
      <c r="AJ801" t="s">
        <v>76</v>
      </c>
      <c r="AK801" t="s">
        <v>71</v>
      </c>
      <c r="AL801" t="s">
        <v>78</v>
      </c>
      <c r="AM801">
        <v>3</v>
      </c>
      <c r="AN801" t="s">
        <v>94</v>
      </c>
      <c r="AO801" t="str" cm="1">
        <f t="array" ref="AO801">_xlfn.IFS(
  attrition_data[[#This Row],[YearsSinceLastPromotion]]="","",
  attrition_data[[#This Row],[YearsSinceLastPromotion]]=0,"0",
  attrition_data[[#This Row],[YearsSinceLastPromotion]]&lt;=2,"1–2",
  attrition_data[[#This Row],[YearsSinceLastPromotion]]&lt;=5,"3–5",
  TRUE,"6+"
)</f>
        <v>6+</v>
      </c>
      <c r="AP801">
        <f>attrition_data[[#This Row],[MonthlyIncome]] * 12 * ReplacementFactor</f>
        <v>63594</v>
      </c>
      <c r="AQ801">
        <f>IFERROR(attrition_data[[#This Row],[AttritionFlag]] * attrition_data[[#This Row],[ReplacementCost]], 0)</f>
        <v>0</v>
      </c>
      <c r="AR80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01" t="str" cm="1">
        <f t="array" ref="AS801">_xlfn.IFS(
  attrition_data[[#This Row],[RiskScore]] &lt;= $AU$3, "Q1 (Lowest)",
  attrition_data[[#This Row],[RiskScore]] &lt;= $AV$3, "Q2",
  attrition_data[[#This Row],[RiskScore]] &lt;= $AW$3, "Q3",
  TRUE, "Q4 (Highest)"
)</f>
        <v>Q2</v>
      </c>
    </row>
    <row r="802" spans="1:45">
      <c r="A802">
        <v>28</v>
      </c>
      <c r="B802" t="s">
        <v>38</v>
      </c>
      <c r="C802" t="s">
        <v>51</v>
      </c>
      <c r="D802" t="s">
        <v>52</v>
      </c>
      <c r="E802">
        <v>1</v>
      </c>
      <c r="F802">
        <v>3</v>
      </c>
      <c r="G802" t="s">
        <v>64</v>
      </c>
      <c r="H802">
        <v>1111</v>
      </c>
      <c r="I802">
        <v>1</v>
      </c>
      <c r="J802" t="s">
        <v>53</v>
      </c>
      <c r="K802">
        <v>2</v>
      </c>
      <c r="L802">
        <v>1</v>
      </c>
      <c r="M802" t="s">
        <v>60</v>
      </c>
      <c r="N802">
        <v>2</v>
      </c>
      <c r="O802" t="s">
        <v>67</v>
      </c>
      <c r="P802">
        <v>2596</v>
      </c>
      <c r="Q802">
        <v>1</v>
      </c>
      <c r="R802" t="s">
        <v>50</v>
      </c>
      <c r="S802">
        <v>15</v>
      </c>
      <c r="T802">
        <v>3</v>
      </c>
      <c r="U802">
        <v>1</v>
      </c>
      <c r="V802">
        <v>2</v>
      </c>
      <c r="W802">
        <v>1</v>
      </c>
      <c r="X802">
        <v>2</v>
      </c>
      <c r="Y802">
        <v>3</v>
      </c>
      <c r="Z802">
        <v>1</v>
      </c>
      <c r="AA802">
        <v>0</v>
      </c>
      <c r="AB802">
        <v>0</v>
      </c>
      <c r="AC802">
        <v>0</v>
      </c>
      <c r="AD802">
        <v>1</v>
      </c>
      <c r="AE802">
        <v>0</v>
      </c>
      <c r="AF802">
        <v>1</v>
      </c>
      <c r="AG802">
        <v>0</v>
      </c>
      <c r="AH802" t="s">
        <v>63</v>
      </c>
      <c r="AI802" t="s">
        <v>46</v>
      </c>
      <c r="AJ802" t="s">
        <v>61</v>
      </c>
      <c r="AK802" t="s">
        <v>65</v>
      </c>
      <c r="AL802" t="s">
        <v>62</v>
      </c>
      <c r="AM802">
        <v>1.75</v>
      </c>
      <c r="AN802" t="s">
        <v>93</v>
      </c>
      <c r="AO802" t="str" cm="1">
        <f t="array" ref="AO802">_xlfn.IFS(
  attrition_data[[#This Row],[YearsSinceLastPromotion]]="","",
  attrition_data[[#This Row],[YearsSinceLastPromotion]]=0,"0",
  attrition_data[[#This Row],[YearsSinceLastPromotion]]&lt;=2,"1–2",
  attrition_data[[#This Row],[YearsSinceLastPromotion]]&lt;=5,"3–5",
  TRUE,"6+"
)</f>
        <v>0</v>
      </c>
      <c r="AP802">
        <f>attrition_data[[#This Row],[MonthlyIncome]] * 12 * ReplacementFactor</f>
        <v>9345.6</v>
      </c>
      <c r="AQ802">
        <f>IFERROR(attrition_data[[#This Row],[AttritionFlag]] * attrition_data[[#This Row],[ReplacementCost]], 0)</f>
        <v>9345.6</v>
      </c>
      <c r="AR80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802" t="str" cm="1">
        <f t="array" ref="AS802">_xlfn.IFS(
  attrition_data[[#This Row],[RiskScore]] &lt;= $AU$3, "Q1 (Lowest)",
  attrition_data[[#This Row],[RiskScore]] &lt;= $AV$3, "Q2",
  attrition_data[[#This Row],[RiskScore]] &lt;= $AW$3, "Q3",
  TRUE, "Q4 (Highest)"
)</f>
        <v>Q3</v>
      </c>
    </row>
    <row r="803" spans="1:45">
      <c r="A803">
        <v>50</v>
      </c>
      <c r="B803" t="s">
        <v>38</v>
      </c>
      <c r="C803" t="s">
        <v>51</v>
      </c>
      <c r="D803" t="s">
        <v>40</v>
      </c>
      <c r="E803">
        <v>1</v>
      </c>
      <c r="F803">
        <v>4</v>
      </c>
      <c r="G803" t="s">
        <v>59</v>
      </c>
      <c r="H803">
        <v>1113</v>
      </c>
      <c r="I803">
        <v>4</v>
      </c>
      <c r="J803" t="s">
        <v>53</v>
      </c>
      <c r="K803">
        <v>3</v>
      </c>
      <c r="L803">
        <v>2</v>
      </c>
      <c r="M803" t="s">
        <v>43</v>
      </c>
      <c r="N803">
        <v>3</v>
      </c>
      <c r="O803" t="s">
        <v>44</v>
      </c>
      <c r="P803">
        <v>4728</v>
      </c>
      <c r="Q803">
        <v>3</v>
      </c>
      <c r="R803" t="s">
        <v>38</v>
      </c>
      <c r="S803">
        <v>14</v>
      </c>
      <c r="T803">
        <v>3</v>
      </c>
      <c r="U803">
        <v>4</v>
      </c>
      <c r="V803">
        <v>0</v>
      </c>
      <c r="W803">
        <v>5</v>
      </c>
      <c r="X803">
        <v>4</v>
      </c>
      <c r="Y803">
        <v>3</v>
      </c>
      <c r="Z803">
        <v>0</v>
      </c>
      <c r="AA803">
        <v>0</v>
      </c>
      <c r="AB803">
        <v>0</v>
      </c>
      <c r="AC803">
        <v>0</v>
      </c>
      <c r="AD803">
        <v>1</v>
      </c>
      <c r="AE803">
        <v>1</v>
      </c>
      <c r="AF803">
        <v>1</v>
      </c>
      <c r="AG803">
        <v>0</v>
      </c>
      <c r="AH803" t="s">
        <v>56</v>
      </c>
      <c r="AI803" t="s">
        <v>46</v>
      </c>
      <c r="AJ803" t="s">
        <v>61</v>
      </c>
      <c r="AK803" t="s">
        <v>48</v>
      </c>
      <c r="AL803" t="s">
        <v>62</v>
      </c>
      <c r="AM803">
        <v>3.5</v>
      </c>
      <c r="AN803" t="s">
        <v>95</v>
      </c>
      <c r="AO803" t="str" cm="1">
        <f t="array" ref="AO803">_xlfn.IFS(
  attrition_data[[#This Row],[YearsSinceLastPromotion]]="","",
  attrition_data[[#This Row],[YearsSinceLastPromotion]]=0,"0",
  attrition_data[[#This Row],[YearsSinceLastPromotion]]&lt;=2,"1–2",
  attrition_data[[#This Row],[YearsSinceLastPromotion]]&lt;=5,"3–5",
  TRUE,"6+"
)</f>
        <v>0</v>
      </c>
      <c r="AP803">
        <f>attrition_data[[#This Row],[MonthlyIncome]] * 12 * ReplacementFactor</f>
        <v>17020.8</v>
      </c>
      <c r="AQ803">
        <f>IFERROR(attrition_data[[#This Row],[AttritionFlag]] * attrition_data[[#This Row],[ReplacementCost]], 0)</f>
        <v>17020.8</v>
      </c>
      <c r="AR80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803" t="str" cm="1">
        <f t="array" ref="AS803">_xlfn.IFS(
  attrition_data[[#This Row],[RiskScore]] &lt;= $AU$3, "Q1 (Lowest)",
  attrition_data[[#This Row],[RiskScore]] &lt;= $AV$3, "Q2",
  attrition_data[[#This Row],[RiskScore]] &lt;= $AW$3, "Q3",
  TRUE, "Q4 (Highest)"
)</f>
        <v>Q3</v>
      </c>
    </row>
    <row r="804" spans="1:45">
      <c r="A804">
        <v>33</v>
      </c>
      <c r="B804" t="s">
        <v>50</v>
      </c>
      <c r="C804" t="s">
        <v>51</v>
      </c>
      <c r="D804" t="s">
        <v>40</v>
      </c>
      <c r="E804">
        <v>7</v>
      </c>
      <c r="F804">
        <v>3</v>
      </c>
      <c r="G804" t="s">
        <v>41</v>
      </c>
      <c r="H804">
        <v>1114</v>
      </c>
      <c r="I804">
        <v>4</v>
      </c>
      <c r="J804" t="s">
        <v>42</v>
      </c>
      <c r="K804">
        <v>3</v>
      </c>
      <c r="L804">
        <v>2</v>
      </c>
      <c r="M804" t="s">
        <v>43</v>
      </c>
      <c r="N804">
        <v>2</v>
      </c>
      <c r="O804" t="s">
        <v>55</v>
      </c>
      <c r="P804">
        <v>4302</v>
      </c>
      <c r="Q804">
        <v>0</v>
      </c>
      <c r="R804" t="s">
        <v>50</v>
      </c>
      <c r="S804">
        <v>17</v>
      </c>
      <c r="T804">
        <v>3</v>
      </c>
      <c r="U804">
        <v>3</v>
      </c>
      <c r="V804">
        <v>1</v>
      </c>
      <c r="W804">
        <v>4</v>
      </c>
      <c r="X804">
        <v>3</v>
      </c>
      <c r="Y804">
        <v>3</v>
      </c>
      <c r="Z804">
        <v>3</v>
      </c>
      <c r="AA804">
        <v>2</v>
      </c>
      <c r="AB804">
        <v>0</v>
      </c>
      <c r="AC804">
        <v>2</v>
      </c>
      <c r="AD804">
        <v>0</v>
      </c>
      <c r="AE804">
        <v>0</v>
      </c>
      <c r="AF804">
        <v>1</v>
      </c>
      <c r="AG804">
        <v>1</v>
      </c>
      <c r="AH804" t="s">
        <v>63</v>
      </c>
      <c r="AI804" t="s">
        <v>57</v>
      </c>
      <c r="AJ804" t="s">
        <v>61</v>
      </c>
      <c r="AK804" t="s">
        <v>48</v>
      </c>
      <c r="AL804" t="s">
        <v>65</v>
      </c>
      <c r="AM804">
        <v>3</v>
      </c>
      <c r="AN804" t="s">
        <v>94</v>
      </c>
      <c r="AO804" t="str" cm="1">
        <f t="array" ref="AO804">_xlfn.IFS(
  attrition_data[[#This Row],[YearsSinceLastPromotion]]="","",
  attrition_data[[#This Row],[YearsSinceLastPromotion]]=0,"0",
  attrition_data[[#This Row],[YearsSinceLastPromotion]]&lt;=2,"1–2",
  attrition_data[[#This Row],[YearsSinceLastPromotion]]&lt;=5,"3–5",
  TRUE,"6+"
)</f>
        <v>0</v>
      </c>
      <c r="AP804">
        <f>attrition_data[[#This Row],[MonthlyIncome]] * 12 * ReplacementFactor</f>
        <v>15487.199999999999</v>
      </c>
      <c r="AQ804">
        <f>IFERROR(attrition_data[[#This Row],[AttritionFlag]] * attrition_data[[#This Row],[ReplacementCost]], 0)</f>
        <v>0</v>
      </c>
      <c r="AR80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04" t="str" cm="1">
        <f t="array" ref="AS804">_xlfn.IFS(
  attrition_data[[#This Row],[RiskScore]] &lt;= $AU$3, "Q1 (Lowest)",
  attrition_data[[#This Row],[RiskScore]] &lt;= $AV$3, "Q2",
  attrition_data[[#This Row],[RiskScore]] &lt;= $AW$3, "Q3",
  TRUE, "Q4 (Highest)"
)</f>
        <v>Q1 (Lowest)</v>
      </c>
    </row>
    <row r="805" spans="1:45">
      <c r="A805">
        <v>34</v>
      </c>
      <c r="B805" t="s">
        <v>50</v>
      </c>
      <c r="C805" t="s">
        <v>74</v>
      </c>
      <c r="D805" t="s">
        <v>52</v>
      </c>
      <c r="E805">
        <v>3</v>
      </c>
      <c r="F805">
        <v>4</v>
      </c>
      <c r="G805" t="s">
        <v>41</v>
      </c>
      <c r="H805">
        <v>1115</v>
      </c>
      <c r="I805">
        <v>3</v>
      </c>
      <c r="J805" t="s">
        <v>53</v>
      </c>
      <c r="K805">
        <v>2</v>
      </c>
      <c r="L805">
        <v>1</v>
      </c>
      <c r="M805" t="s">
        <v>54</v>
      </c>
      <c r="N805">
        <v>4</v>
      </c>
      <c r="O805" t="s">
        <v>55</v>
      </c>
      <c r="P805">
        <v>2979</v>
      </c>
      <c r="Q805">
        <v>3</v>
      </c>
      <c r="R805" t="s">
        <v>50</v>
      </c>
      <c r="S805">
        <v>17</v>
      </c>
      <c r="T805">
        <v>3</v>
      </c>
      <c r="U805">
        <v>4</v>
      </c>
      <c r="V805">
        <v>3</v>
      </c>
      <c r="W805">
        <v>6</v>
      </c>
      <c r="X805">
        <v>2</v>
      </c>
      <c r="Y805">
        <v>3</v>
      </c>
      <c r="Z805">
        <v>0</v>
      </c>
      <c r="AA805">
        <v>0</v>
      </c>
      <c r="AB805">
        <v>0</v>
      </c>
      <c r="AC805">
        <v>0</v>
      </c>
      <c r="AD805">
        <v>0</v>
      </c>
      <c r="AE805">
        <v>0</v>
      </c>
      <c r="AF805">
        <v>1</v>
      </c>
      <c r="AG805">
        <v>0</v>
      </c>
      <c r="AH805" t="s">
        <v>63</v>
      </c>
      <c r="AI805" t="s">
        <v>46</v>
      </c>
      <c r="AJ805" t="s">
        <v>61</v>
      </c>
      <c r="AK805" t="s">
        <v>48</v>
      </c>
      <c r="AL805" t="s">
        <v>62</v>
      </c>
      <c r="AM805">
        <v>3.5</v>
      </c>
      <c r="AN805" t="s">
        <v>95</v>
      </c>
      <c r="AO805" t="str" cm="1">
        <f t="array" ref="AO805">_xlfn.IFS(
  attrition_data[[#This Row],[YearsSinceLastPromotion]]="","",
  attrition_data[[#This Row],[YearsSinceLastPromotion]]=0,"0",
  attrition_data[[#This Row],[YearsSinceLastPromotion]]&lt;=2,"1–2",
  attrition_data[[#This Row],[YearsSinceLastPromotion]]&lt;=5,"3–5",
  TRUE,"6+"
)</f>
        <v>0</v>
      </c>
      <c r="AP805">
        <f>attrition_data[[#This Row],[MonthlyIncome]] * 12 * ReplacementFactor</f>
        <v>10724.4</v>
      </c>
      <c r="AQ805">
        <f>IFERROR(attrition_data[[#This Row],[AttritionFlag]] * attrition_data[[#This Row],[ReplacementCost]], 0)</f>
        <v>0</v>
      </c>
      <c r="AR80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05" t="str" cm="1">
        <f t="array" ref="AS805">_xlfn.IFS(
  attrition_data[[#This Row],[RiskScore]] &lt;= $AU$3, "Q1 (Lowest)",
  attrition_data[[#This Row],[RiskScore]] &lt;= $AV$3, "Q2",
  attrition_data[[#This Row],[RiskScore]] &lt;= $AW$3, "Q3",
  TRUE, "Q4 (Highest)"
)</f>
        <v>Q2</v>
      </c>
    </row>
    <row r="806" spans="1:45">
      <c r="A806">
        <v>48</v>
      </c>
      <c r="B806" t="s">
        <v>50</v>
      </c>
      <c r="C806" t="s">
        <v>74</v>
      </c>
      <c r="D806" t="s">
        <v>52</v>
      </c>
      <c r="E806">
        <v>1</v>
      </c>
      <c r="F806">
        <v>4</v>
      </c>
      <c r="G806" t="s">
        <v>64</v>
      </c>
      <c r="H806">
        <v>1116</v>
      </c>
      <c r="I806">
        <v>1</v>
      </c>
      <c r="J806" t="s">
        <v>53</v>
      </c>
      <c r="K806">
        <v>4</v>
      </c>
      <c r="L806">
        <v>4</v>
      </c>
      <c r="M806" t="s">
        <v>75</v>
      </c>
      <c r="N806">
        <v>4</v>
      </c>
      <c r="O806" t="s">
        <v>44</v>
      </c>
      <c r="P806">
        <v>16885</v>
      </c>
      <c r="Q806">
        <v>2</v>
      </c>
      <c r="R806" t="s">
        <v>50</v>
      </c>
      <c r="S806">
        <v>22</v>
      </c>
      <c r="T806">
        <v>4</v>
      </c>
      <c r="U806">
        <v>3</v>
      </c>
      <c r="V806">
        <v>0</v>
      </c>
      <c r="W806">
        <v>27</v>
      </c>
      <c r="X806">
        <v>3</v>
      </c>
      <c r="Y806">
        <v>2</v>
      </c>
      <c r="Z806">
        <v>5</v>
      </c>
      <c r="AA806">
        <v>4</v>
      </c>
      <c r="AB806">
        <v>2</v>
      </c>
      <c r="AC806">
        <v>1</v>
      </c>
      <c r="AD806">
        <v>0</v>
      </c>
      <c r="AE806">
        <v>0</v>
      </c>
      <c r="AF806">
        <v>0</v>
      </c>
      <c r="AG806">
        <v>1</v>
      </c>
      <c r="AH806" t="s">
        <v>56</v>
      </c>
      <c r="AI806" t="s">
        <v>46</v>
      </c>
      <c r="AJ806" t="s">
        <v>76</v>
      </c>
      <c r="AK806" t="s">
        <v>77</v>
      </c>
      <c r="AL806" t="s">
        <v>65</v>
      </c>
      <c r="AM806">
        <v>2.5</v>
      </c>
      <c r="AN806" t="s">
        <v>96</v>
      </c>
      <c r="AO806" t="str" cm="1">
        <f t="array" ref="AO806">_xlfn.IFS(
  attrition_data[[#This Row],[YearsSinceLastPromotion]]="","",
  attrition_data[[#This Row],[YearsSinceLastPromotion]]=0,"0",
  attrition_data[[#This Row],[YearsSinceLastPromotion]]&lt;=2,"1–2",
  attrition_data[[#This Row],[YearsSinceLastPromotion]]&lt;=5,"3–5",
  TRUE,"6+"
)</f>
        <v>1–2</v>
      </c>
      <c r="AP806">
        <f>attrition_data[[#This Row],[MonthlyIncome]] * 12 * ReplacementFactor</f>
        <v>60786</v>
      </c>
      <c r="AQ806">
        <f>IFERROR(attrition_data[[#This Row],[AttritionFlag]] * attrition_data[[#This Row],[ReplacementCost]], 0)</f>
        <v>0</v>
      </c>
      <c r="AR80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06" t="str" cm="1">
        <f t="array" ref="AS806">_xlfn.IFS(
  attrition_data[[#This Row],[RiskScore]] &lt;= $AU$3, "Q1 (Lowest)",
  attrition_data[[#This Row],[RiskScore]] &lt;= $AV$3, "Q2",
  attrition_data[[#This Row],[RiskScore]] &lt;= $AW$3, "Q3",
  TRUE, "Q4 (Highest)"
)</f>
        <v>Q1 (Lowest)</v>
      </c>
    </row>
    <row r="807" spans="1:45">
      <c r="A807">
        <v>45</v>
      </c>
      <c r="B807" t="s">
        <v>50</v>
      </c>
      <c r="C807" t="s">
        <v>74</v>
      </c>
      <c r="D807" t="s">
        <v>40</v>
      </c>
      <c r="E807">
        <v>9</v>
      </c>
      <c r="F807">
        <v>4</v>
      </c>
      <c r="G807" t="s">
        <v>41</v>
      </c>
      <c r="H807">
        <v>1117</v>
      </c>
      <c r="I807">
        <v>2</v>
      </c>
      <c r="J807" t="s">
        <v>42</v>
      </c>
      <c r="K807">
        <v>2</v>
      </c>
      <c r="L807">
        <v>2</v>
      </c>
      <c r="M807" t="s">
        <v>43</v>
      </c>
      <c r="N807">
        <v>3</v>
      </c>
      <c r="O807" t="s">
        <v>55</v>
      </c>
      <c r="P807">
        <v>5593</v>
      </c>
      <c r="Q807">
        <v>1</v>
      </c>
      <c r="R807" t="s">
        <v>50</v>
      </c>
      <c r="S807">
        <v>13</v>
      </c>
      <c r="T807">
        <v>3</v>
      </c>
      <c r="U807">
        <v>4</v>
      </c>
      <c r="V807">
        <v>1</v>
      </c>
      <c r="W807">
        <v>15</v>
      </c>
      <c r="X807">
        <v>2</v>
      </c>
      <c r="Y807">
        <v>3</v>
      </c>
      <c r="Z807">
        <v>15</v>
      </c>
      <c r="AA807">
        <v>10</v>
      </c>
      <c r="AB807">
        <v>4</v>
      </c>
      <c r="AC807">
        <v>12</v>
      </c>
      <c r="AD807">
        <v>0</v>
      </c>
      <c r="AE807">
        <v>0</v>
      </c>
      <c r="AF807">
        <v>0</v>
      </c>
      <c r="AG807">
        <v>1</v>
      </c>
      <c r="AH807" t="s">
        <v>56</v>
      </c>
      <c r="AI807" t="s">
        <v>57</v>
      </c>
      <c r="AJ807" t="s">
        <v>47</v>
      </c>
      <c r="AK807" t="s">
        <v>58</v>
      </c>
      <c r="AL807" t="s">
        <v>71</v>
      </c>
      <c r="AM807">
        <v>3</v>
      </c>
      <c r="AN807" t="s">
        <v>94</v>
      </c>
      <c r="AO807" t="str" cm="1">
        <f t="array" ref="AO807">_xlfn.IFS(
  attrition_data[[#This Row],[YearsSinceLastPromotion]]="","",
  attrition_data[[#This Row],[YearsSinceLastPromotion]]=0,"0",
  attrition_data[[#This Row],[YearsSinceLastPromotion]]&lt;=2,"1–2",
  attrition_data[[#This Row],[YearsSinceLastPromotion]]&lt;=5,"3–5",
  TRUE,"6+"
)</f>
        <v>3–5</v>
      </c>
      <c r="AP807">
        <f>attrition_data[[#This Row],[MonthlyIncome]] * 12 * ReplacementFactor</f>
        <v>20134.8</v>
      </c>
      <c r="AQ807">
        <f>IFERROR(attrition_data[[#This Row],[AttritionFlag]] * attrition_data[[#This Row],[ReplacementCost]], 0)</f>
        <v>0</v>
      </c>
      <c r="AR80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07" t="str" cm="1">
        <f t="array" ref="AS807">_xlfn.IFS(
  attrition_data[[#This Row],[RiskScore]] &lt;= $AU$3, "Q1 (Lowest)",
  attrition_data[[#This Row],[RiskScore]] &lt;= $AV$3, "Q2",
  attrition_data[[#This Row],[RiskScore]] &lt;= $AW$3, "Q3",
  TRUE, "Q4 (Highest)"
)</f>
        <v>Q2</v>
      </c>
    </row>
    <row r="808" spans="1:45">
      <c r="A808">
        <v>52</v>
      </c>
      <c r="B808" t="s">
        <v>50</v>
      </c>
      <c r="C808" t="s">
        <v>39</v>
      </c>
      <c r="D808" t="s">
        <v>52</v>
      </c>
      <c r="E808">
        <v>7</v>
      </c>
      <c r="F808">
        <v>4</v>
      </c>
      <c r="G808" t="s">
        <v>41</v>
      </c>
      <c r="H808">
        <v>1118</v>
      </c>
      <c r="I808">
        <v>2</v>
      </c>
      <c r="J808" t="s">
        <v>53</v>
      </c>
      <c r="K808">
        <v>3</v>
      </c>
      <c r="L808">
        <v>3</v>
      </c>
      <c r="M808" t="s">
        <v>70</v>
      </c>
      <c r="N808">
        <v>2</v>
      </c>
      <c r="O808" t="s">
        <v>44</v>
      </c>
      <c r="P808">
        <v>10445</v>
      </c>
      <c r="Q808">
        <v>7</v>
      </c>
      <c r="R808" t="s">
        <v>50</v>
      </c>
      <c r="S808">
        <v>19</v>
      </c>
      <c r="T808">
        <v>3</v>
      </c>
      <c r="U808">
        <v>4</v>
      </c>
      <c r="V808">
        <v>0</v>
      </c>
      <c r="W808">
        <v>18</v>
      </c>
      <c r="X808">
        <v>4</v>
      </c>
      <c r="Y808">
        <v>3</v>
      </c>
      <c r="Z808">
        <v>8</v>
      </c>
      <c r="AA808">
        <v>6</v>
      </c>
      <c r="AB808">
        <v>4</v>
      </c>
      <c r="AC808">
        <v>0</v>
      </c>
      <c r="AD808">
        <v>0</v>
      </c>
      <c r="AE808">
        <v>0</v>
      </c>
      <c r="AF808">
        <v>0</v>
      </c>
      <c r="AG808">
        <v>0</v>
      </c>
      <c r="AH808" t="s">
        <v>56</v>
      </c>
      <c r="AI808" t="s">
        <v>57</v>
      </c>
      <c r="AJ808" t="s">
        <v>81</v>
      </c>
      <c r="AK808" t="s">
        <v>71</v>
      </c>
      <c r="AL808" t="s">
        <v>49</v>
      </c>
      <c r="AM808">
        <v>2.75</v>
      </c>
      <c r="AN808" t="s">
        <v>94</v>
      </c>
      <c r="AO808" t="str" cm="1">
        <f t="array" ref="AO808">_xlfn.IFS(
  attrition_data[[#This Row],[YearsSinceLastPromotion]]="","",
  attrition_data[[#This Row],[YearsSinceLastPromotion]]=0,"0",
  attrition_data[[#This Row],[YearsSinceLastPromotion]]&lt;=2,"1–2",
  attrition_data[[#This Row],[YearsSinceLastPromotion]]&lt;=5,"3–5",
  TRUE,"6+"
)</f>
        <v>3–5</v>
      </c>
      <c r="AP808">
        <f>attrition_data[[#This Row],[MonthlyIncome]] * 12 * ReplacementFactor</f>
        <v>37602</v>
      </c>
      <c r="AQ808">
        <f>IFERROR(attrition_data[[#This Row],[AttritionFlag]] * attrition_data[[#This Row],[ReplacementCost]], 0)</f>
        <v>0</v>
      </c>
      <c r="AR80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08" t="str" cm="1">
        <f t="array" ref="AS808">_xlfn.IFS(
  attrition_data[[#This Row],[RiskScore]] &lt;= $AU$3, "Q1 (Lowest)",
  attrition_data[[#This Row],[RiskScore]] &lt;= $AV$3, "Q2",
  attrition_data[[#This Row],[RiskScore]] &lt;= $AW$3, "Q3",
  TRUE, "Q4 (Highest)"
)</f>
        <v>Q2</v>
      </c>
    </row>
    <row r="809" spans="1:45">
      <c r="A809">
        <v>38</v>
      </c>
      <c r="B809" t="s">
        <v>50</v>
      </c>
      <c r="C809" t="s">
        <v>39</v>
      </c>
      <c r="D809" t="s">
        <v>40</v>
      </c>
      <c r="E809">
        <v>10</v>
      </c>
      <c r="F809">
        <v>4</v>
      </c>
      <c r="G809" t="s">
        <v>82</v>
      </c>
      <c r="H809">
        <v>1119</v>
      </c>
      <c r="I809">
        <v>3</v>
      </c>
      <c r="J809" t="s">
        <v>53</v>
      </c>
      <c r="K809">
        <v>2</v>
      </c>
      <c r="L809">
        <v>3</v>
      </c>
      <c r="M809" t="s">
        <v>43</v>
      </c>
      <c r="N809">
        <v>3</v>
      </c>
      <c r="O809" t="s">
        <v>67</v>
      </c>
      <c r="P809">
        <v>8740</v>
      </c>
      <c r="Q809">
        <v>0</v>
      </c>
      <c r="R809" t="s">
        <v>38</v>
      </c>
      <c r="S809">
        <v>14</v>
      </c>
      <c r="T809">
        <v>3</v>
      </c>
      <c r="U809">
        <v>2</v>
      </c>
      <c r="V809">
        <v>2</v>
      </c>
      <c r="W809">
        <v>9</v>
      </c>
      <c r="X809">
        <v>2</v>
      </c>
      <c r="Y809">
        <v>3</v>
      </c>
      <c r="Z809">
        <v>8</v>
      </c>
      <c r="AA809">
        <v>7</v>
      </c>
      <c r="AB809">
        <v>2</v>
      </c>
      <c r="AC809">
        <v>7</v>
      </c>
      <c r="AD809">
        <v>0</v>
      </c>
      <c r="AE809">
        <v>1</v>
      </c>
      <c r="AF809">
        <v>0</v>
      </c>
      <c r="AG809">
        <v>1</v>
      </c>
      <c r="AH809" t="s">
        <v>45</v>
      </c>
      <c r="AI809" t="s">
        <v>57</v>
      </c>
      <c r="AJ809" t="s">
        <v>47</v>
      </c>
      <c r="AK809" t="s">
        <v>58</v>
      </c>
      <c r="AL809" t="s">
        <v>49</v>
      </c>
      <c r="AM809">
        <v>2.75</v>
      </c>
      <c r="AN809" t="s">
        <v>94</v>
      </c>
      <c r="AO809" t="str" cm="1">
        <f t="array" ref="AO809">_xlfn.IFS(
  attrition_data[[#This Row],[YearsSinceLastPromotion]]="","",
  attrition_data[[#This Row],[YearsSinceLastPromotion]]=0,"0",
  attrition_data[[#This Row],[YearsSinceLastPromotion]]&lt;=2,"1–2",
  attrition_data[[#This Row],[YearsSinceLastPromotion]]&lt;=5,"3–5",
  TRUE,"6+"
)</f>
        <v>1–2</v>
      </c>
      <c r="AP809">
        <f>attrition_data[[#This Row],[MonthlyIncome]] * 12 * ReplacementFactor</f>
        <v>31464</v>
      </c>
      <c r="AQ809">
        <f>IFERROR(attrition_data[[#This Row],[AttritionFlag]] * attrition_data[[#This Row],[ReplacementCost]], 0)</f>
        <v>0</v>
      </c>
      <c r="AR80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09" t="str" cm="1">
        <f t="array" ref="AS809">_xlfn.IFS(
  attrition_data[[#This Row],[RiskScore]] &lt;= $AU$3, "Q1 (Lowest)",
  attrition_data[[#This Row],[RiskScore]] &lt;= $AV$3, "Q2",
  attrition_data[[#This Row],[RiskScore]] &lt;= $AW$3, "Q3",
  TRUE, "Q4 (Highest)"
)</f>
        <v>Q2</v>
      </c>
    </row>
    <row r="810" spans="1:45">
      <c r="A810">
        <v>29</v>
      </c>
      <c r="B810" t="s">
        <v>50</v>
      </c>
      <c r="C810" t="s">
        <v>39</v>
      </c>
      <c r="D810" t="s">
        <v>52</v>
      </c>
      <c r="E810">
        <v>28</v>
      </c>
      <c r="F810">
        <v>4</v>
      </c>
      <c r="G810" t="s">
        <v>41</v>
      </c>
      <c r="H810">
        <v>1120</v>
      </c>
      <c r="I810">
        <v>3</v>
      </c>
      <c r="J810" t="s">
        <v>42</v>
      </c>
      <c r="K810">
        <v>3</v>
      </c>
      <c r="L810">
        <v>1</v>
      </c>
      <c r="M810" t="s">
        <v>54</v>
      </c>
      <c r="N810">
        <v>4</v>
      </c>
      <c r="O810" t="s">
        <v>67</v>
      </c>
      <c r="P810">
        <v>2514</v>
      </c>
      <c r="Q810">
        <v>4</v>
      </c>
      <c r="R810" t="s">
        <v>50</v>
      </c>
      <c r="S810">
        <v>22</v>
      </c>
      <c r="T810">
        <v>4</v>
      </c>
      <c r="U810">
        <v>1</v>
      </c>
      <c r="V810">
        <v>1</v>
      </c>
      <c r="W810">
        <v>11</v>
      </c>
      <c r="X810">
        <v>1</v>
      </c>
      <c r="Y810">
        <v>3</v>
      </c>
      <c r="Z810">
        <v>7</v>
      </c>
      <c r="AA810">
        <v>5</v>
      </c>
      <c r="AB810">
        <v>1</v>
      </c>
      <c r="AC810">
        <v>7</v>
      </c>
      <c r="AD810">
        <v>0</v>
      </c>
      <c r="AE810">
        <v>0</v>
      </c>
      <c r="AF810">
        <v>1</v>
      </c>
      <c r="AG810">
        <v>1</v>
      </c>
      <c r="AH810" t="s">
        <v>63</v>
      </c>
      <c r="AI810" t="s">
        <v>68</v>
      </c>
      <c r="AJ810" t="s">
        <v>61</v>
      </c>
      <c r="AK810" t="s">
        <v>58</v>
      </c>
      <c r="AL810" t="s">
        <v>49</v>
      </c>
      <c r="AM810">
        <v>2.75</v>
      </c>
      <c r="AN810" t="s">
        <v>94</v>
      </c>
      <c r="AO810" t="str" cm="1">
        <f t="array" ref="AO810">_xlfn.IFS(
  attrition_data[[#This Row],[YearsSinceLastPromotion]]="","",
  attrition_data[[#This Row],[YearsSinceLastPromotion]]=0,"0",
  attrition_data[[#This Row],[YearsSinceLastPromotion]]&lt;=2,"1–2",
  attrition_data[[#This Row],[YearsSinceLastPromotion]]&lt;=5,"3–5",
  TRUE,"6+"
)</f>
        <v>1–2</v>
      </c>
      <c r="AP810">
        <f>attrition_data[[#This Row],[MonthlyIncome]] * 12 * ReplacementFactor</f>
        <v>9050.4</v>
      </c>
      <c r="AQ810">
        <f>IFERROR(attrition_data[[#This Row],[AttritionFlag]] * attrition_data[[#This Row],[ReplacementCost]], 0)</f>
        <v>0</v>
      </c>
      <c r="AR81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10" t="str" cm="1">
        <f t="array" ref="AS810">_xlfn.IFS(
  attrition_data[[#This Row],[RiskScore]] &lt;= $AU$3, "Q1 (Lowest)",
  attrition_data[[#This Row],[RiskScore]] &lt;= $AV$3, "Q2",
  attrition_data[[#This Row],[RiskScore]] &lt;= $AW$3, "Q3",
  TRUE, "Q4 (Highest)"
)</f>
        <v>Q2</v>
      </c>
    </row>
    <row r="811" spans="1:45">
      <c r="A811">
        <v>28</v>
      </c>
      <c r="B811" t="s">
        <v>50</v>
      </c>
      <c r="C811" t="s">
        <v>39</v>
      </c>
      <c r="D811" t="s">
        <v>52</v>
      </c>
      <c r="E811">
        <v>3</v>
      </c>
      <c r="F811">
        <v>3</v>
      </c>
      <c r="G811" t="s">
        <v>64</v>
      </c>
      <c r="H811">
        <v>1121</v>
      </c>
      <c r="I811">
        <v>4</v>
      </c>
      <c r="J811" t="s">
        <v>42</v>
      </c>
      <c r="K811">
        <v>3</v>
      </c>
      <c r="L811">
        <v>3</v>
      </c>
      <c r="M811" t="s">
        <v>69</v>
      </c>
      <c r="N811">
        <v>2</v>
      </c>
      <c r="O811" t="s">
        <v>67</v>
      </c>
      <c r="P811">
        <v>7655</v>
      </c>
      <c r="Q811">
        <v>0</v>
      </c>
      <c r="R811" t="s">
        <v>50</v>
      </c>
      <c r="S811">
        <v>17</v>
      </c>
      <c r="T811">
        <v>3</v>
      </c>
      <c r="U811">
        <v>2</v>
      </c>
      <c r="V811">
        <v>3</v>
      </c>
      <c r="W811">
        <v>10</v>
      </c>
      <c r="X811">
        <v>3</v>
      </c>
      <c r="Y811">
        <v>2</v>
      </c>
      <c r="Z811">
        <v>9</v>
      </c>
      <c r="AA811">
        <v>7</v>
      </c>
      <c r="AB811">
        <v>1</v>
      </c>
      <c r="AC811">
        <v>7</v>
      </c>
      <c r="AD811">
        <v>0</v>
      </c>
      <c r="AE811">
        <v>0</v>
      </c>
      <c r="AF811">
        <v>1</v>
      </c>
      <c r="AG811">
        <v>1</v>
      </c>
      <c r="AH811" t="s">
        <v>63</v>
      </c>
      <c r="AI811" t="s">
        <v>46</v>
      </c>
      <c r="AJ811" t="s">
        <v>47</v>
      </c>
      <c r="AK811" t="s">
        <v>58</v>
      </c>
      <c r="AL811" t="s">
        <v>49</v>
      </c>
      <c r="AM811">
        <v>2.5</v>
      </c>
      <c r="AN811" t="s">
        <v>96</v>
      </c>
      <c r="AO811" t="str" cm="1">
        <f t="array" ref="AO811">_xlfn.IFS(
  attrition_data[[#This Row],[YearsSinceLastPromotion]]="","",
  attrition_data[[#This Row],[YearsSinceLastPromotion]]=0,"0",
  attrition_data[[#This Row],[YearsSinceLastPromotion]]&lt;=2,"1–2",
  attrition_data[[#This Row],[YearsSinceLastPromotion]]&lt;=5,"3–5",
  TRUE,"6+"
)</f>
        <v>1–2</v>
      </c>
      <c r="AP811">
        <f>attrition_data[[#This Row],[MonthlyIncome]] * 12 * ReplacementFactor</f>
        <v>27558</v>
      </c>
      <c r="AQ811">
        <f>IFERROR(attrition_data[[#This Row],[AttritionFlag]] * attrition_data[[#This Row],[ReplacementCost]], 0)</f>
        <v>0</v>
      </c>
      <c r="AR81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11" t="str" cm="1">
        <f t="array" ref="AS811">_xlfn.IFS(
  attrition_data[[#This Row],[RiskScore]] &lt;= $AU$3, "Q1 (Lowest)",
  attrition_data[[#This Row],[RiskScore]] &lt;= $AV$3, "Q2",
  attrition_data[[#This Row],[RiskScore]] &lt;= $AW$3, "Q3",
  TRUE, "Q4 (Highest)"
)</f>
        <v>Q1 (Lowest)</v>
      </c>
    </row>
    <row r="812" spans="1:45">
      <c r="A812">
        <v>46</v>
      </c>
      <c r="B812" t="s">
        <v>50</v>
      </c>
      <c r="C812" t="s">
        <v>39</v>
      </c>
      <c r="D812" t="s">
        <v>40</v>
      </c>
      <c r="E812">
        <v>3</v>
      </c>
      <c r="F812">
        <v>1</v>
      </c>
      <c r="G812" t="s">
        <v>82</v>
      </c>
      <c r="H812">
        <v>1124</v>
      </c>
      <c r="I812">
        <v>1</v>
      </c>
      <c r="J812" t="s">
        <v>53</v>
      </c>
      <c r="K812">
        <v>3</v>
      </c>
      <c r="L812">
        <v>4</v>
      </c>
      <c r="M812" t="s">
        <v>75</v>
      </c>
      <c r="N812">
        <v>3</v>
      </c>
      <c r="O812" t="s">
        <v>55</v>
      </c>
      <c r="P812">
        <v>17465</v>
      </c>
      <c r="Q812">
        <v>3</v>
      </c>
      <c r="R812" t="s">
        <v>50</v>
      </c>
      <c r="S812">
        <v>12</v>
      </c>
      <c r="T812">
        <v>3</v>
      </c>
      <c r="U812">
        <v>4</v>
      </c>
      <c r="V812">
        <v>1</v>
      </c>
      <c r="W812">
        <v>23</v>
      </c>
      <c r="X812">
        <v>3</v>
      </c>
      <c r="Y812">
        <v>3</v>
      </c>
      <c r="Z812">
        <v>12</v>
      </c>
      <c r="AA812">
        <v>9</v>
      </c>
      <c r="AB812">
        <v>4</v>
      </c>
      <c r="AC812">
        <v>9</v>
      </c>
      <c r="AD812">
        <v>0</v>
      </c>
      <c r="AE812">
        <v>0</v>
      </c>
      <c r="AF812">
        <v>0</v>
      </c>
      <c r="AG812">
        <v>1</v>
      </c>
      <c r="AH812" t="s">
        <v>56</v>
      </c>
      <c r="AI812" t="s">
        <v>46</v>
      </c>
      <c r="AJ812" t="s">
        <v>76</v>
      </c>
      <c r="AK812" t="s">
        <v>71</v>
      </c>
      <c r="AL812" t="s">
        <v>71</v>
      </c>
      <c r="AM812">
        <v>2.75</v>
      </c>
      <c r="AN812" t="s">
        <v>94</v>
      </c>
      <c r="AO812" t="str" cm="1">
        <f t="array" ref="AO812">_xlfn.IFS(
  attrition_data[[#This Row],[YearsSinceLastPromotion]]="","",
  attrition_data[[#This Row],[YearsSinceLastPromotion]]=0,"0",
  attrition_data[[#This Row],[YearsSinceLastPromotion]]&lt;=2,"1–2",
  attrition_data[[#This Row],[YearsSinceLastPromotion]]&lt;=5,"3–5",
  TRUE,"6+"
)</f>
        <v>3–5</v>
      </c>
      <c r="AP812">
        <f>attrition_data[[#This Row],[MonthlyIncome]] * 12 * ReplacementFactor</f>
        <v>62874</v>
      </c>
      <c r="AQ812">
        <f>IFERROR(attrition_data[[#This Row],[AttritionFlag]] * attrition_data[[#This Row],[ReplacementCost]], 0)</f>
        <v>0</v>
      </c>
      <c r="AR81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12" t="str" cm="1">
        <f t="array" ref="AS812">_xlfn.IFS(
  attrition_data[[#This Row],[RiskScore]] &lt;= $AU$3, "Q1 (Lowest)",
  attrition_data[[#This Row],[RiskScore]] &lt;= $AV$3, "Q2",
  attrition_data[[#This Row],[RiskScore]] &lt;= $AW$3, "Q3",
  TRUE, "Q4 (Highest)"
)</f>
        <v>Q2</v>
      </c>
    </row>
    <row r="813" spans="1:45">
      <c r="A813">
        <v>38</v>
      </c>
      <c r="B813" t="s">
        <v>50</v>
      </c>
      <c r="C813" t="s">
        <v>39</v>
      </c>
      <c r="D813" t="s">
        <v>40</v>
      </c>
      <c r="E813">
        <v>2</v>
      </c>
      <c r="F813">
        <v>2</v>
      </c>
      <c r="G813" t="s">
        <v>82</v>
      </c>
      <c r="H813">
        <v>1125</v>
      </c>
      <c r="I813">
        <v>4</v>
      </c>
      <c r="J813" t="s">
        <v>53</v>
      </c>
      <c r="K813">
        <v>3</v>
      </c>
      <c r="L813">
        <v>3</v>
      </c>
      <c r="M813" t="s">
        <v>43</v>
      </c>
      <c r="N813">
        <v>2</v>
      </c>
      <c r="O813" t="s">
        <v>44</v>
      </c>
      <c r="P813">
        <v>7351</v>
      </c>
      <c r="Q813">
        <v>7</v>
      </c>
      <c r="R813" t="s">
        <v>50</v>
      </c>
      <c r="S813">
        <v>16</v>
      </c>
      <c r="T813">
        <v>3</v>
      </c>
      <c r="U813">
        <v>3</v>
      </c>
      <c r="V813">
        <v>0</v>
      </c>
      <c r="W813">
        <v>10</v>
      </c>
      <c r="X813">
        <v>2</v>
      </c>
      <c r="Y813">
        <v>3</v>
      </c>
      <c r="Z813">
        <v>1</v>
      </c>
      <c r="AA813">
        <v>0</v>
      </c>
      <c r="AB813">
        <v>0</v>
      </c>
      <c r="AC813">
        <v>0</v>
      </c>
      <c r="AD813">
        <v>0</v>
      </c>
      <c r="AE813">
        <v>0</v>
      </c>
      <c r="AF813">
        <v>1</v>
      </c>
      <c r="AG813">
        <v>0</v>
      </c>
      <c r="AH813" t="s">
        <v>45</v>
      </c>
      <c r="AI813" t="s">
        <v>46</v>
      </c>
      <c r="AJ813" t="s">
        <v>47</v>
      </c>
      <c r="AK813" t="s">
        <v>58</v>
      </c>
      <c r="AL813" t="s">
        <v>62</v>
      </c>
      <c r="AM813">
        <v>3</v>
      </c>
      <c r="AN813" t="s">
        <v>94</v>
      </c>
      <c r="AO813" t="str" cm="1">
        <f t="array" ref="AO813">_xlfn.IFS(
  attrition_data[[#This Row],[YearsSinceLastPromotion]]="","",
  attrition_data[[#This Row],[YearsSinceLastPromotion]]=0,"0",
  attrition_data[[#This Row],[YearsSinceLastPromotion]]&lt;=2,"1–2",
  attrition_data[[#This Row],[YearsSinceLastPromotion]]&lt;=5,"3–5",
  TRUE,"6+"
)</f>
        <v>0</v>
      </c>
      <c r="AP813">
        <f>attrition_data[[#This Row],[MonthlyIncome]] * 12 * ReplacementFactor</f>
        <v>26463.599999999999</v>
      </c>
      <c r="AQ813">
        <f>IFERROR(attrition_data[[#This Row],[AttritionFlag]] * attrition_data[[#This Row],[ReplacementCost]], 0)</f>
        <v>0</v>
      </c>
      <c r="AR81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13" t="str" cm="1">
        <f t="array" ref="AS813">_xlfn.IFS(
  attrition_data[[#This Row],[RiskScore]] &lt;= $AU$3, "Q1 (Lowest)",
  attrition_data[[#This Row],[RiskScore]] &lt;= $AV$3, "Q2",
  attrition_data[[#This Row],[RiskScore]] &lt;= $AW$3, "Q3",
  TRUE, "Q4 (Highest)"
)</f>
        <v>Q2</v>
      </c>
    </row>
    <row r="814" spans="1:45">
      <c r="A814">
        <v>43</v>
      </c>
      <c r="B814" t="s">
        <v>50</v>
      </c>
      <c r="C814" t="s">
        <v>51</v>
      </c>
      <c r="D814" t="s">
        <v>52</v>
      </c>
      <c r="E814">
        <v>27</v>
      </c>
      <c r="F814">
        <v>3</v>
      </c>
      <c r="G814" t="s">
        <v>41</v>
      </c>
      <c r="H814">
        <v>1126</v>
      </c>
      <c r="I814">
        <v>3</v>
      </c>
      <c r="J814" t="s">
        <v>42</v>
      </c>
      <c r="K814">
        <v>3</v>
      </c>
      <c r="L814">
        <v>3</v>
      </c>
      <c r="M814" t="s">
        <v>69</v>
      </c>
      <c r="N814">
        <v>1</v>
      </c>
      <c r="O814" t="s">
        <v>55</v>
      </c>
      <c r="P814">
        <v>10820</v>
      </c>
      <c r="Q814">
        <v>8</v>
      </c>
      <c r="R814" t="s">
        <v>50</v>
      </c>
      <c r="S814">
        <v>11</v>
      </c>
      <c r="T814">
        <v>3</v>
      </c>
      <c r="U814">
        <v>3</v>
      </c>
      <c r="V814">
        <v>1</v>
      </c>
      <c r="W814">
        <v>18</v>
      </c>
      <c r="X814">
        <v>1</v>
      </c>
      <c r="Y814">
        <v>3</v>
      </c>
      <c r="Z814">
        <v>8</v>
      </c>
      <c r="AA814">
        <v>7</v>
      </c>
      <c r="AB814">
        <v>0</v>
      </c>
      <c r="AC814">
        <v>1</v>
      </c>
      <c r="AD814">
        <v>0</v>
      </c>
      <c r="AE814">
        <v>0</v>
      </c>
      <c r="AF814">
        <v>1</v>
      </c>
      <c r="AG814">
        <v>1</v>
      </c>
      <c r="AH814" t="s">
        <v>45</v>
      </c>
      <c r="AI814" t="s">
        <v>68</v>
      </c>
      <c r="AJ814" t="s">
        <v>81</v>
      </c>
      <c r="AK814" t="s">
        <v>71</v>
      </c>
      <c r="AL814" t="s">
        <v>49</v>
      </c>
      <c r="AM814">
        <v>2.5</v>
      </c>
      <c r="AN814" t="s">
        <v>96</v>
      </c>
      <c r="AO814" t="str" cm="1">
        <f t="array" ref="AO814">_xlfn.IFS(
  attrition_data[[#This Row],[YearsSinceLastPromotion]]="","",
  attrition_data[[#This Row],[YearsSinceLastPromotion]]=0,"0",
  attrition_data[[#This Row],[YearsSinceLastPromotion]]&lt;=2,"1–2",
  attrition_data[[#This Row],[YearsSinceLastPromotion]]&lt;=5,"3–5",
  TRUE,"6+"
)</f>
        <v>0</v>
      </c>
      <c r="AP814">
        <f>attrition_data[[#This Row],[MonthlyIncome]] * 12 * ReplacementFactor</f>
        <v>38952</v>
      </c>
      <c r="AQ814">
        <f>IFERROR(attrition_data[[#This Row],[AttritionFlag]] * attrition_data[[#This Row],[ReplacementCost]], 0)</f>
        <v>0</v>
      </c>
      <c r="AR81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14" t="str" cm="1">
        <f t="array" ref="AS814">_xlfn.IFS(
  attrition_data[[#This Row],[RiskScore]] &lt;= $AU$3, "Q1 (Lowest)",
  attrition_data[[#This Row],[RiskScore]] &lt;= $AV$3, "Q2",
  attrition_data[[#This Row],[RiskScore]] &lt;= $AW$3, "Q3",
  TRUE, "Q4 (Highest)"
)</f>
        <v>Q2</v>
      </c>
    </row>
    <row r="815" spans="1:45">
      <c r="A815">
        <v>39</v>
      </c>
      <c r="B815" t="s">
        <v>38</v>
      </c>
      <c r="C815" t="s">
        <v>51</v>
      </c>
      <c r="D815" t="s">
        <v>52</v>
      </c>
      <c r="E815">
        <v>2</v>
      </c>
      <c r="F815">
        <v>3</v>
      </c>
      <c r="G815" t="s">
        <v>41</v>
      </c>
      <c r="H815">
        <v>1127</v>
      </c>
      <c r="I815">
        <v>1</v>
      </c>
      <c r="J815" t="s">
        <v>53</v>
      </c>
      <c r="K815">
        <v>3</v>
      </c>
      <c r="L815">
        <v>4</v>
      </c>
      <c r="M815" t="s">
        <v>70</v>
      </c>
      <c r="N815">
        <v>4</v>
      </c>
      <c r="O815" t="s">
        <v>67</v>
      </c>
      <c r="P815">
        <v>12169</v>
      </c>
      <c r="Q815">
        <v>7</v>
      </c>
      <c r="R815" t="s">
        <v>50</v>
      </c>
      <c r="S815">
        <v>11</v>
      </c>
      <c r="T815">
        <v>3</v>
      </c>
      <c r="U815">
        <v>4</v>
      </c>
      <c r="V815">
        <v>3</v>
      </c>
      <c r="W815">
        <v>21</v>
      </c>
      <c r="X815">
        <v>4</v>
      </c>
      <c r="Y815">
        <v>3</v>
      </c>
      <c r="Z815">
        <v>18</v>
      </c>
      <c r="AA815">
        <v>7</v>
      </c>
      <c r="AB815">
        <v>11</v>
      </c>
      <c r="AC815">
        <v>5</v>
      </c>
      <c r="AD815">
        <v>1</v>
      </c>
      <c r="AE815">
        <v>0</v>
      </c>
      <c r="AF815">
        <v>0</v>
      </c>
      <c r="AG815">
        <v>1</v>
      </c>
      <c r="AH815" t="s">
        <v>45</v>
      </c>
      <c r="AI815" t="s">
        <v>46</v>
      </c>
      <c r="AJ815" t="s">
        <v>81</v>
      </c>
      <c r="AK815" t="s">
        <v>71</v>
      </c>
      <c r="AL815" t="s">
        <v>71</v>
      </c>
      <c r="AM815">
        <v>3</v>
      </c>
      <c r="AN815" t="s">
        <v>94</v>
      </c>
      <c r="AO815" t="str" cm="1">
        <f t="array" ref="AO815">_xlfn.IFS(
  attrition_data[[#This Row],[YearsSinceLastPromotion]]="","",
  attrition_data[[#This Row],[YearsSinceLastPromotion]]=0,"0",
  attrition_data[[#This Row],[YearsSinceLastPromotion]]&lt;=2,"1–2",
  attrition_data[[#This Row],[YearsSinceLastPromotion]]&lt;=5,"3–5",
  TRUE,"6+"
)</f>
        <v>6+</v>
      </c>
      <c r="AP815">
        <f>attrition_data[[#This Row],[MonthlyIncome]] * 12 * ReplacementFactor</f>
        <v>43808.4</v>
      </c>
      <c r="AQ815">
        <f>IFERROR(attrition_data[[#This Row],[AttritionFlag]] * attrition_data[[#This Row],[ReplacementCost]], 0)</f>
        <v>43808.4</v>
      </c>
      <c r="AR81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15" t="str" cm="1">
        <f t="array" ref="AS815">_xlfn.IFS(
  attrition_data[[#This Row],[RiskScore]] &lt;= $AU$3, "Q1 (Lowest)",
  attrition_data[[#This Row],[RiskScore]] &lt;= $AV$3, "Q2",
  attrition_data[[#This Row],[RiskScore]] &lt;= $AW$3, "Q3",
  TRUE, "Q4 (Highest)"
)</f>
        <v>Q2</v>
      </c>
    </row>
    <row r="816" spans="1:45">
      <c r="A816">
        <v>40</v>
      </c>
      <c r="B816" t="s">
        <v>50</v>
      </c>
      <c r="C816" t="s">
        <v>39</v>
      </c>
      <c r="D816" t="s">
        <v>52</v>
      </c>
      <c r="E816">
        <v>14</v>
      </c>
      <c r="F816">
        <v>3</v>
      </c>
      <c r="G816" t="s">
        <v>64</v>
      </c>
      <c r="H816">
        <v>1128</v>
      </c>
      <c r="I816">
        <v>3</v>
      </c>
      <c r="J816" t="s">
        <v>53</v>
      </c>
      <c r="K816">
        <v>2</v>
      </c>
      <c r="L816">
        <v>5</v>
      </c>
      <c r="M816" t="s">
        <v>80</v>
      </c>
      <c r="N816">
        <v>3</v>
      </c>
      <c r="O816" t="s">
        <v>44</v>
      </c>
      <c r="P816">
        <v>19626</v>
      </c>
      <c r="Q816">
        <v>1</v>
      </c>
      <c r="R816" t="s">
        <v>50</v>
      </c>
      <c r="S816">
        <v>14</v>
      </c>
      <c r="T816">
        <v>3</v>
      </c>
      <c r="U816">
        <v>1</v>
      </c>
      <c r="V816">
        <v>0</v>
      </c>
      <c r="W816">
        <v>21</v>
      </c>
      <c r="X816">
        <v>2</v>
      </c>
      <c r="Y816">
        <v>4</v>
      </c>
      <c r="Z816">
        <v>20</v>
      </c>
      <c r="AA816">
        <v>7</v>
      </c>
      <c r="AB816">
        <v>4</v>
      </c>
      <c r="AC816">
        <v>9</v>
      </c>
      <c r="AD816">
        <v>0</v>
      </c>
      <c r="AE816">
        <v>0</v>
      </c>
      <c r="AF816">
        <v>0</v>
      </c>
      <c r="AG816">
        <v>1</v>
      </c>
      <c r="AH816" t="s">
        <v>45</v>
      </c>
      <c r="AI816" t="s">
        <v>73</v>
      </c>
      <c r="AJ816" t="s">
        <v>76</v>
      </c>
      <c r="AK816" t="s">
        <v>71</v>
      </c>
      <c r="AL816" t="s">
        <v>71</v>
      </c>
      <c r="AM816">
        <v>2.75</v>
      </c>
      <c r="AN816" t="s">
        <v>94</v>
      </c>
      <c r="AO816" t="str" cm="1">
        <f t="array" ref="AO816">_xlfn.IFS(
  attrition_data[[#This Row],[YearsSinceLastPromotion]]="","",
  attrition_data[[#This Row],[YearsSinceLastPromotion]]=0,"0",
  attrition_data[[#This Row],[YearsSinceLastPromotion]]&lt;=2,"1–2",
  attrition_data[[#This Row],[YearsSinceLastPromotion]]&lt;=5,"3–5",
  TRUE,"6+"
)</f>
        <v>3–5</v>
      </c>
      <c r="AP816">
        <f>attrition_data[[#This Row],[MonthlyIncome]] * 12 * ReplacementFactor</f>
        <v>70653.599999999991</v>
      </c>
      <c r="AQ816">
        <f>IFERROR(attrition_data[[#This Row],[AttritionFlag]] * attrition_data[[#This Row],[ReplacementCost]], 0)</f>
        <v>0</v>
      </c>
      <c r="AR81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16" t="str" cm="1">
        <f t="array" ref="AS816">_xlfn.IFS(
  attrition_data[[#This Row],[RiskScore]] &lt;= $AU$3, "Q1 (Lowest)",
  attrition_data[[#This Row],[RiskScore]] &lt;= $AV$3, "Q2",
  attrition_data[[#This Row],[RiskScore]] &lt;= $AW$3, "Q3",
  TRUE, "Q4 (Highest)"
)</f>
        <v>Q2</v>
      </c>
    </row>
    <row r="817" spans="1:45">
      <c r="A817">
        <v>21</v>
      </c>
      <c r="B817" t="s">
        <v>50</v>
      </c>
      <c r="C817" t="s">
        <v>39</v>
      </c>
      <c r="D817" t="s">
        <v>52</v>
      </c>
      <c r="E817">
        <v>1</v>
      </c>
      <c r="F817">
        <v>1</v>
      </c>
      <c r="G817" t="s">
        <v>83</v>
      </c>
      <c r="H817">
        <v>1131</v>
      </c>
      <c r="I817">
        <v>4</v>
      </c>
      <c r="J817" t="s">
        <v>42</v>
      </c>
      <c r="K817">
        <v>2</v>
      </c>
      <c r="L817">
        <v>1</v>
      </c>
      <c r="M817" t="s">
        <v>54</v>
      </c>
      <c r="N817">
        <v>2</v>
      </c>
      <c r="O817" t="s">
        <v>44</v>
      </c>
      <c r="P817">
        <v>2070</v>
      </c>
      <c r="Q817">
        <v>1</v>
      </c>
      <c r="R817" t="s">
        <v>38</v>
      </c>
      <c r="S817">
        <v>11</v>
      </c>
      <c r="T817">
        <v>3</v>
      </c>
      <c r="U817">
        <v>3</v>
      </c>
      <c r="V817">
        <v>0</v>
      </c>
      <c r="W817">
        <v>2</v>
      </c>
      <c r="X817">
        <v>6</v>
      </c>
      <c r="Y817">
        <v>4</v>
      </c>
      <c r="Z817">
        <v>2</v>
      </c>
      <c r="AA817">
        <v>2</v>
      </c>
      <c r="AB817">
        <v>2</v>
      </c>
      <c r="AC817">
        <v>2</v>
      </c>
      <c r="AD817">
        <v>0</v>
      </c>
      <c r="AE817">
        <v>1</v>
      </c>
      <c r="AF817">
        <v>0</v>
      </c>
      <c r="AG817">
        <v>1</v>
      </c>
      <c r="AH817" t="s">
        <v>153</v>
      </c>
      <c r="AI817" t="s">
        <v>46</v>
      </c>
      <c r="AJ817" t="s">
        <v>61</v>
      </c>
      <c r="AK817" t="s">
        <v>65</v>
      </c>
      <c r="AL817" t="s">
        <v>65</v>
      </c>
      <c r="AM817">
        <v>3.25</v>
      </c>
      <c r="AN817" t="s">
        <v>95</v>
      </c>
      <c r="AO817" t="str" cm="1">
        <f t="array" ref="AO817">_xlfn.IFS(
  attrition_data[[#This Row],[YearsSinceLastPromotion]]="","",
  attrition_data[[#This Row],[YearsSinceLastPromotion]]=0,"0",
  attrition_data[[#This Row],[YearsSinceLastPromotion]]&lt;=2,"1–2",
  attrition_data[[#This Row],[YearsSinceLastPromotion]]&lt;=5,"3–5",
  TRUE,"6+"
)</f>
        <v>1–2</v>
      </c>
      <c r="AP817">
        <f>attrition_data[[#This Row],[MonthlyIncome]] * 12 * ReplacementFactor</f>
        <v>7452</v>
      </c>
      <c r="AQ817">
        <f>IFERROR(attrition_data[[#This Row],[AttritionFlag]] * attrition_data[[#This Row],[ReplacementCost]], 0)</f>
        <v>0</v>
      </c>
      <c r="AR81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817" t="str" cm="1">
        <f t="array" ref="AS817">_xlfn.IFS(
  attrition_data[[#This Row],[RiskScore]] &lt;= $AU$3, "Q1 (Lowest)",
  attrition_data[[#This Row],[RiskScore]] &lt;= $AV$3, "Q2",
  attrition_data[[#This Row],[RiskScore]] &lt;= $AW$3, "Q3",
  TRUE, "Q4 (Highest)"
)</f>
        <v>Q3</v>
      </c>
    </row>
    <row r="818" spans="1:45">
      <c r="A818">
        <v>39</v>
      </c>
      <c r="B818" t="s">
        <v>50</v>
      </c>
      <c r="C818" t="s">
        <v>74</v>
      </c>
      <c r="D818" t="s">
        <v>52</v>
      </c>
      <c r="E818">
        <v>9</v>
      </c>
      <c r="F818">
        <v>3</v>
      </c>
      <c r="G818" t="s">
        <v>41</v>
      </c>
      <c r="H818">
        <v>1132</v>
      </c>
      <c r="I818">
        <v>3</v>
      </c>
      <c r="J818" t="s">
        <v>53</v>
      </c>
      <c r="K818">
        <v>3</v>
      </c>
      <c r="L818">
        <v>2</v>
      </c>
      <c r="M818" t="s">
        <v>60</v>
      </c>
      <c r="N818">
        <v>2</v>
      </c>
      <c r="O818" t="s">
        <v>44</v>
      </c>
      <c r="P818">
        <v>6782</v>
      </c>
      <c r="Q818">
        <v>9</v>
      </c>
      <c r="R818" t="s">
        <v>50</v>
      </c>
      <c r="S818">
        <v>15</v>
      </c>
      <c r="T818">
        <v>3</v>
      </c>
      <c r="U818">
        <v>3</v>
      </c>
      <c r="V818">
        <v>0</v>
      </c>
      <c r="W818">
        <v>9</v>
      </c>
      <c r="X818">
        <v>2</v>
      </c>
      <c r="Y818">
        <v>2</v>
      </c>
      <c r="Z818">
        <v>5</v>
      </c>
      <c r="AA818">
        <v>4</v>
      </c>
      <c r="AB818">
        <v>0</v>
      </c>
      <c r="AC818">
        <v>3</v>
      </c>
      <c r="AD818">
        <v>0</v>
      </c>
      <c r="AE818">
        <v>0</v>
      </c>
      <c r="AF818">
        <v>1</v>
      </c>
      <c r="AG818">
        <v>1</v>
      </c>
      <c r="AH818" t="s">
        <v>45</v>
      </c>
      <c r="AI818" t="s">
        <v>57</v>
      </c>
      <c r="AJ818" t="s">
        <v>47</v>
      </c>
      <c r="AK818" t="s">
        <v>58</v>
      </c>
      <c r="AL818" t="s">
        <v>65</v>
      </c>
      <c r="AM818">
        <v>2.5</v>
      </c>
      <c r="AN818" t="s">
        <v>96</v>
      </c>
      <c r="AO818" t="str" cm="1">
        <f t="array" ref="AO818">_xlfn.IFS(
  attrition_data[[#This Row],[YearsSinceLastPromotion]]="","",
  attrition_data[[#This Row],[YearsSinceLastPromotion]]=0,"0",
  attrition_data[[#This Row],[YearsSinceLastPromotion]]&lt;=2,"1–2",
  attrition_data[[#This Row],[YearsSinceLastPromotion]]&lt;=5,"3–5",
  TRUE,"6+"
)</f>
        <v>0</v>
      </c>
      <c r="AP818">
        <f>attrition_data[[#This Row],[MonthlyIncome]] * 12 * ReplacementFactor</f>
        <v>24415.200000000001</v>
      </c>
      <c r="AQ818">
        <f>IFERROR(attrition_data[[#This Row],[AttritionFlag]] * attrition_data[[#This Row],[ReplacementCost]], 0)</f>
        <v>0</v>
      </c>
      <c r="AR81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18" t="str" cm="1">
        <f t="array" ref="AS818">_xlfn.IFS(
  attrition_data[[#This Row],[RiskScore]] &lt;= $AU$3, "Q1 (Lowest)",
  attrition_data[[#This Row],[RiskScore]] &lt;= $AV$3, "Q2",
  attrition_data[[#This Row],[RiskScore]] &lt;= $AW$3, "Q3",
  TRUE, "Q4 (Highest)"
)</f>
        <v>Q1 (Lowest)</v>
      </c>
    </row>
    <row r="819" spans="1:45">
      <c r="A819">
        <v>36</v>
      </c>
      <c r="B819" t="s">
        <v>50</v>
      </c>
      <c r="C819" t="s">
        <v>74</v>
      </c>
      <c r="D819" t="s">
        <v>52</v>
      </c>
      <c r="E819">
        <v>18</v>
      </c>
      <c r="F819">
        <v>4</v>
      </c>
      <c r="G819" t="s">
        <v>41</v>
      </c>
      <c r="H819">
        <v>1133</v>
      </c>
      <c r="I819">
        <v>1</v>
      </c>
      <c r="J819" t="s">
        <v>53</v>
      </c>
      <c r="K819">
        <v>3</v>
      </c>
      <c r="L819">
        <v>2</v>
      </c>
      <c r="M819" t="s">
        <v>69</v>
      </c>
      <c r="N819">
        <v>4</v>
      </c>
      <c r="O819" t="s">
        <v>44</v>
      </c>
      <c r="P819">
        <v>7779</v>
      </c>
      <c r="Q819">
        <v>2</v>
      </c>
      <c r="R819" t="s">
        <v>50</v>
      </c>
      <c r="S819">
        <v>20</v>
      </c>
      <c r="T819">
        <v>4</v>
      </c>
      <c r="U819">
        <v>1</v>
      </c>
      <c r="V819">
        <v>0</v>
      </c>
      <c r="W819">
        <v>18</v>
      </c>
      <c r="X819">
        <v>0</v>
      </c>
      <c r="Y819">
        <v>3</v>
      </c>
      <c r="Z819">
        <v>11</v>
      </c>
      <c r="AA819">
        <v>9</v>
      </c>
      <c r="AB819">
        <v>0</v>
      </c>
      <c r="AC819">
        <v>9</v>
      </c>
      <c r="AD819">
        <v>0</v>
      </c>
      <c r="AE819">
        <v>0</v>
      </c>
      <c r="AF819">
        <v>1</v>
      </c>
      <c r="AG819">
        <v>1</v>
      </c>
      <c r="AH819" t="s">
        <v>45</v>
      </c>
      <c r="AI819" t="s">
        <v>72</v>
      </c>
      <c r="AJ819" t="s">
        <v>47</v>
      </c>
      <c r="AK819" t="s">
        <v>71</v>
      </c>
      <c r="AL819" t="s">
        <v>71</v>
      </c>
      <c r="AM819">
        <v>2.25</v>
      </c>
      <c r="AN819" t="s">
        <v>96</v>
      </c>
      <c r="AO819" t="str" cm="1">
        <f t="array" ref="AO819">_xlfn.IFS(
  attrition_data[[#This Row],[YearsSinceLastPromotion]]="","",
  attrition_data[[#This Row],[YearsSinceLastPromotion]]=0,"0",
  attrition_data[[#This Row],[YearsSinceLastPromotion]]&lt;=2,"1–2",
  attrition_data[[#This Row],[YearsSinceLastPromotion]]&lt;=5,"3–5",
  TRUE,"6+"
)</f>
        <v>0</v>
      </c>
      <c r="AP819">
        <f>attrition_data[[#This Row],[MonthlyIncome]] * 12 * ReplacementFactor</f>
        <v>28004.399999999998</v>
      </c>
      <c r="AQ819">
        <f>IFERROR(attrition_data[[#This Row],[AttritionFlag]] * attrition_data[[#This Row],[ReplacementCost]], 0)</f>
        <v>0</v>
      </c>
      <c r="AR81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19" t="str" cm="1">
        <f t="array" ref="AS819">_xlfn.IFS(
  attrition_data[[#This Row],[RiskScore]] &lt;= $AU$3, "Q1 (Lowest)",
  attrition_data[[#This Row],[RiskScore]] &lt;= $AV$3, "Q2",
  attrition_data[[#This Row],[RiskScore]] &lt;= $AW$3, "Q3",
  TRUE, "Q4 (Highest)"
)</f>
        <v>Q1 (Lowest)</v>
      </c>
    </row>
    <row r="820" spans="1:45">
      <c r="A820">
        <v>31</v>
      </c>
      <c r="B820" t="s">
        <v>50</v>
      </c>
      <c r="C820" t="s">
        <v>51</v>
      </c>
      <c r="D820" t="s">
        <v>40</v>
      </c>
      <c r="E820">
        <v>20</v>
      </c>
      <c r="F820">
        <v>3</v>
      </c>
      <c r="G820" t="s">
        <v>41</v>
      </c>
      <c r="H820">
        <v>1135</v>
      </c>
      <c r="I820">
        <v>3</v>
      </c>
      <c r="J820" t="s">
        <v>53</v>
      </c>
      <c r="K820">
        <v>4</v>
      </c>
      <c r="L820">
        <v>1</v>
      </c>
      <c r="M820" t="s">
        <v>79</v>
      </c>
      <c r="N820">
        <v>4</v>
      </c>
      <c r="O820" t="s">
        <v>55</v>
      </c>
      <c r="P820">
        <v>2791</v>
      </c>
      <c r="Q820">
        <v>0</v>
      </c>
      <c r="R820" t="s">
        <v>50</v>
      </c>
      <c r="S820">
        <v>12</v>
      </c>
      <c r="T820">
        <v>3</v>
      </c>
      <c r="U820">
        <v>1</v>
      </c>
      <c r="V820">
        <v>1</v>
      </c>
      <c r="W820">
        <v>3</v>
      </c>
      <c r="X820">
        <v>4</v>
      </c>
      <c r="Y820">
        <v>3</v>
      </c>
      <c r="Z820">
        <v>2</v>
      </c>
      <c r="AA820">
        <v>2</v>
      </c>
      <c r="AB820">
        <v>2</v>
      </c>
      <c r="AC820">
        <v>2</v>
      </c>
      <c r="AD820">
        <v>0</v>
      </c>
      <c r="AE820">
        <v>0</v>
      </c>
      <c r="AF820">
        <v>0</v>
      </c>
      <c r="AG820">
        <v>1</v>
      </c>
      <c r="AH820" t="s">
        <v>63</v>
      </c>
      <c r="AI820" t="s">
        <v>72</v>
      </c>
      <c r="AJ820" t="s">
        <v>61</v>
      </c>
      <c r="AK820" t="s">
        <v>65</v>
      </c>
      <c r="AL820" t="s">
        <v>65</v>
      </c>
      <c r="AM820">
        <v>2.75</v>
      </c>
      <c r="AN820" t="s">
        <v>94</v>
      </c>
      <c r="AO820" t="str" cm="1">
        <f t="array" ref="AO820">_xlfn.IFS(
  attrition_data[[#This Row],[YearsSinceLastPromotion]]="","",
  attrition_data[[#This Row],[YearsSinceLastPromotion]]=0,"0",
  attrition_data[[#This Row],[YearsSinceLastPromotion]]&lt;=2,"1–2",
  attrition_data[[#This Row],[YearsSinceLastPromotion]]&lt;=5,"3–5",
  TRUE,"6+"
)</f>
        <v>1–2</v>
      </c>
      <c r="AP820">
        <f>attrition_data[[#This Row],[MonthlyIncome]] * 12 * ReplacementFactor</f>
        <v>10047.6</v>
      </c>
      <c r="AQ820">
        <f>IFERROR(attrition_data[[#This Row],[AttritionFlag]] * attrition_data[[#This Row],[ReplacementCost]], 0)</f>
        <v>0</v>
      </c>
      <c r="AR82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820" t="str" cm="1">
        <f t="array" ref="AS820">_xlfn.IFS(
  attrition_data[[#This Row],[RiskScore]] &lt;= $AU$3, "Q1 (Lowest)",
  attrition_data[[#This Row],[RiskScore]] &lt;= $AV$3, "Q2",
  attrition_data[[#This Row],[RiskScore]] &lt;= $AW$3, "Q3",
  TRUE, "Q4 (Highest)"
)</f>
        <v>Q3</v>
      </c>
    </row>
    <row r="821" spans="1:45">
      <c r="A821">
        <v>28</v>
      </c>
      <c r="B821" t="s">
        <v>50</v>
      </c>
      <c r="C821" t="s">
        <v>39</v>
      </c>
      <c r="D821" t="s">
        <v>52</v>
      </c>
      <c r="E821">
        <v>2</v>
      </c>
      <c r="F821">
        <v>1</v>
      </c>
      <c r="G821" t="s">
        <v>41</v>
      </c>
      <c r="H821">
        <v>1136</v>
      </c>
      <c r="I821">
        <v>1</v>
      </c>
      <c r="J821" t="s">
        <v>53</v>
      </c>
      <c r="K821">
        <v>2</v>
      </c>
      <c r="L821">
        <v>1</v>
      </c>
      <c r="M821" t="s">
        <v>54</v>
      </c>
      <c r="N821">
        <v>2</v>
      </c>
      <c r="O821" t="s">
        <v>55</v>
      </c>
      <c r="P821">
        <v>3201</v>
      </c>
      <c r="Q821">
        <v>0</v>
      </c>
      <c r="R821" t="s">
        <v>50</v>
      </c>
      <c r="S821">
        <v>17</v>
      </c>
      <c r="T821">
        <v>3</v>
      </c>
      <c r="U821">
        <v>1</v>
      </c>
      <c r="V821">
        <v>0</v>
      </c>
      <c r="W821">
        <v>6</v>
      </c>
      <c r="X821">
        <v>2</v>
      </c>
      <c r="Y821">
        <v>1</v>
      </c>
      <c r="Z821">
        <v>5</v>
      </c>
      <c r="AA821">
        <v>3</v>
      </c>
      <c r="AB821">
        <v>0</v>
      </c>
      <c r="AC821">
        <v>4</v>
      </c>
      <c r="AD821">
        <v>0</v>
      </c>
      <c r="AE821">
        <v>0</v>
      </c>
      <c r="AF821">
        <v>1</v>
      </c>
      <c r="AG821">
        <v>1</v>
      </c>
      <c r="AH821" t="s">
        <v>63</v>
      </c>
      <c r="AI821" t="s">
        <v>46</v>
      </c>
      <c r="AJ821" t="s">
        <v>61</v>
      </c>
      <c r="AK821" t="s">
        <v>48</v>
      </c>
      <c r="AL821" t="s">
        <v>65</v>
      </c>
      <c r="AM821">
        <v>1.25</v>
      </c>
      <c r="AN821" t="s">
        <v>97</v>
      </c>
      <c r="AO821" t="str" cm="1">
        <f t="array" ref="AO821">_xlfn.IFS(
  attrition_data[[#This Row],[YearsSinceLastPromotion]]="","",
  attrition_data[[#This Row],[YearsSinceLastPromotion]]=0,"0",
  attrition_data[[#This Row],[YearsSinceLastPromotion]]&lt;=2,"1–2",
  attrition_data[[#This Row],[YearsSinceLastPromotion]]&lt;=5,"3–5",
  TRUE,"6+"
)</f>
        <v>0</v>
      </c>
      <c r="AP821">
        <f>attrition_data[[#This Row],[MonthlyIncome]] * 12 * ReplacementFactor</f>
        <v>11523.6</v>
      </c>
      <c r="AQ821">
        <f>IFERROR(attrition_data[[#This Row],[AttritionFlag]] * attrition_data[[#This Row],[ReplacementCost]], 0)</f>
        <v>0</v>
      </c>
      <c r="AR82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21" t="str" cm="1">
        <f t="array" ref="AS821">_xlfn.IFS(
  attrition_data[[#This Row],[RiskScore]] &lt;= $AU$3, "Q1 (Lowest)",
  attrition_data[[#This Row],[RiskScore]] &lt;= $AV$3, "Q2",
  attrition_data[[#This Row],[RiskScore]] &lt;= $AW$3, "Q3",
  TRUE, "Q4 (Highest)"
)</f>
        <v>Q2</v>
      </c>
    </row>
    <row r="822" spans="1:45">
      <c r="A822">
        <v>35</v>
      </c>
      <c r="B822" t="s">
        <v>50</v>
      </c>
      <c r="C822" t="s">
        <v>51</v>
      </c>
      <c r="D822" t="s">
        <v>40</v>
      </c>
      <c r="E822">
        <v>11</v>
      </c>
      <c r="F822">
        <v>2</v>
      </c>
      <c r="G822" t="s">
        <v>82</v>
      </c>
      <c r="H822">
        <v>1137</v>
      </c>
      <c r="I822">
        <v>4</v>
      </c>
      <c r="J822" t="s">
        <v>53</v>
      </c>
      <c r="K822">
        <v>3</v>
      </c>
      <c r="L822">
        <v>2</v>
      </c>
      <c r="M822" t="s">
        <v>43</v>
      </c>
      <c r="N822">
        <v>4</v>
      </c>
      <c r="O822" t="s">
        <v>67</v>
      </c>
      <c r="P822">
        <v>4968</v>
      </c>
      <c r="Q822">
        <v>1</v>
      </c>
      <c r="R822" t="s">
        <v>50</v>
      </c>
      <c r="S822">
        <v>11</v>
      </c>
      <c r="T822">
        <v>3</v>
      </c>
      <c r="U822">
        <v>4</v>
      </c>
      <c r="V822">
        <v>1</v>
      </c>
      <c r="W822">
        <v>5</v>
      </c>
      <c r="X822">
        <v>3</v>
      </c>
      <c r="Y822">
        <v>3</v>
      </c>
      <c r="Z822">
        <v>5</v>
      </c>
      <c r="AA822">
        <v>2</v>
      </c>
      <c r="AB822">
        <v>0</v>
      </c>
      <c r="AC822">
        <v>2</v>
      </c>
      <c r="AD822">
        <v>0</v>
      </c>
      <c r="AE822">
        <v>0</v>
      </c>
      <c r="AF822">
        <v>1</v>
      </c>
      <c r="AG822">
        <v>1</v>
      </c>
      <c r="AH822" t="s">
        <v>45</v>
      </c>
      <c r="AI822" t="s">
        <v>73</v>
      </c>
      <c r="AJ822" t="s">
        <v>61</v>
      </c>
      <c r="AK822" t="s">
        <v>48</v>
      </c>
      <c r="AL822" t="s">
        <v>65</v>
      </c>
      <c r="AM822">
        <v>3.75</v>
      </c>
      <c r="AN822" t="s">
        <v>95</v>
      </c>
      <c r="AO822" t="str" cm="1">
        <f t="array" ref="AO822">_xlfn.IFS(
  attrition_data[[#This Row],[YearsSinceLastPromotion]]="","",
  attrition_data[[#This Row],[YearsSinceLastPromotion]]=0,"0",
  attrition_data[[#This Row],[YearsSinceLastPromotion]]&lt;=2,"1–2",
  attrition_data[[#This Row],[YearsSinceLastPromotion]]&lt;=5,"3–5",
  TRUE,"6+"
)</f>
        <v>0</v>
      </c>
      <c r="AP822">
        <f>attrition_data[[#This Row],[MonthlyIncome]] * 12 * ReplacementFactor</f>
        <v>17884.8</v>
      </c>
      <c r="AQ822">
        <f>IFERROR(attrition_data[[#This Row],[AttritionFlag]] * attrition_data[[#This Row],[ReplacementCost]], 0)</f>
        <v>0</v>
      </c>
      <c r="AR82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22" t="str" cm="1">
        <f t="array" ref="AS822">_xlfn.IFS(
  attrition_data[[#This Row],[RiskScore]] &lt;= $AU$3, "Q1 (Lowest)",
  attrition_data[[#This Row],[RiskScore]] &lt;= $AV$3, "Q2",
  attrition_data[[#This Row],[RiskScore]] &lt;= $AW$3, "Q3",
  TRUE, "Q4 (Highest)"
)</f>
        <v>Q1 (Lowest)</v>
      </c>
    </row>
    <row r="823" spans="1:45">
      <c r="A823">
        <v>49</v>
      </c>
      <c r="B823" t="s">
        <v>50</v>
      </c>
      <c r="C823" t="s">
        <v>39</v>
      </c>
      <c r="D823" t="s">
        <v>40</v>
      </c>
      <c r="E823">
        <v>8</v>
      </c>
      <c r="F823">
        <v>4</v>
      </c>
      <c r="G823" t="s">
        <v>83</v>
      </c>
      <c r="H823">
        <v>1138</v>
      </c>
      <c r="I823">
        <v>4</v>
      </c>
      <c r="J823" t="s">
        <v>53</v>
      </c>
      <c r="K823">
        <v>2</v>
      </c>
      <c r="L823">
        <v>4</v>
      </c>
      <c r="M823" t="s">
        <v>43</v>
      </c>
      <c r="N823">
        <v>2</v>
      </c>
      <c r="O823" t="s">
        <v>55</v>
      </c>
      <c r="P823">
        <v>13120</v>
      </c>
      <c r="Q823">
        <v>6</v>
      </c>
      <c r="R823" t="s">
        <v>50</v>
      </c>
      <c r="S823">
        <v>17</v>
      </c>
      <c r="T823">
        <v>3</v>
      </c>
      <c r="U823">
        <v>2</v>
      </c>
      <c r="V823">
        <v>1</v>
      </c>
      <c r="W823">
        <v>22</v>
      </c>
      <c r="X823">
        <v>3</v>
      </c>
      <c r="Y823">
        <v>3</v>
      </c>
      <c r="Z823">
        <v>9</v>
      </c>
      <c r="AA823">
        <v>8</v>
      </c>
      <c r="AB823">
        <v>2</v>
      </c>
      <c r="AC823">
        <v>3</v>
      </c>
      <c r="AD823">
        <v>0</v>
      </c>
      <c r="AE823">
        <v>0</v>
      </c>
      <c r="AF823">
        <v>0</v>
      </c>
      <c r="AG823">
        <v>1</v>
      </c>
      <c r="AH823" t="s">
        <v>56</v>
      </c>
      <c r="AI823" t="s">
        <v>57</v>
      </c>
      <c r="AJ823" t="s">
        <v>81</v>
      </c>
      <c r="AK823" t="s">
        <v>71</v>
      </c>
      <c r="AL823" t="s">
        <v>49</v>
      </c>
      <c r="AM823">
        <v>2.75</v>
      </c>
      <c r="AN823" t="s">
        <v>94</v>
      </c>
      <c r="AO823" t="str" cm="1">
        <f t="array" ref="AO823">_xlfn.IFS(
  attrition_data[[#This Row],[YearsSinceLastPromotion]]="","",
  attrition_data[[#This Row],[YearsSinceLastPromotion]]=0,"0",
  attrition_data[[#This Row],[YearsSinceLastPromotion]]&lt;=2,"1–2",
  attrition_data[[#This Row],[YearsSinceLastPromotion]]&lt;=5,"3–5",
  TRUE,"6+"
)</f>
        <v>1–2</v>
      </c>
      <c r="AP823">
        <f>attrition_data[[#This Row],[MonthlyIncome]] * 12 * ReplacementFactor</f>
        <v>47232</v>
      </c>
      <c r="AQ823">
        <f>IFERROR(attrition_data[[#This Row],[AttritionFlag]] * attrition_data[[#This Row],[ReplacementCost]], 0)</f>
        <v>0</v>
      </c>
      <c r="AR82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23" t="str" cm="1">
        <f t="array" ref="AS823">_xlfn.IFS(
  attrition_data[[#This Row],[RiskScore]] &lt;= $AU$3, "Q1 (Lowest)",
  attrition_data[[#This Row],[RiskScore]] &lt;= $AV$3, "Q2",
  attrition_data[[#This Row],[RiskScore]] &lt;= $AW$3, "Q3",
  TRUE, "Q4 (Highest)"
)</f>
        <v>Q1 (Lowest)</v>
      </c>
    </row>
    <row r="824" spans="1:45">
      <c r="A824">
        <v>34</v>
      </c>
      <c r="B824" t="s">
        <v>50</v>
      </c>
      <c r="C824" t="s">
        <v>51</v>
      </c>
      <c r="D824" t="s">
        <v>52</v>
      </c>
      <c r="E824">
        <v>2</v>
      </c>
      <c r="F824">
        <v>2</v>
      </c>
      <c r="G824" t="s">
        <v>41</v>
      </c>
      <c r="H824">
        <v>1140</v>
      </c>
      <c r="I824">
        <v>4</v>
      </c>
      <c r="J824" t="s">
        <v>53</v>
      </c>
      <c r="K824">
        <v>3</v>
      </c>
      <c r="L824">
        <v>2</v>
      </c>
      <c r="M824" t="s">
        <v>69</v>
      </c>
      <c r="N824">
        <v>3</v>
      </c>
      <c r="O824" t="s">
        <v>44</v>
      </c>
      <c r="P824">
        <v>4033</v>
      </c>
      <c r="Q824">
        <v>2</v>
      </c>
      <c r="R824" t="s">
        <v>50</v>
      </c>
      <c r="S824">
        <v>11</v>
      </c>
      <c r="T824">
        <v>3</v>
      </c>
      <c r="U824">
        <v>4</v>
      </c>
      <c r="V824">
        <v>0</v>
      </c>
      <c r="W824">
        <v>5</v>
      </c>
      <c r="X824">
        <v>3</v>
      </c>
      <c r="Y824">
        <v>2</v>
      </c>
      <c r="Z824">
        <v>3</v>
      </c>
      <c r="AA824">
        <v>2</v>
      </c>
      <c r="AB824">
        <v>0</v>
      </c>
      <c r="AC824">
        <v>2</v>
      </c>
      <c r="AD824">
        <v>0</v>
      </c>
      <c r="AE824">
        <v>0</v>
      </c>
      <c r="AF824">
        <v>1</v>
      </c>
      <c r="AG824">
        <v>1</v>
      </c>
      <c r="AH824" t="s">
        <v>63</v>
      </c>
      <c r="AI824" t="s">
        <v>46</v>
      </c>
      <c r="AJ824" t="s">
        <v>61</v>
      </c>
      <c r="AK824" t="s">
        <v>48</v>
      </c>
      <c r="AL824" t="s">
        <v>65</v>
      </c>
      <c r="AM824">
        <v>3.25</v>
      </c>
      <c r="AN824" t="s">
        <v>95</v>
      </c>
      <c r="AO824" t="str" cm="1">
        <f t="array" ref="AO824">_xlfn.IFS(
  attrition_data[[#This Row],[YearsSinceLastPromotion]]="","",
  attrition_data[[#This Row],[YearsSinceLastPromotion]]=0,"0",
  attrition_data[[#This Row],[YearsSinceLastPromotion]]&lt;=2,"1–2",
  attrition_data[[#This Row],[YearsSinceLastPromotion]]&lt;=5,"3–5",
  TRUE,"6+"
)</f>
        <v>0</v>
      </c>
      <c r="AP824">
        <f>attrition_data[[#This Row],[MonthlyIncome]] * 12 * ReplacementFactor</f>
        <v>14518.8</v>
      </c>
      <c r="AQ824">
        <f>IFERROR(attrition_data[[#This Row],[AttritionFlag]] * attrition_data[[#This Row],[ReplacementCost]], 0)</f>
        <v>0</v>
      </c>
      <c r="AR82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24" t="str" cm="1">
        <f t="array" ref="AS824">_xlfn.IFS(
  attrition_data[[#This Row],[RiskScore]] &lt;= $AU$3, "Q1 (Lowest)",
  attrition_data[[#This Row],[RiskScore]] &lt;= $AV$3, "Q2",
  attrition_data[[#This Row],[RiskScore]] &lt;= $AW$3, "Q3",
  TRUE, "Q4 (Highest)"
)</f>
        <v>Q1 (Lowest)</v>
      </c>
    </row>
    <row r="825" spans="1:45">
      <c r="A825">
        <v>29</v>
      </c>
      <c r="B825" t="s">
        <v>50</v>
      </c>
      <c r="C825" t="s">
        <v>51</v>
      </c>
      <c r="D825" t="s">
        <v>52</v>
      </c>
      <c r="E825">
        <v>10</v>
      </c>
      <c r="F825">
        <v>3</v>
      </c>
      <c r="G825" t="s">
        <v>41</v>
      </c>
      <c r="H825">
        <v>1143</v>
      </c>
      <c r="I825">
        <v>4</v>
      </c>
      <c r="J825" t="s">
        <v>42</v>
      </c>
      <c r="K825">
        <v>3</v>
      </c>
      <c r="L825">
        <v>1</v>
      </c>
      <c r="M825" t="s">
        <v>54</v>
      </c>
      <c r="N825">
        <v>2</v>
      </c>
      <c r="O825" t="s">
        <v>67</v>
      </c>
      <c r="P825">
        <v>3291</v>
      </c>
      <c r="Q825">
        <v>0</v>
      </c>
      <c r="R825" t="s">
        <v>50</v>
      </c>
      <c r="S825">
        <v>14</v>
      </c>
      <c r="T825">
        <v>3</v>
      </c>
      <c r="U825">
        <v>4</v>
      </c>
      <c r="V825">
        <v>2</v>
      </c>
      <c r="W825">
        <v>8</v>
      </c>
      <c r="X825">
        <v>2</v>
      </c>
      <c r="Y825">
        <v>2</v>
      </c>
      <c r="Z825">
        <v>7</v>
      </c>
      <c r="AA825">
        <v>5</v>
      </c>
      <c r="AB825">
        <v>1</v>
      </c>
      <c r="AC825">
        <v>1</v>
      </c>
      <c r="AD825">
        <v>0</v>
      </c>
      <c r="AE825">
        <v>0</v>
      </c>
      <c r="AF825">
        <v>1</v>
      </c>
      <c r="AG825">
        <v>1</v>
      </c>
      <c r="AH825" t="s">
        <v>63</v>
      </c>
      <c r="AI825" t="s">
        <v>57</v>
      </c>
      <c r="AJ825" t="s">
        <v>61</v>
      </c>
      <c r="AK825" t="s">
        <v>48</v>
      </c>
      <c r="AL825" t="s">
        <v>49</v>
      </c>
      <c r="AM825">
        <v>3</v>
      </c>
      <c r="AN825" t="s">
        <v>94</v>
      </c>
      <c r="AO825" t="str" cm="1">
        <f t="array" ref="AO825">_xlfn.IFS(
  attrition_data[[#This Row],[YearsSinceLastPromotion]]="","",
  attrition_data[[#This Row],[YearsSinceLastPromotion]]=0,"0",
  attrition_data[[#This Row],[YearsSinceLastPromotion]]&lt;=2,"1–2",
  attrition_data[[#This Row],[YearsSinceLastPromotion]]&lt;=5,"3–5",
  TRUE,"6+"
)</f>
        <v>1–2</v>
      </c>
      <c r="AP825">
        <f>attrition_data[[#This Row],[MonthlyIncome]] * 12 * ReplacementFactor</f>
        <v>11847.6</v>
      </c>
      <c r="AQ825">
        <f>IFERROR(attrition_data[[#This Row],[AttritionFlag]] * attrition_data[[#This Row],[ReplacementCost]], 0)</f>
        <v>0</v>
      </c>
      <c r="AR82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25" t="str" cm="1">
        <f t="array" ref="AS825">_xlfn.IFS(
  attrition_data[[#This Row],[RiskScore]] &lt;= $AU$3, "Q1 (Lowest)",
  attrition_data[[#This Row],[RiskScore]] &lt;= $AV$3, "Q2",
  attrition_data[[#This Row],[RiskScore]] &lt;= $AW$3, "Q3",
  TRUE, "Q4 (Highest)"
)</f>
        <v>Q1 (Lowest)</v>
      </c>
    </row>
    <row r="826" spans="1:45">
      <c r="A826">
        <v>42</v>
      </c>
      <c r="B826" t="s">
        <v>50</v>
      </c>
      <c r="C826" t="s">
        <v>39</v>
      </c>
      <c r="D826" t="s">
        <v>52</v>
      </c>
      <c r="E826">
        <v>29</v>
      </c>
      <c r="F826">
        <v>3</v>
      </c>
      <c r="G826" t="s">
        <v>64</v>
      </c>
      <c r="H826">
        <v>1148</v>
      </c>
      <c r="I826">
        <v>2</v>
      </c>
      <c r="J826" t="s">
        <v>53</v>
      </c>
      <c r="K826">
        <v>1</v>
      </c>
      <c r="L826">
        <v>2</v>
      </c>
      <c r="M826" t="s">
        <v>60</v>
      </c>
      <c r="N826">
        <v>4</v>
      </c>
      <c r="O826" t="s">
        <v>44</v>
      </c>
      <c r="P826">
        <v>4272</v>
      </c>
      <c r="Q826">
        <v>4</v>
      </c>
      <c r="R826" t="s">
        <v>50</v>
      </c>
      <c r="S826">
        <v>19</v>
      </c>
      <c r="T826">
        <v>3</v>
      </c>
      <c r="U826">
        <v>1</v>
      </c>
      <c r="V826">
        <v>0</v>
      </c>
      <c r="W826">
        <v>16</v>
      </c>
      <c r="X826">
        <v>3</v>
      </c>
      <c r="Y826">
        <v>3</v>
      </c>
      <c r="Z826">
        <v>1</v>
      </c>
      <c r="AA826">
        <v>0</v>
      </c>
      <c r="AB826">
        <v>0</v>
      </c>
      <c r="AC826">
        <v>0</v>
      </c>
      <c r="AD826">
        <v>0</v>
      </c>
      <c r="AE826">
        <v>0</v>
      </c>
      <c r="AF826">
        <v>1</v>
      </c>
      <c r="AG826">
        <v>0</v>
      </c>
      <c r="AH826" t="s">
        <v>45</v>
      </c>
      <c r="AI826" t="s">
        <v>68</v>
      </c>
      <c r="AJ826" t="s">
        <v>61</v>
      </c>
      <c r="AK826" t="s">
        <v>71</v>
      </c>
      <c r="AL826" t="s">
        <v>62</v>
      </c>
      <c r="AM826">
        <v>2.5</v>
      </c>
      <c r="AN826" t="s">
        <v>96</v>
      </c>
      <c r="AO826" t="str" cm="1">
        <f t="array" ref="AO826">_xlfn.IFS(
  attrition_data[[#This Row],[YearsSinceLastPromotion]]="","",
  attrition_data[[#This Row],[YearsSinceLastPromotion]]=0,"0",
  attrition_data[[#This Row],[YearsSinceLastPromotion]]&lt;=2,"1–2",
  attrition_data[[#This Row],[YearsSinceLastPromotion]]&lt;=5,"3–5",
  TRUE,"6+"
)</f>
        <v>0</v>
      </c>
      <c r="AP826">
        <f>attrition_data[[#This Row],[MonthlyIncome]] * 12 * ReplacementFactor</f>
        <v>15379.199999999999</v>
      </c>
      <c r="AQ826">
        <f>IFERROR(attrition_data[[#This Row],[AttritionFlag]] * attrition_data[[#This Row],[ReplacementCost]], 0)</f>
        <v>0</v>
      </c>
      <c r="AR82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826" t="str" cm="1">
        <f t="array" ref="AS826">_xlfn.IFS(
  attrition_data[[#This Row],[RiskScore]] &lt;= $AU$3, "Q1 (Lowest)",
  attrition_data[[#This Row],[RiskScore]] &lt;= $AV$3, "Q2",
  attrition_data[[#This Row],[RiskScore]] &lt;= $AW$3, "Q3",
  TRUE, "Q4 (Highest)"
)</f>
        <v>Q3</v>
      </c>
    </row>
    <row r="827" spans="1:45">
      <c r="A827">
        <v>29</v>
      </c>
      <c r="B827" t="s">
        <v>50</v>
      </c>
      <c r="C827" t="s">
        <v>39</v>
      </c>
      <c r="D827" t="s">
        <v>52</v>
      </c>
      <c r="E827">
        <v>8</v>
      </c>
      <c r="F827">
        <v>1</v>
      </c>
      <c r="G827" t="s">
        <v>64</v>
      </c>
      <c r="H827">
        <v>1150</v>
      </c>
      <c r="I827">
        <v>2</v>
      </c>
      <c r="J827" t="s">
        <v>53</v>
      </c>
      <c r="K827">
        <v>2</v>
      </c>
      <c r="L827">
        <v>2</v>
      </c>
      <c r="M827" t="s">
        <v>69</v>
      </c>
      <c r="N827">
        <v>4</v>
      </c>
      <c r="O827" t="s">
        <v>55</v>
      </c>
      <c r="P827">
        <v>5056</v>
      </c>
      <c r="Q827">
        <v>1</v>
      </c>
      <c r="R827" t="s">
        <v>38</v>
      </c>
      <c r="S827">
        <v>15</v>
      </c>
      <c r="T827">
        <v>3</v>
      </c>
      <c r="U827">
        <v>3</v>
      </c>
      <c r="V827">
        <v>1</v>
      </c>
      <c r="W827">
        <v>10</v>
      </c>
      <c r="X827">
        <v>2</v>
      </c>
      <c r="Y827">
        <v>2</v>
      </c>
      <c r="Z827">
        <v>10</v>
      </c>
      <c r="AA827">
        <v>7</v>
      </c>
      <c r="AB827">
        <v>1</v>
      </c>
      <c r="AC827">
        <v>2</v>
      </c>
      <c r="AD827">
        <v>0</v>
      </c>
      <c r="AE827">
        <v>1</v>
      </c>
      <c r="AF827">
        <v>1</v>
      </c>
      <c r="AG827">
        <v>1</v>
      </c>
      <c r="AH827" t="s">
        <v>63</v>
      </c>
      <c r="AI827" t="s">
        <v>57</v>
      </c>
      <c r="AJ827" t="s">
        <v>47</v>
      </c>
      <c r="AK827" t="s">
        <v>58</v>
      </c>
      <c r="AL827" t="s">
        <v>49</v>
      </c>
      <c r="AM827">
        <v>2.75</v>
      </c>
      <c r="AN827" t="s">
        <v>94</v>
      </c>
      <c r="AO827" t="str" cm="1">
        <f t="array" ref="AO827">_xlfn.IFS(
  attrition_data[[#This Row],[YearsSinceLastPromotion]]="","",
  attrition_data[[#This Row],[YearsSinceLastPromotion]]=0,"0",
  attrition_data[[#This Row],[YearsSinceLastPromotion]]&lt;=2,"1–2",
  attrition_data[[#This Row],[YearsSinceLastPromotion]]&lt;=5,"3–5",
  TRUE,"6+"
)</f>
        <v>1–2</v>
      </c>
      <c r="AP827">
        <f>attrition_data[[#This Row],[MonthlyIncome]] * 12 * ReplacementFactor</f>
        <v>18201.599999999999</v>
      </c>
      <c r="AQ827">
        <f>IFERROR(attrition_data[[#This Row],[AttritionFlag]] * attrition_data[[#This Row],[ReplacementCost]], 0)</f>
        <v>0</v>
      </c>
      <c r="AR82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27" t="str" cm="1">
        <f t="array" ref="AS827">_xlfn.IFS(
  attrition_data[[#This Row],[RiskScore]] &lt;= $AU$3, "Q1 (Lowest)",
  attrition_data[[#This Row],[RiskScore]] &lt;= $AV$3, "Q2",
  attrition_data[[#This Row],[RiskScore]] &lt;= $AW$3, "Q3",
  TRUE, "Q4 (Highest)"
)</f>
        <v>Q2</v>
      </c>
    </row>
    <row r="828" spans="1:45">
      <c r="A828">
        <v>38</v>
      </c>
      <c r="B828" t="s">
        <v>50</v>
      </c>
      <c r="C828" t="s">
        <v>39</v>
      </c>
      <c r="D828" t="s">
        <v>84</v>
      </c>
      <c r="E828">
        <v>1</v>
      </c>
      <c r="F828">
        <v>3</v>
      </c>
      <c r="G828" t="s">
        <v>84</v>
      </c>
      <c r="H828">
        <v>1152</v>
      </c>
      <c r="I828">
        <v>3</v>
      </c>
      <c r="J828" t="s">
        <v>53</v>
      </c>
      <c r="K828">
        <v>4</v>
      </c>
      <c r="L828">
        <v>1</v>
      </c>
      <c r="M828" t="s">
        <v>84</v>
      </c>
      <c r="N828">
        <v>3</v>
      </c>
      <c r="O828" t="s">
        <v>55</v>
      </c>
      <c r="P828">
        <v>2844</v>
      </c>
      <c r="Q828">
        <v>1</v>
      </c>
      <c r="R828" t="s">
        <v>50</v>
      </c>
      <c r="S828">
        <v>13</v>
      </c>
      <c r="T828">
        <v>3</v>
      </c>
      <c r="U828">
        <v>4</v>
      </c>
      <c r="V828">
        <v>1</v>
      </c>
      <c r="W828">
        <v>7</v>
      </c>
      <c r="X828">
        <v>2</v>
      </c>
      <c r="Y828">
        <v>4</v>
      </c>
      <c r="Z828">
        <v>7</v>
      </c>
      <c r="AA828">
        <v>6</v>
      </c>
      <c r="AB828">
        <v>5</v>
      </c>
      <c r="AC828">
        <v>0</v>
      </c>
      <c r="AD828">
        <v>0</v>
      </c>
      <c r="AE828">
        <v>0</v>
      </c>
      <c r="AF828">
        <v>0</v>
      </c>
      <c r="AG828">
        <v>0</v>
      </c>
      <c r="AH828" t="s">
        <v>45</v>
      </c>
      <c r="AI828" t="s">
        <v>46</v>
      </c>
      <c r="AJ828" t="s">
        <v>61</v>
      </c>
      <c r="AK828" t="s">
        <v>48</v>
      </c>
      <c r="AL828" t="s">
        <v>49</v>
      </c>
      <c r="AM828">
        <v>3.5</v>
      </c>
      <c r="AN828" t="s">
        <v>95</v>
      </c>
      <c r="AO828" t="str" cm="1">
        <f t="array" ref="AO828">_xlfn.IFS(
  attrition_data[[#This Row],[YearsSinceLastPromotion]]="","",
  attrition_data[[#This Row],[YearsSinceLastPromotion]]=0,"0",
  attrition_data[[#This Row],[YearsSinceLastPromotion]]&lt;=2,"1–2",
  attrition_data[[#This Row],[YearsSinceLastPromotion]]&lt;=5,"3–5",
  TRUE,"6+"
)</f>
        <v>3–5</v>
      </c>
      <c r="AP828">
        <f>attrition_data[[#This Row],[MonthlyIncome]] * 12 * ReplacementFactor</f>
        <v>10238.4</v>
      </c>
      <c r="AQ828">
        <f>IFERROR(attrition_data[[#This Row],[AttritionFlag]] * attrition_data[[#This Row],[ReplacementCost]], 0)</f>
        <v>0</v>
      </c>
      <c r="AR82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28" t="str" cm="1">
        <f t="array" ref="AS828">_xlfn.IFS(
  attrition_data[[#This Row],[RiskScore]] &lt;= $AU$3, "Q1 (Lowest)",
  attrition_data[[#This Row],[RiskScore]] &lt;= $AV$3, "Q2",
  attrition_data[[#This Row],[RiskScore]] &lt;= $AW$3, "Q3",
  TRUE, "Q4 (Highest)"
)</f>
        <v>Q2</v>
      </c>
    </row>
    <row r="829" spans="1:45">
      <c r="A829">
        <v>28</v>
      </c>
      <c r="B829" t="s">
        <v>50</v>
      </c>
      <c r="C829" t="s">
        <v>51</v>
      </c>
      <c r="D829" t="s">
        <v>52</v>
      </c>
      <c r="E829">
        <v>6</v>
      </c>
      <c r="F829">
        <v>3</v>
      </c>
      <c r="G829" t="s">
        <v>41</v>
      </c>
      <c r="H829">
        <v>1154</v>
      </c>
      <c r="I829">
        <v>3</v>
      </c>
      <c r="J829" t="s">
        <v>53</v>
      </c>
      <c r="K829">
        <v>2</v>
      </c>
      <c r="L829">
        <v>1</v>
      </c>
      <c r="M829" t="s">
        <v>54</v>
      </c>
      <c r="N829">
        <v>3</v>
      </c>
      <c r="O829" t="s">
        <v>67</v>
      </c>
      <c r="P829">
        <v>2703</v>
      </c>
      <c r="Q829">
        <v>1</v>
      </c>
      <c r="R829" t="s">
        <v>38</v>
      </c>
      <c r="S829">
        <v>14</v>
      </c>
      <c r="T829">
        <v>3</v>
      </c>
      <c r="U829">
        <v>4</v>
      </c>
      <c r="V829">
        <v>1</v>
      </c>
      <c r="W829">
        <v>3</v>
      </c>
      <c r="X829">
        <v>2</v>
      </c>
      <c r="Y829">
        <v>3</v>
      </c>
      <c r="Z829">
        <v>3</v>
      </c>
      <c r="AA829">
        <v>1</v>
      </c>
      <c r="AB829">
        <v>0</v>
      </c>
      <c r="AC829">
        <v>2</v>
      </c>
      <c r="AD829">
        <v>0</v>
      </c>
      <c r="AE829">
        <v>1</v>
      </c>
      <c r="AF829">
        <v>1</v>
      </c>
      <c r="AG829">
        <v>1</v>
      </c>
      <c r="AH829" t="s">
        <v>63</v>
      </c>
      <c r="AI829" t="s">
        <v>57</v>
      </c>
      <c r="AJ829" t="s">
        <v>61</v>
      </c>
      <c r="AK829" t="s">
        <v>65</v>
      </c>
      <c r="AL829" t="s">
        <v>65</v>
      </c>
      <c r="AM829">
        <v>3.25</v>
      </c>
      <c r="AN829" t="s">
        <v>95</v>
      </c>
      <c r="AO829" t="str" cm="1">
        <f t="array" ref="AO829">_xlfn.IFS(
  attrition_data[[#This Row],[YearsSinceLastPromotion]]="","",
  attrition_data[[#This Row],[YearsSinceLastPromotion]]=0,"0",
  attrition_data[[#This Row],[YearsSinceLastPromotion]]&lt;=2,"1–2",
  attrition_data[[#This Row],[YearsSinceLastPromotion]]&lt;=5,"3–5",
  TRUE,"6+"
)</f>
        <v>0</v>
      </c>
      <c r="AP829">
        <f>attrition_data[[#This Row],[MonthlyIncome]] * 12 * ReplacementFactor</f>
        <v>9730.7999999999993</v>
      </c>
      <c r="AQ829">
        <f>IFERROR(attrition_data[[#This Row],[AttritionFlag]] * attrition_data[[#This Row],[ReplacementCost]], 0)</f>
        <v>0</v>
      </c>
      <c r="AR82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29" t="str" cm="1">
        <f t="array" ref="AS829">_xlfn.IFS(
  attrition_data[[#This Row],[RiskScore]] &lt;= $AU$3, "Q1 (Lowest)",
  attrition_data[[#This Row],[RiskScore]] &lt;= $AV$3, "Q2",
  attrition_data[[#This Row],[RiskScore]] &lt;= $AW$3, "Q3",
  TRUE, "Q4 (Highest)"
)</f>
        <v>Q2</v>
      </c>
    </row>
    <row r="830" spans="1:45">
      <c r="A830">
        <v>18</v>
      </c>
      <c r="B830" t="s">
        <v>38</v>
      </c>
      <c r="C830" t="s">
        <v>74</v>
      </c>
      <c r="D830" t="s">
        <v>52</v>
      </c>
      <c r="E830">
        <v>8</v>
      </c>
      <c r="F830">
        <v>1</v>
      </c>
      <c r="G830" t="s">
        <v>64</v>
      </c>
      <c r="H830">
        <v>1156</v>
      </c>
      <c r="I830">
        <v>3</v>
      </c>
      <c r="J830" t="s">
        <v>53</v>
      </c>
      <c r="K830">
        <v>3</v>
      </c>
      <c r="L830">
        <v>1</v>
      </c>
      <c r="M830" t="s">
        <v>60</v>
      </c>
      <c r="N830">
        <v>3</v>
      </c>
      <c r="O830" t="s">
        <v>44</v>
      </c>
      <c r="P830">
        <v>1904</v>
      </c>
      <c r="Q830">
        <v>1</v>
      </c>
      <c r="R830" t="s">
        <v>50</v>
      </c>
      <c r="S830">
        <v>12</v>
      </c>
      <c r="T830">
        <v>3</v>
      </c>
      <c r="U830">
        <v>4</v>
      </c>
      <c r="V830">
        <v>0</v>
      </c>
      <c r="W830">
        <v>0</v>
      </c>
      <c r="X830">
        <v>0</v>
      </c>
      <c r="Y830">
        <v>3</v>
      </c>
      <c r="Z830">
        <v>0</v>
      </c>
      <c r="AA830">
        <v>0</v>
      </c>
      <c r="AB830">
        <v>0</v>
      </c>
      <c r="AC830">
        <v>0</v>
      </c>
      <c r="AD830">
        <v>1</v>
      </c>
      <c r="AE830">
        <v>0</v>
      </c>
      <c r="AF830">
        <v>1</v>
      </c>
      <c r="AG830">
        <v>0</v>
      </c>
      <c r="AH830" t="s">
        <v>153</v>
      </c>
      <c r="AI830" t="s">
        <v>57</v>
      </c>
      <c r="AJ830" t="s">
        <v>61</v>
      </c>
      <c r="AK830" t="s">
        <v>65</v>
      </c>
      <c r="AL830" t="s">
        <v>62</v>
      </c>
      <c r="AM830">
        <v>3.25</v>
      </c>
      <c r="AN830" t="s">
        <v>95</v>
      </c>
      <c r="AO830" t="str" cm="1">
        <f t="array" ref="AO830">_xlfn.IFS(
  attrition_data[[#This Row],[YearsSinceLastPromotion]]="","",
  attrition_data[[#This Row],[YearsSinceLastPromotion]]=0,"0",
  attrition_data[[#This Row],[YearsSinceLastPromotion]]&lt;=2,"1–2",
  attrition_data[[#This Row],[YearsSinceLastPromotion]]&lt;=5,"3–5",
  TRUE,"6+"
)</f>
        <v>0</v>
      </c>
      <c r="AP830">
        <f>attrition_data[[#This Row],[MonthlyIncome]] * 12 * ReplacementFactor</f>
        <v>6854.4</v>
      </c>
      <c r="AQ830">
        <f>IFERROR(attrition_data[[#This Row],[AttritionFlag]] * attrition_data[[#This Row],[ReplacementCost]], 0)</f>
        <v>6854.4</v>
      </c>
      <c r="AR83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30" t="str" cm="1">
        <f t="array" ref="AS830">_xlfn.IFS(
  attrition_data[[#This Row],[RiskScore]] &lt;= $AU$3, "Q1 (Lowest)",
  attrition_data[[#This Row],[RiskScore]] &lt;= $AV$3, "Q2",
  attrition_data[[#This Row],[RiskScore]] &lt;= $AW$3, "Q3",
  TRUE, "Q4 (Highest)"
)</f>
        <v>Q2</v>
      </c>
    </row>
    <row r="831" spans="1:45">
      <c r="A831">
        <v>33</v>
      </c>
      <c r="B831" t="s">
        <v>38</v>
      </c>
      <c r="C831" t="s">
        <v>39</v>
      </c>
      <c r="D831" t="s">
        <v>40</v>
      </c>
      <c r="E831">
        <v>9</v>
      </c>
      <c r="F831">
        <v>4</v>
      </c>
      <c r="G831" t="s">
        <v>82</v>
      </c>
      <c r="H831">
        <v>1157</v>
      </c>
      <c r="I831">
        <v>1</v>
      </c>
      <c r="J831" t="s">
        <v>42</v>
      </c>
      <c r="K831">
        <v>3</v>
      </c>
      <c r="L831">
        <v>2</v>
      </c>
      <c r="M831" t="s">
        <v>43</v>
      </c>
      <c r="N831">
        <v>1</v>
      </c>
      <c r="O831" t="s">
        <v>44</v>
      </c>
      <c r="P831">
        <v>8224</v>
      </c>
      <c r="Q831">
        <v>0</v>
      </c>
      <c r="R831" t="s">
        <v>38</v>
      </c>
      <c r="S831">
        <v>17</v>
      </c>
      <c r="T831">
        <v>3</v>
      </c>
      <c r="U831">
        <v>1</v>
      </c>
      <c r="V831">
        <v>0</v>
      </c>
      <c r="W831">
        <v>6</v>
      </c>
      <c r="X831">
        <v>3</v>
      </c>
      <c r="Y831">
        <v>3</v>
      </c>
      <c r="Z831">
        <v>5</v>
      </c>
      <c r="AA831">
        <v>2</v>
      </c>
      <c r="AB831">
        <v>0</v>
      </c>
      <c r="AC831">
        <v>3</v>
      </c>
      <c r="AD831">
        <v>1</v>
      </c>
      <c r="AE831">
        <v>1</v>
      </c>
      <c r="AF831">
        <v>1</v>
      </c>
      <c r="AG831">
        <v>1</v>
      </c>
      <c r="AH831" t="s">
        <v>63</v>
      </c>
      <c r="AI831" t="s">
        <v>57</v>
      </c>
      <c r="AJ831" t="s">
        <v>47</v>
      </c>
      <c r="AK831" t="s">
        <v>48</v>
      </c>
      <c r="AL831" t="s">
        <v>65</v>
      </c>
      <c r="AM831">
        <v>1.5</v>
      </c>
      <c r="AN831" t="s">
        <v>97</v>
      </c>
      <c r="AO831" t="str" cm="1">
        <f t="array" ref="AO831">_xlfn.IFS(
  attrition_data[[#This Row],[YearsSinceLastPromotion]]="","",
  attrition_data[[#This Row],[YearsSinceLastPromotion]]=0,"0",
  attrition_data[[#This Row],[YearsSinceLastPromotion]]&lt;=2,"1–2",
  attrition_data[[#This Row],[YearsSinceLastPromotion]]&lt;=5,"3–5",
  TRUE,"6+"
)</f>
        <v>0</v>
      </c>
      <c r="AP831">
        <f>attrition_data[[#This Row],[MonthlyIncome]] * 12 * ReplacementFactor</f>
        <v>29606.399999999998</v>
      </c>
      <c r="AQ831">
        <f>IFERROR(attrition_data[[#This Row],[AttritionFlag]] * attrition_data[[#This Row],[ReplacementCost]], 0)</f>
        <v>29606.399999999998</v>
      </c>
      <c r="AR83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831" t="str" cm="1">
        <f t="array" ref="AS831">_xlfn.IFS(
  attrition_data[[#This Row],[RiskScore]] &lt;= $AU$3, "Q1 (Lowest)",
  attrition_data[[#This Row],[RiskScore]] &lt;= $AV$3, "Q2",
  attrition_data[[#This Row],[RiskScore]] &lt;= $AW$3, "Q3",
  TRUE, "Q4 (Highest)"
)</f>
        <v>Q3</v>
      </c>
    </row>
    <row r="832" spans="1:45">
      <c r="A832">
        <v>41</v>
      </c>
      <c r="B832" t="s">
        <v>50</v>
      </c>
      <c r="C832" t="s">
        <v>39</v>
      </c>
      <c r="D832" t="s">
        <v>52</v>
      </c>
      <c r="E832">
        <v>12</v>
      </c>
      <c r="F832">
        <v>4</v>
      </c>
      <c r="G832" t="s">
        <v>41</v>
      </c>
      <c r="H832">
        <v>1158</v>
      </c>
      <c r="I832">
        <v>2</v>
      </c>
      <c r="J832" t="s">
        <v>53</v>
      </c>
      <c r="K832">
        <v>3</v>
      </c>
      <c r="L832">
        <v>1</v>
      </c>
      <c r="M832" t="s">
        <v>60</v>
      </c>
      <c r="N832">
        <v>4</v>
      </c>
      <c r="O832" t="s">
        <v>55</v>
      </c>
      <c r="P832">
        <v>4766</v>
      </c>
      <c r="Q832">
        <v>3</v>
      </c>
      <c r="R832" t="s">
        <v>38</v>
      </c>
      <c r="S832">
        <v>11</v>
      </c>
      <c r="T832">
        <v>3</v>
      </c>
      <c r="U832">
        <v>1</v>
      </c>
      <c r="V832">
        <v>1</v>
      </c>
      <c r="W832">
        <v>6</v>
      </c>
      <c r="X832">
        <v>4</v>
      </c>
      <c r="Y832">
        <v>3</v>
      </c>
      <c r="Z832">
        <v>1</v>
      </c>
      <c r="AA832">
        <v>0</v>
      </c>
      <c r="AB832">
        <v>0</v>
      </c>
      <c r="AC832">
        <v>0</v>
      </c>
      <c r="AD832">
        <v>0</v>
      </c>
      <c r="AE832">
        <v>1</v>
      </c>
      <c r="AF832">
        <v>1</v>
      </c>
      <c r="AG832">
        <v>0</v>
      </c>
      <c r="AH832" t="s">
        <v>45</v>
      </c>
      <c r="AI832" t="s">
        <v>73</v>
      </c>
      <c r="AJ832" t="s">
        <v>61</v>
      </c>
      <c r="AK832" t="s">
        <v>48</v>
      </c>
      <c r="AL832" t="s">
        <v>62</v>
      </c>
      <c r="AM832">
        <v>2.5</v>
      </c>
      <c r="AN832" t="s">
        <v>96</v>
      </c>
      <c r="AO832" t="str" cm="1">
        <f t="array" ref="AO832">_xlfn.IFS(
  attrition_data[[#This Row],[YearsSinceLastPromotion]]="","",
  attrition_data[[#This Row],[YearsSinceLastPromotion]]=0,"0",
  attrition_data[[#This Row],[YearsSinceLastPromotion]]&lt;=2,"1–2",
  attrition_data[[#This Row],[YearsSinceLastPromotion]]&lt;=5,"3–5",
  TRUE,"6+"
)</f>
        <v>0</v>
      </c>
      <c r="AP832">
        <f>attrition_data[[#This Row],[MonthlyIncome]] * 12 * ReplacementFactor</f>
        <v>17157.599999999999</v>
      </c>
      <c r="AQ832">
        <f>IFERROR(attrition_data[[#This Row],[AttritionFlag]] * attrition_data[[#This Row],[ReplacementCost]], 0)</f>
        <v>0</v>
      </c>
      <c r="AR83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832" t="str" cm="1">
        <f t="array" ref="AS832">_xlfn.IFS(
  attrition_data[[#This Row],[RiskScore]] &lt;= $AU$3, "Q1 (Lowest)",
  attrition_data[[#This Row],[RiskScore]] &lt;= $AV$3, "Q2",
  attrition_data[[#This Row],[RiskScore]] &lt;= $AW$3, "Q3",
  TRUE, "Q4 (Highest)"
)</f>
        <v>Q3</v>
      </c>
    </row>
    <row r="833" spans="1:45">
      <c r="A833">
        <v>31</v>
      </c>
      <c r="B833" t="s">
        <v>38</v>
      </c>
      <c r="C833" t="s">
        <v>51</v>
      </c>
      <c r="D833" t="s">
        <v>52</v>
      </c>
      <c r="E833">
        <v>15</v>
      </c>
      <c r="F833">
        <v>3</v>
      </c>
      <c r="G833" t="s">
        <v>64</v>
      </c>
      <c r="H833">
        <v>1160</v>
      </c>
      <c r="I833">
        <v>3</v>
      </c>
      <c r="J833" t="s">
        <v>53</v>
      </c>
      <c r="K833">
        <v>3</v>
      </c>
      <c r="L833">
        <v>1</v>
      </c>
      <c r="M833" t="s">
        <v>60</v>
      </c>
      <c r="N833">
        <v>3</v>
      </c>
      <c r="O833" t="s">
        <v>55</v>
      </c>
      <c r="P833">
        <v>2610</v>
      </c>
      <c r="Q833">
        <v>1</v>
      </c>
      <c r="R833" t="s">
        <v>50</v>
      </c>
      <c r="S833">
        <v>12</v>
      </c>
      <c r="T833">
        <v>3</v>
      </c>
      <c r="U833">
        <v>3</v>
      </c>
      <c r="V833">
        <v>1</v>
      </c>
      <c r="W833">
        <v>2</v>
      </c>
      <c r="X833">
        <v>5</v>
      </c>
      <c r="Y833">
        <v>2</v>
      </c>
      <c r="Z833">
        <v>2</v>
      </c>
      <c r="AA833">
        <v>2</v>
      </c>
      <c r="AB833">
        <v>2</v>
      </c>
      <c r="AC833">
        <v>2</v>
      </c>
      <c r="AD833">
        <v>1</v>
      </c>
      <c r="AE833">
        <v>0</v>
      </c>
      <c r="AF833">
        <v>0</v>
      </c>
      <c r="AG833">
        <v>1</v>
      </c>
      <c r="AH833" t="s">
        <v>63</v>
      </c>
      <c r="AI833" t="s">
        <v>73</v>
      </c>
      <c r="AJ833" t="s">
        <v>61</v>
      </c>
      <c r="AK833" t="s">
        <v>65</v>
      </c>
      <c r="AL833" t="s">
        <v>65</v>
      </c>
      <c r="AM833">
        <v>2.75</v>
      </c>
      <c r="AN833" t="s">
        <v>94</v>
      </c>
      <c r="AO833" t="str" cm="1">
        <f t="array" ref="AO833">_xlfn.IFS(
  attrition_data[[#This Row],[YearsSinceLastPromotion]]="","",
  attrition_data[[#This Row],[YearsSinceLastPromotion]]=0,"0",
  attrition_data[[#This Row],[YearsSinceLastPromotion]]&lt;=2,"1–2",
  attrition_data[[#This Row],[YearsSinceLastPromotion]]&lt;=5,"3–5",
  TRUE,"6+"
)</f>
        <v>1–2</v>
      </c>
      <c r="AP833">
        <f>attrition_data[[#This Row],[MonthlyIncome]] * 12 * ReplacementFactor</f>
        <v>9396</v>
      </c>
      <c r="AQ833">
        <f>IFERROR(attrition_data[[#This Row],[AttritionFlag]] * attrition_data[[#This Row],[ReplacementCost]], 0)</f>
        <v>9396</v>
      </c>
      <c r="AR83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33" t="str" cm="1">
        <f t="array" ref="AS833">_xlfn.IFS(
  attrition_data[[#This Row],[RiskScore]] &lt;= $AU$3, "Q1 (Lowest)",
  attrition_data[[#This Row],[RiskScore]] &lt;= $AV$3, "Q2",
  attrition_data[[#This Row],[RiskScore]] &lt;= $AW$3, "Q3",
  TRUE, "Q4 (Highest)"
)</f>
        <v>Q2</v>
      </c>
    </row>
    <row r="834" spans="1:45">
      <c r="A834">
        <v>37</v>
      </c>
      <c r="B834" t="s">
        <v>50</v>
      </c>
      <c r="C834" t="s">
        <v>39</v>
      </c>
      <c r="D834" t="s">
        <v>52</v>
      </c>
      <c r="E834">
        <v>25</v>
      </c>
      <c r="F834">
        <v>2</v>
      </c>
      <c r="G834" t="s">
        <v>64</v>
      </c>
      <c r="H834">
        <v>1161</v>
      </c>
      <c r="I834">
        <v>3</v>
      </c>
      <c r="J834" t="s">
        <v>42</v>
      </c>
      <c r="K834">
        <v>2</v>
      </c>
      <c r="L834">
        <v>2</v>
      </c>
      <c r="M834" t="s">
        <v>70</v>
      </c>
      <c r="N834">
        <v>4</v>
      </c>
      <c r="O834" t="s">
        <v>67</v>
      </c>
      <c r="P834">
        <v>5731</v>
      </c>
      <c r="Q834">
        <v>7</v>
      </c>
      <c r="R834" t="s">
        <v>50</v>
      </c>
      <c r="S834">
        <v>13</v>
      </c>
      <c r="T834">
        <v>3</v>
      </c>
      <c r="U834">
        <v>3</v>
      </c>
      <c r="V834">
        <v>2</v>
      </c>
      <c r="W834">
        <v>9</v>
      </c>
      <c r="X834">
        <v>2</v>
      </c>
      <c r="Y834">
        <v>3</v>
      </c>
      <c r="Z834">
        <v>6</v>
      </c>
      <c r="AA834">
        <v>2</v>
      </c>
      <c r="AB834">
        <v>1</v>
      </c>
      <c r="AC834">
        <v>3</v>
      </c>
      <c r="AD834">
        <v>0</v>
      </c>
      <c r="AE834">
        <v>0</v>
      </c>
      <c r="AF834">
        <v>1</v>
      </c>
      <c r="AG834">
        <v>1</v>
      </c>
      <c r="AH834" t="s">
        <v>45</v>
      </c>
      <c r="AI834" t="s">
        <v>68</v>
      </c>
      <c r="AJ834" t="s">
        <v>47</v>
      </c>
      <c r="AK834" t="s">
        <v>58</v>
      </c>
      <c r="AL834" t="s">
        <v>49</v>
      </c>
      <c r="AM834">
        <v>3.25</v>
      </c>
      <c r="AN834" t="s">
        <v>95</v>
      </c>
      <c r="AO834" t="str" cm="1">
        <f t="array" ref="AO834">_xlfn.IFS(
  attrition_data[[#This Row],[YearsSinceLastPromotion]]="","",
  attrition_data[[#This Row],[YearsSinceLastPromotion]]=0,"0",
  attrition_data[[#This Row],[YearsSinceLastPromotion]]&lt;=2,"1–2",
  attrition_data[[#This Row],[YearsSinceLastPromotion]]&lt;=5,"3–5",
  TRUE,"6+"
)</f>
        <v>1–2</v>
      </c>
      <c r="AP834">
        <f>attrition_data[[#This Row],[MonthlyIncome]] * 12 * ReplacementFactor</f>
        <v>20631.599999999999</v>
      </c>
      <c r="AQ834">
        <f>IFERROR(attrition_data[[#This Row],[AttritionFlag]] * attrition_data[[#This Row],[ReplacementCost]], 0)</f>
        <v>0</v>
      </c>
      <c r="AR83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34" t="str" cm="1">
        <f t="array" ref="AS834">_xlfn.IFS(
  attrition_data[[#This Row],[RiskScore]] &lt;= $AU$3, "Q1 (Lowest)",
  attrition_data[[#This Row],[RiskScore]] &lt;= $AV$3, "Q2",
  attrition_data[[#This Row],[RiskScore]] &lt;= $AW$3, "Q3",
  TRUE, "Q4 (Highest)"
)</f>
        <v>Q2</v>
      </c>
    </row>
    <row r="835" spans="1:45">
      <c r="A835">
        <v>27</v>
      </c>
      <c r="B835" t="s">
        <v>50</v>
      </c>
      <c r="C835" t="s">
        <v>39</v>
      </c>
      <c r="D835" t="s">
        <v>52</v>
      </c>
      <c r="E835">
        <v>6</v>
      </c>
      <c r="F835">
        <v>3</v>
      </c>
      <c r="G835" t="s">
        <v>41</v>
      </c>
      <c r="H835">
        <v>1162</v>
      </c>
      <c r="I835">
        <v>4</v>
      </c>
      <c r="J835" t="s">
        <v>53</v>
      </c>
      <c r="K835">
        <v>2</v>
      </c>
      <c r="L835">
        <v>1</v>
      </c>
      <c r="M835" t="s">
        <v>54</v>
      </c>
      <c r="N835">
        <v>3</v>
      </c>
      <c r="O835" t="s">
        <v>55</v>
      </c>
      <c r="P835">
        <v>2539</v>
      </c>
      <c r="Q835">
        <v>1</v>
      </c>
      <c r="R835" t="s">
        <v>50</v>
      </c>
      <c r="S835">
        <v>13</v>
      </c>
      <c r="T835">
        <v>3</v>
      </c>
      <c r="U835">
        <v>3</v>
      </c>
      <c r="V835">
        <v>1</v>
      </c>
      <c r="W835">
        <v>4</v>
      </c>
      <c r="X835">
        <v>0</v>
      </c>
      <c r="Y835">
        <v>3</v>
      </c>
      <c r="Z835">
        <v>4</v>
      </c>
      <c r="AA835">
        <v>2</v>
      </c>
      <c r="AB835">
        <v>2</v>
      </c>
      <c r="AC835">
        <v>2</v>
      </c>
      <c r="AD835">
        <v>0</v>
      </c>
      <c r="AE835">
        <v>0</v>
      </c>
      <c r="AF835">
        <v>0</v>
      </c>
      <c r="AG835">
        <v>1</v>
      </c>
      <c r="AH835" t="s">
        <v>63</v>
      </c>
      <c r="AI835" t="s">
        <v>57</v>
      </c>
      <c r="AJ835" t="s">
        <v>61</v>
      </c>
      <c r="AK835" t="s">
        <v>48</v>
      </c>
      <c r="AL835" t="s">
        <v>65</v>
      </c>
      <c r="AM835">
        <v>3.25</v>
      </c>
      <c r="AN835" t="s">
        <v>95</v>
      </c>
      <c r="AO835" t="str" cm="1">
        <f t="array" ref="AO835">_xlfn.IFS(
  attrition_data[[#This Row],[YearsSinceLastPromotion]]="","",
  attrition_data[[#This Row],[YearsSinceLastPromotion]]=0,"0",
  attrition_data[[#This Row],[YearsSinceLastPromotion]]&lt;=2,"1–2",
  attrition_data[[#This Row],[YearsSinceLastPromotion]]&lt;=5,"3–5",
  TRUE,"6+"
)</f>
        <v>1–2</v>
      </c>
      <c r="AP835">
        <f>attrition_data[[#This Row],[MonthlyIncome]] * 12 * ReplacementFactor</f>
        <v>9140.4</v>
      </c>
      <c r="AQ835">
        <f>IFERROR(attrition_data[[#This Row],[AttritionFlag]] * attrition_data[[#This Row],[ReplacementCost]], 0)</f>
        <v>0</v>
      </c>
      <c r="AR83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35" t="str" cm="1">
        <f t="array" ref="AS835">_xlfn.IFS(
  attrition_data[[#This Row],[RiskScore]] &lt;= $AU$3, "Q1 (Lowest)",
  attrition_data[[#This Row],[RiskScore]] &lt;= $AV$3, "Q2",
  attrition_data[[#This Row],[RiskScore]] &lt;= $AW$3, "Q3",
  TRUE, "Q4 (Highest)"
)</f>
        <v>Q1 (Lowest)</v>
      </c>
    </row>
    <row r="836" spans="1:45">
      <c r="A836">
        <v>34</v>
      </c>
      <c r="B836" t="s">
        <v>50</v>
      </c>
      <c r="C836" t="s">
        <v>39</v>
      </c>
      <c r="D836" t="s">
        <v>40</v>
      </c>
      <c r="E836">
        <v>9</v>
      </c>
      <c r="F836">
        <v>1</v>
      </c>
      <c r="G836" t="s">
        <v>41</v>
      </c>
      <c r="H836">
        <v>1163</v>
      </c>
      <c r="I836">
        <v>2</v>
      </c>
      <c r="J836" t="s">
        <v>42</v>
      </c>
      <c r="K836">
        <v>3</v>
      </c>
      <c r="L836">
        <v>2</v>
      </c>
      <c r="M836" t="s">
        <v>43</v>
      </c>
      <c r="N836">
        <v>3</v>
      </c>
      <c r="O836" t="s">
        <v>55</v>
      </c>
      <c r="P836">
        <v>5714</v>
      </c>
      <c r="Q836">
        <v>1</v>
      </c>
      <c r="R836" t="s">
        <v>50</v>
      </c>
      <c r="S836">
        <v>20</v>
      </c>
      <c r="T836">
        <v>4</v>
      </c>
      <c r="U836">
        <v>1</v>
      </c>
      <c r="V836">
        <v>0</v>
      </c>
      <c r="W836">
        <v>6</v>
      </c>
      <c r="X836">
        <v>3</v>
      </c>
      <c r="Y836">
        <v>2</v>
      </c>
      <c r="Z836">
        <v>6</v>
      </c>
      <c r="AA836">
        <v>5</v>
      </c>
      <c r="AB836">
        <v>1</v>
      </c>
      <c r="AC836">
        <v>3</v>
      </c>
      <c r="AD836">
        <v>0</v>
      </c>
      <c r="AE836">
        <v>0</v>
      </c>
      <c r="AF836">
        <v>1</v>
      </c>
      <c r="AG836">
        <v>1</v>
      </c>
      <c r="AH836" t="s">
        <v>63</v>
      </c>
      <c r="AI836" t="s">
        <v>57</v>
      </c>
      <c r="AJ836" t="s">
        <v>47</v>
      </c>
      <c r="AK836" t="s">
        <v>48</v>
      </c>
      <c r="AL836" t="s">
        <v>49</v>
      </c>
      <c r="AM836">
        <v>2</v>
      </c>
      <c r="AN836" t="s">
        <v>93</v>
      </c>
      <c r="AO836" t="str" cm="1">
        <f t="array" ref="AO836">_xlfn.IFS(
  attrition_data[[#This Row],[YearsSinceLastPromotion]]="","",
  attrition_data[[#This Row],[YearsSinceLastPromotion]]=0,"0",
  attrition_data[[#This Row],[YearsSinceLastPromotion]]&lt;=2,"1–2",
  attrition_data[[#This Row],[YearsSinceLastPromotion]]&lt;=5,"3–5",
  TRUE,"6+"
)</f>
        <v>1–2</v>
      </c>
      <c r="AP836">
        <f>attrition_data[[#This Row],[MonthlyIncome]] * 12 * ReplacementFactor</f>
        <v>20570.399999999998</v>
      </c>
      <c r="AQ836">
        <f>IFERROR(attrition_data[[#This Row],[AttritionFlag]] * attrition_data[[#This Row],[ReplacementCost]], 0)</f>
        <v>0</v>
      </c>
      <c r="AR83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36" t="str" cm="1">
        <f t="array" ref="AS836">_xlfn.IFS(
  attrition_data[[#This Row],[RiskScore]] &lt;= $AU$3, "Q1 (Lowest)",
  attrition_data[[#This Row],[RiskScore]] &lt;= $AV$3, "Q2",
  attrition_data[[#This Row],[RiskScore]] &lt;= $AW$3, "Q3",
  TRUE, "Q4 (Highest)"
)</f>
        <v>Q2</v>
      </c>
    </row>
    <row r="837" spans="1:45">
      <c r="A837">
        <v>35</v>
      </c>
      <c r="B837" t="s">
        <v>50</v>
      </c>
      <c r="C837" t="s">
        <v>39</v>
      </c>
      <c r="D837" t="s">
        <v>84</v>
      </c>
      <c r="E837">
        <v>8</v>
      </c>
      <c r="F837">
        <v>4</v>
      </c>
      <c r="G837" t="s">
        <v>83</v>
      </c>
      <c r="H837">
        <v>1164</v>
      </c>
      <c r="I837">
        <v>3</v>
      </c>
      <c r="J837" t="s">
        <v>53</v>
      </c>
      <c r="K837">
        <v>3</v>
      </c>
      <c r="L837">
        <v>1</v>
      </c>
      <c r="M837" t="s">
        <v>84</v>
      </c>
      <c r="N837">
        <v>3</v>
      </c>
      <c r="O837" t="s">
        <v>44</v>
      </c>
      <c r="P837">
        <v>4323</v>
      </c>
      <c r="Q837">
        <v>1</v>
      </c>
      <c r="R837" t="s">
        <v>50</v>
      </c>
      <c r="S837">
        <v>17</v>
      </c>
      <c r="T837">
        <v>3</v>
      </c>
      <c r="U837">
        <v>2</v>
      </c>
      <c r="V837">
        <v>0</v>
      </c>
      <c r="W837">
        <v>6</v>
      </c>
      <c r="X837">
        <v>2</v>
      </c>
      <c r="Y837">
        <v>1</v>
      </c>
      <c r="Z837">
        <v>5</v>
      </c>
      <c r="AA837">
        <v>4</v>
      </c>
      <c r="AB837">
        <v>1</v>
      </c>
      <c r="AC837">
        <v>4</v>
      </c>
      <c r="AD837">
        <v>0</v>
      </c>
      <c r="AE837">
        <v>0</v>
      </c>
      <c r="AF837">
        <v>1</v>
      </c>
      <c r="AG837">
        <v>1</v>
      </c>
      <c r="AH837" t="s">
        <v>45</v>
      </c>
      <c r="AI837" t="s">
        <v>57</v>
      </c>
      <c r="AJ837" t="s">
        <v>61</v>
      </c>
      <c r="AK837" t="s">
        <v>48</v>
      </c>
      <c r="AL837" t="s">
        <v>65</v>
      </c>
      <c r="AM837">
        <v>2.25</v>
      </c>
      <c r="AN837" t="s">
        <v>96</v>
      </c>
      <c r="AO837" t="str" cm="1">
        <f t="array" ref="AO837">_xlfn.IFS(
  attrition_data[[#This Row],[YearsSinceLastPromotion]]="","",
  attrition_data[[#This Row],[YearsSinceLastPromotion]]=0,"0",
  attrition_data[[#This Row],[YearsSinceLastPromotion]]&lt;=2,"1–2",
  attrition_data[[#This Row],[YearsSinceLastPromotion]]&lt;=5,"3–5",
  TRUE,"6+"
)</f>
        <v>1–2</v>
      </c>
      <c r="AP837">
        <f>attrition_data[[#This Row],[MonthlyIncome]] * 12 * ReplacementFactor</f>
        <v>15562.8</v>
      </c>
      <c r="AQ837">
        <f>IFERROR(attrition_data[[#This Row],[AttritionFlag]] * attrition_data[[#This Row],[ReplacementCost]], 0)</f>
        <v>0</v>
      </c>
      <c r="AR83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37" t="str" cm="1">
        <f t="array" ref="AS837">_xlfn.IFS(
  attrition_data[[#This Row],[RiskScore]] &lt;= $AU$3, "Q1 (Lowest)",
  attrition_data[[#This Row],[RiskScore]] &lt;= $AV$3, "Q2",
  attrition_data[[#This Row],[RiskScore]] &lt;= $AW$3, "Q3",
  TRUE, "Q4 (Highest)"
)</f>
        <v>Q1 (Lowest)</v>
      </c>
    </row>
    <row r="838" spans="1:45">
      <c r="A838">
        <v>29</v>
      </c>
      <c r="B838" t="s">
        <v>38</v>
      </c>
      <c r="C838" t="s">
        <v>39</v>
      </c>
      <c r="D838" t="s">
        <v>40</v>
      </c>
      <c r="E838">
        <v>23</v>
      </c>
      <c r="F838">
        <v>1</v>
      </c>
      <c r="G838" t="s">
        <v>41</v>
      </c>
      <c r="H838">
        <v>1165</v>
      </c>
      <c r="I838">
        <v>4</v>
      </c>
      <c r="J838" t="s">
        <v>42</v>
      </c>
      <c r="K838">
        <v>2</v>
      </c>
      <c r="L838">
        <v>3</v>
      </c>
      <c r="M838" t="s">
        <v>43</v>
      </c>
      <c r="N838">
        <v>1</v>
      </c>
      <c r="O838" t="s">
        <v>55</v>
      </c>
      <c r="P838">
        <v>7336</v>
      </c>
      <c r="Q838">
        <v>1</v>
      </c>
      <c r="R838" t="s">
        <v>50</v>
      </c>
      <c r="S838">
        <v>13</v>
      </c>
      <c r="T838">
        <v>3</v>
      </c>
      <c r="U838">
        <v>1</v>
      </c>
      <c r="V838">
        <v>1</v>
      </c>
      <c r="W838">
        <v>11</v>
      </c>
      <c r="X838">
        <v>3</v>
      </c>
      <c r="Y838">
        <v>1</v>
      </c>
      <c r="Z838">
        <v>11</v>
      </c>
      <c r="AA838">
        <v>8</v>
      </c>
      <c r="AB838">
        <v>3</v>
      </c>
      <c r="AC838">
        <v>10</v>
      </c>
      <c r="AD838">
        <v>1</v>
      </c>
      <c r="AE838">
        <v>0</v>
      </c>
      <c r="AF838">
        <v>0</v>
      </c>
      <c r="AG838">
        <v>1</v>
      </c>
      <c r="AH838" t="s">
        <v>63</v>
      </c>
      <c r="AI838" t="s">
        <v>68</v>
      </c>
      <c r="AJ838" t="s">
        <v>47</v>
      </c>
      <c r="AK838" t="s">
        <v>58</v>
      </c>
      <c r="AL838" t="s">
        <v>71</v>
      </c>
      <c r="AM838">
        <v>1.75</v>
      </c>
      <c r="AN838" t="s">
        <v>93</v>
      </c>
      <c r="AO838" t="str" cm="1">
        <f t="array" ref="AO838">_xlfn.IFS(
  attrition_data[[#This Row],[YearsSinceLastPromotion]]="","",
  attrition_data[[#This Row],[YearsSinceLastPromotion]]=0,"0",
  attrition_data[[#This Row],[YearsSinceLastPromotion]]&lt;=2,"1–2",
  attrition_data[[#This Row],[YearsSinceLastPromotion]]&lt;=5,"3–5",
  TRUE,"6+"
)</f>
        <v>3–5</v>
      </c>
      <c r="AP838">
        <f>attrition_data[[#This Row],[MonthlyIncome]] * 12 * ReplacementFactor</f>
        <v>26409.599999999999</v>
      </c>
      <c r="AQ838">
        <f>IFERROR(attrition_data[[#This Row],[AttritionFlag]] * attrition_data[[#This Row],[ReplacementCost]], 0)</f>
        <v>26409.599999999999</v>
      </c>
      <c r="AR83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838" t="str" cm="1">
        <f t="array" ref="AS838">_xlfn.IFS(
  attrition_data[[#This Row],[RiskScore]] &lt;= $AU$3, "Q1 (Lowest)",
  attrition_data[[#This Row],[RiskScore]] &lt;= $AV$3, "Q2",
  attrition_data[[#This Row],[RiskScore]] &lt;= $AW$3, "Q3",
  TRUE, "Q4 (Highest)"
)</f>
        <v>Q4 (Highest)</v>
      </c>
    </row>
    <row r="839" spans="1:45">
      <c r="A839">
        <v>40</v>
      </c>
      <c r="B839" t="s">
        <v>50</v>
      </c>
      <c r="C839" t="s">
        <v>51</v>
      </c>
      <c r="D839" t="s">
        <v>52</v>
      </c>
      <c r="E839">
        <v>9</v>
      </c>
      <c r="F839">
        <v>4</v>
      </c>
      <c r="G839" t="s">
        <v>64</v>
      </c>
      <c r="H839">
        <v>1166</v>
      </c>
      <c r="I839">
        <v>2</v>
      </c>
      <c r="J839" t="s">
        <v>42</v>
      </c>
      <c r="K839">
        <v>3</v>
      </c>
      <c r="L839">
        <v>3</v>
      </c>
      <c r="M839" t="s">
        <v>80</v>
      </c>
      <c r="N839">
        <v>3</v>
      </c>
      <c r="O839" t="s">
        <v>44</v>
      </c>
      <c r="P839">
        <v>13499</v>
      </c>
      <c r="Q839">
        <v>9</v>
      </c>
      <c r="R839" t="s">
        <v>50</v>
      </c>
      <c r="S839">
        <v>17</v>
      </c>
      <c r="T839">
        <v>3</v>
      </c>
      <c r="U839">
        <v>3</v>
      </c>
      <c r="V839">
        <v>0</v>
      </c>
      <c r="W839">
        <v>20</v>
      </c>
      <c r="X839">
        <v>3</v>
      </c>
      <c r="Y839">
        <v>2</v>
      </c>
      <c r="Z839">
        <v>18</v>
      </c>
      <c r="AA839">
        <v>7</v>
      </c>
      <c r="AB839">
        <v>2</v>
      </c>
      <c r="AC839">
        <v>13</v>
      </c>
      <c r="AD839">
        <v>0</v>
      </c>
      <c r="AE839">
        <v>0</v>
      </c>
      <c r="AF839">
        <v>0</v>
      </c>
      <c r="AG839">
        <v>1</v>
      </c>
      <c r="AH839" t="s">
        <v>45</v>
      </c>
      <c r="AI839" t="s">
        <v>57</v>
      </c>
      <c r="AJ839" t="s">
        <v>81</v>
      </c>
      <c r="AK839" t="s">
        <v>71</v>
      </c>
      <c r="AL839" t="s">
        <v>71</v>
      </c>
      <c r="AM839">
        <v>2.5</v>
      </c>
      <c r="AN839" t="s">
        <v>96</v>
      </c>
      <c r="AO839" t="str" cm="1">
        <f t="array" ref="AO839">_xlfn.IFS(
  attrition_data[[#This Row],[YearsSinceLastPromotion]]="","",
  attrition_data[[#This Row],[YearsSinceLastPromotion]]=0,"0",
  attrition_data[[#This Row],[YearsSinceLastPromotion]]&lt;=2,"1–2",
  attrition_data[[#This Row],[YearsSinceLastPromotion]]&lt;=5,"3–5",
  TRUE,"6+"
)</f>
        <v>1–2</v>
      </c>
      <c r="AP839">
        <f>attrition_data[[#This Row],[MonthlyIncome]] * 12 * ReplacementFactor</f>
        <v>48596.4</v>
      </c>
      <c r="AQ839">
        <f>IFERROR(attrition_data[[#This Row],[AttritionFlag]] * attrition_data[[#This Row],[ReplacementCost]], 0)</f>
        <v>0</v>
      </c>
      <c r="AR83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39" t="str" cm="1">
        <f t="array" ref="AS839">_xlfn.IFS(
  attrition_data[[#This Row],[RiskScore]] &lt;= $AU$3, "Q1 (Lowest)",
  attrition_data[[#This Row],[RiskScore]] &lt;= $AV$3, "Q2",
  attrition_data[[#This Row],[RiskScore]] &lt;= $AW$3, "Q3",
  TRUE, "Q4 (Highest)"
)</f>
        <v>Q1 (Lowest)</v>
      </c>
    </row>
    <row r="840" spans="1:45">
      <c r="A840">
        <v>42</v>
      </c>
      <c r="B840" t="s">
        <v>38</v>
      </c>
      <c r="C840" t="s">
        <v>51</v>
      </c>
      <c r="D840" t="s">
        <v>40</v>
      </c>
      <c r="E840">
        <v>12</v>
      </c>
      <c r="F840">
        <v>3</v>
      </c>
      <c r="G840" t="s">
        <v>41</v>
      </c>
      <c r="H840">
        <v>1167</v>
      </c>
      <c r="I840">
        <v>3</v>
      </c>
      <c r="J840" t="s">
        <v>53</v>
      </c>
      <c r="K840">
        <v>3</v>
      </c>
      <c r="L840">
        <v>4</v>
      </c>
      <c r="M840" t="s">
        <v>43</v>
      </c>
      <c r="N840">
        <v>1</v>
      </c>
      <c r="O840" t="s">
        <v>44</v>
      </c>
      <c r="P840">
        <v>13758</v>
      </c>
      <c r="Q840">
        <v>0</v>
      </c>
      <c r="R840" t="s">
        <v>38</v>
      </c>
      <c r="S840">
        <v>12</v>
      </c>
      <c r="T840">
        <v>3</v>
      </c>
      <c r="U840">
        <v>2</v>
      </c>
      <c r="V840">
        <v>0</v>
      </c>
      <c r="W840">
        <v>22</v>
      </c>
      <c r="X840">
        <v>2</v>
      </c>
      <c r="Y840">
        <v>2</v>
      </c>
      <c r="Z840">
        <v>21</v>
      </c>
      <c r="AA840">
        <v>9</v>
      </c>
      <c r="AB840">
        <v>13</v>
      </c>
      <c r="AC840">
        <v>14</v>
      </c>
      <c r="AD840">
        <v>1</v>
      </c>
      <c r="AE840">
        <v>1</v>
      </c>
      <c r="AF840">
        <v>0</v>
      </c>
      <c r="AG840">
        <v>1</v>
      </c>
      <c r="AH840" t="s">
        <v>45</v>
      </c>
      <c r="AI840" t="s">
        <v>73</v>
      </c>
      <c r="AJ840" t="s">
        <v>81</v>
      </c>
      <c r="AK840" t="s">
        <v>71</v>
      </c>
      <c r="AL840" t="s">
        <v>78</v>
      </c>
      <c r="AM840">
        <v>2</v>
      </c>
      <c r="AN840" t="s">
        <v>93</v>
      </c>
      <c r="AO840" t="str" cm="1">
        <f t="array" ref="AO840">_xlfn.IFS(
  attrition_data[[#This Row],[YearsSinceLastPromotion]]="","",
  attrition_data[[#This Row],[YearsSinceLastPromotion]]=0,"0",
  attrition_data[[#This Row],[YearsSinceLastPromotion]]&lt;=2,"1–2",
  attrition_data[[#This Row],[YearsSinceLastPromotion]]&lt;=5,"3–5",
  TRUE,"6+"
)</f>
        <v>6+</v>
      </c>
      <c r="AP840">
        <f>attrition_data[[#This Row],[MonthlyIncome]] * 12 * ReplacementFactor</f>
        <v>49528.799999999996</v>
      </c>
      <c r="AQ840">
        <f>IFERROR(attrition_data[[#This Row],[AttritionFlag]] * attrition_data[[#This Row],[ReplacementCost]], 0)</f>
        <v>49528.799999999996</v>
      </c>
      <c r="AR84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840" t="str" cm="1">
        <f t="array" ref="AS840">_xlfn.IFS(
  attrition_data[[#This Row],[RiskScore]] &lt;= $AU$3, "Q1 (Lowest)",
  attrition_data[[#This Row],[RiskScore]] &lt;= $AV$3, "Q2",
  attrition_data[[#This Row],[RiskScore]] &lt;= $AW$3, "Q3",
  TRUE, "Q4 (Highest)"
)</f>
        <v>Q4 (Highest)</v>
      </c>
    </row>
    <row r="841" spans="1:45">
      <c r="A841">
        <v>42</v>
      </c>
      <c r="B841" t="s">
        <v>50</v>
      </c>
      <c r="C841" t="s">
        <v>39</v>
      </c>
      <c r="D841" t="s">
        <v>40</v>
      </c>
      <c r="E841">
        <v>4</v>
      </c>
      <c r="F841">
        <v>4</v>
      </c>
      <c r="G841" t="s">
        <v>82</v>
      </c>
      <c r="H841">
        <v>1171</v>
      </c>
      <c r="I841">
        <v>2</v>
      </c>
      <c r="J841" t="s">
        <v>53</v>
      </c>
      <c r="K841">
        <v>3</v>
      </c>
      <c r="L841">
        <v>2</v>
      </c>
      <c r="M841" t="s">
        <v>43</v>
      </c>
      <c r="N841">
        <v>1</v>
      </c>
      <c r="O841" t="s">
        <v>44</v>
      </c>
      <c r="P841">
        <v>5155</v>
      </c>
      <c r="Q841">
        <v>7</v>
      </c>
      <c r="R841" t="s">
        <v>50</v>
      </c>
      <c r="S841">
        <v>13</v>
      </c>
      <c r="T841">
        <v>3</v>
      </c>
      <c r="U841">
        <v>4</v>
      </c>
      <c r="V841">
        <v>0</v>
      </c>
      <c r="W841">
        <v>9</v>
      </c>
      <c r="X841">
        <v>3</v>
      </c>
      <c r="Y841">
        <v>4</v>
      </c>
      <c r="Z841">
        <v>6</v>
      </c>
      <c r="AA841">
        <v>4</v>
      </c>
      <c r="AB841">
        <v>1</v>
      </c>
      <c r="AC841">
        <v>5</v>
      </c>
      <c r="AD841">
        <v>0</v>
      </c>
      <c r="AE841">
        <v>0</v>
      </c>
      <c r="AF841">
        <v>1</v>
      </c>
      <c r="AG841">
        <v>1</v>
      </c>
      <c r="AH841" t="s">
        <v>45</v>
      </c>
      <c r="AI841" t="s">
        <v>46</v>
      </c>
      <c r="AJ841" t="s">
        <v>47</v>
      </c>
      <c r="AK841" t="s">
        <v>58</v>
      </c>
      <c r="AL841" t="s">
        <v>49</v>
      </c>
      <c r="AM841">
        <v>2.75</v>
      </c>
      <c r="AN841" t="s">
        <v>94</v>
      </c>
      <c r="AO841" t="str" cm="1">
        <f t="array" ref="AO841">_xlfn.IFS(
  attrition_data[[#This Row],[YearsSinceLastPromotion]]="","",
  attrition_data[[#This Row],[YearsSinceLastPromotion]]=0,"0",
  attrition_data[[#This Row],[YearsSinceLastPromotion]]&lt;=2,"1–2",
  attrition_data[[#This Row],[YearsSinceLastPromotion]]&lt;=5,"3–5",
  TRUE,"6+"
)</f>
        <v>1–2</v>
      </c>
      <c r="AP841">
        <f>attrition_data[[#This Row],[MonthlyIncome]] * 12 * ReplacementFactor</f>
        <v>18558</v>
      </c>
      <c r="AQ841">
        <f>IFERROR(attrition_data[[#This Row],[AttritionFlag]] * attrition_data[[#This Row],[ReplacementCost]], 0)</f>
        <v>0</v>
      </c>
      <c r="AR84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41" t="str" cm="1">
        <f t="array" ref="AS841">_xlfn.IFS(
  attrition_data[[#This Row],[RiskScore]] &lt;= $AU$3, "Q1 (Lowest)",
  attrition_data[[#This Row],[RiskScore]] &lt;= $AV$3, "Q2",
  attrition_data[[#This Row],[RiskScore]] &lt;= $AW$3, "Q3",
  TRUE, "Q4 (Highest)"
)</f>
        <v>Q1 (Lowest)</v>
      </c>
    </row>
    <row r="842" spans="1:45">
      <c r="A842">
        <v>35</v>
      </c>
      <c r="B842" t="s">
        <v>50</v>
      </c>
      <c r="C842" t="s">
        <v>39</v>
      </c>
      <c r="D842" t="s">
        <v>52</v>
      </c>
      <c r="E842">
        <v>1</v>
      </c>
      <c r="F842">
        <v>4</v>
      </c>
      <c r="G842" t="s">
        <v>64</v>
      </c>
      <c r="H842">
        <v>1172</v>
      </c>
      <c r="I842">
        <v>4</v>
      </c>
      <c r="J842" t="s">
        <v>53</v>
      </c>
      <c r="K842">
        <v>2</v>
      </c>
      <c r="L842">
        <v>1</v>
      </c>
      <c r="M842" t="s">
        <v>60</v>
      </c>
      <c r="N842">
        <v>3</v>
      </c>
      <c r="O842" t="s">
        <v>55</v>
      </c>
      <c r="P842">
        <v>2258</v>
      </c>
      <c r="Q842">
        <v>6</v>
      </c>
      <c r="R842" t="s">
        <v>50</v>
      </c>
      <c r="S842">
        <v>12</v>
      </c>
      <c r="T842">
        <v>3</v>
      </c>
      <c r="U842">
        <v>2</v>
      </c>
      <c r="V842">
        <v>1</v>
      </c>
      <c r="W842">
        <v>10</v>
      </c>
      <c r="X842">
        <v>2</v>
      </c>
      <c r="Y842">
        <v>3</v>
      </c>
      <c r="Z842">
        <v>8</v>
      </c>
      <c r="AA842">
        <v>0</v>
      </c>
      <c r="AB842">
        <v>1</v>
      </c>
      <c r="AC842">
        <v>7</v>
      </c>
      <c r="AD842">
        <v>0</v>
      </c>
      <c r="AE842">
        <v>0</v>
      </c>
      <c r="AF842">
        <v>1</v>
      </c>
      <c r="AG842">
        <v>1</v>
      </c>
      <c r="AH842" t="s">
        <v>45</v>
      </c>
      <c r="AI842" t="s">
        <v>46</v>
      </c>
      <c r="AJ842" t="s">
        <v>61</v>
      </c>
      <c r="AK842" t="s">
        <v>58</v>
      </c>
      <c r="AL842" t="s">
        <v>49</v>
      </c>
      <c r="AM842">
        <v>3</v>
      </c>
      <c r="AN842" t="s">
        <v>94</v>
      </c>
      <c r="AO842" t="str" cm="1">
        <f t="array" ref="AO842">_xlfn.IFS(
  attrition_data[[#This Row],[YearsSinceLastPromotion]]="","",
  attrition_data[[#This Row],[YearsSinceLastPromotion]]=0,"0",
  attrition_data[[#This Row],[YearsSinceLastPromotion]]&lt;=2,"1–2",
  attrition_data[[#This Row],[YearsSinceLastPromotion]]&lt;=5,"3–5",
  TRUE,"6+"
)</f>
        <v>1–2</v>
      </c>
      <c r="AP842">
        <f>attrition_data[[#This Row],[MonthlyIncome]] * 12 * ReplacementFactor</f>
        <v>8128.7999999999993</v>
      </c>
      <c r="AQ842">
        <f>IFERROR(attrition_data[[#This Row],[AttritionFlag]] * attrition_data[[#This Row],[ReplacementCost]], 0)</f>
        <v>0</v>
      </c>
      <c r="AR84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42" t="str" cm="1">
        <f t="array" ref="AS842">_xlfn.IFS(
  attrition_data[[#This Row],[RiskScore]] &lt;= $AU$3, "Q1 (Lowest)",
  attrition_data[[#This Row],[RiskScore]] &lt;= $AV$3, "Q2",
  attrition_data[[#This Row],[RiskScore]] &lt;= $AW$3, "Q3",
  TRUE, "Q4 (Highest)"
)</f>
        <v>Q1 (Lowest)</v>
      </c>
    </row>
    <row r="843" spans="1:45">
      <c r="A843">
        <v>24</v>
      </c>
      <c r="B843" t="s">
        <v>50</v>
      </c>
      <c r="C843" t="s">
        <v>39</v>
      </c>
      <c r="D843" t="s">
        <v>52</v>
      </c>
      <c r="E843">
        <v>24</v>
      </c>
      <c r="F843">
        <v>3</v>
      </c>
      <c r="G843" t="s">
        <v>64</v>
      </c>
      <c r="H843">
        <v>1173</v>
      </c>
      <c r="I843">
        <v>4</v>
      </c>
      <c r="J843" t="s">
        <v>53</v>
      </c>
      <c r="K843">
        <v>3</v>
      </c>
      <c r="L843">
        <v>1</v>
      </c>
      <c r="M843" t="s">
        <v>60</v>
      </c>
      <c r="N843">
        <v>2</v>
      </c>
      <c r="O843" t="s">
        <v>44</v>
      </c>
      <c r="P843">
        <v>3597</v>
      </c>
      <c r="Q843">
        <v>8</v>
      </c>
      <c r="R843" t="s">
        <v>50</v>
      </c>
      <c r="S843">
        <v>22</v>
      </c>
      <c r="T843">
        <v>4</v>
      </c>
      <c r="U843">
        <v>4</v>
      </c>
      <c r="V843">
        <v>0</v>
      </c>
      <c r="W843">
        <v>6</v>
      </c>
      <c r="X843">
        <v>2</v>
      </c>
      <c r="Y843">
        <v>3</v>
      </c>
      <c r="Z843">
        <v>4</v>
      </c>
      <c r="AA843">
        <v>3</v>
      </c>
      <c r="AB843">
        <v>1</v>
      </c>
      <c r="AC843">
        <v>2</v>
      </c>
      <c r="AD843">
        <v>0</v>
      </c>
      <c r="AE843">
        <v>0</v>
      </c>
      <c r="AF843">
        <v>1</v>
      </c>
      <c r="AG843">
        <v>1</v>
      </c>
      <c r="AH843" t="s">
        <v>153</v>
      </c>
      <c r="AI843" t="s">
        <v>68</v>
      </c>
      <c r="AJ843" t="s">
        <v>61</v>
      </c>
      <c r="AK843" t="s">
        <v>48</v>
      </c>
      <c r="AL843" t="s">
        <v>65</v>
      </c>
      <c r="AM843">
        <v>3.25</v>
      </c>
      <c r="AN843" t="s">
        <v>95</v>
      </c>
      <c r="AO843" t="str" cm="1">
        <f t="array" ref="AO843">_xlfn.IFS(
  attrition_data[[#This Row],[YearsSinceLastPromotion]]="","",
  attrition_data[[#This Row],[YearsSinceLastPromotion]]=0,"0",
  attrition_data[[#This Row],[YearsSinceLastPromotion]]&lt;=2,"1–2",
  attrition_data[[#This Row],[YearsSinceLastPromotion]]&lt;=5,"3–5",
  TRUE,"6+"
)</f>
        <v>1–2</v>
      </c>
      <c r="AP843">
        <f>attrition_data[[#This Row],[MonthlyIncome]] * 12 * ReplacementFactor</f>
        <v>12949.199999999999</v>
      </c>
      <c r="AQ843">
        <f>IFERROR(attrition_data[[#This Row],[AttritionFlag]] * attrition_data[[#This Row],[ReplacementCost]], 0)</f>
        <v>0</v>
      </c>
      <c r="AR84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43" t="str" cm="1">
        <f t="array" ref="AS843">_xlfn.IFS(
  attrition_data[[#This Row],[RiskScore]] &lt;= $AU$3, "Q1 (Lowest)",
  attrition_data[[#This Row],[RiskScore]] &lt;= $AV$3, "Q2",
  attrition_data[[#This Row],[RiskScore]] &lt;= $AW$3, "Q3",
  TRUE, "Q4 (Highest)"
)</f>
        <v>Q2</v>
      </c>
    </row>
    <row r="844" spans="1:45">
      <c r="A844">
        <v>28</v>
      </c>
      <c r="B844" t="s">
        <v>38</v>
      </c>
      <c r="C844" t="s">
        <v>39</v>
      </c>
      <c r="D844" t="s">
        <v>52</v>
      </c>
      <c r="E844">
        <v>12</v>
      </c>
      <c r="F844">
        <v>1</v>
      </c>
      <c r="G844" t="s">
        <v>41</v>
      </c>
      <c r="H844">
        <v>1175</v>
      </c>
      <c r="I844">
        <v>3</v>
      </c>
      <c r="J844" t="s">
        <v>42</v>
      </c>
      <c r="K844">
        <v>3</v>
      </c>
      <c r="L844">
        <v>1</v>
      </c>
      <c r="M844" t="s">
        <v>60</v>
      </c>
      <c r="N844">
        <v>4</v>
      </c>
      <c r="O844" t="s">
        <v>55</v>
      </c>
      <c r="P844">
        <v>2515</v>
      </c>
      <c r="Q844">
        <v>1</v>
      </c>
      <c r="R844" t="s">
        <v>38</v>
      </c>
      <c r="S844">
        <v>11</v>
      </c>
      <c r="T844">
        <v>3</v>
      </c>
      <c r="U844">
        <v>4</v>
      </c>
      <c r="V844">
        <v>0</v>
      </c>
      <c r="W844">
        <v>1</v>
      </c>
      <c r="X844">
        <v>4</v>
      </c>
      <c r="Y844">
        <v>2</v>
      </c>
      <c r="Z844">
        <v>1</v>
      </c>
      <c r="AA844">
        <v>1</v>
      </c>
      <c r="AB844">
        <v>0</v>
      </c>
      <c r="AC844">
        <v>0</v>
      </c>
      <c r="AD844">
        <v>1</v>
      </c>
      <c r="AE844">
        <v>1</v>
      </c>
      <c r="AF844">
        <v>1</v>
      </c>
      <c r="AG844">
        <v>0</v>
      </c>
      <c r="AH844" t="s">
        <v>63</v>
      </c>
      <c r="AI844" t="s">
        <v>73</v>
      </c>
      <c r="AJ844" t="s">
        <v>61</v>
      </c>
      <c r="AK844" t="s">
        <v>65</v>
      </c>
      <c r="AL844" t="s">
        <v>62</v>
      </c>
      <c r="AM844">
        <v>3.25</v>
      </c>
      <c r="AN844" t="s">
        <v>95</v>
      </c>
      <c r="AO844" t="str" cm="1">
        <f t="array" ref="AO844">_xlfn.IFS(
  attrition_data[[#This Row],[YearsSinceLastPromotion]]="","",
  attrition_data[[#This Row],[YearsSinceLastPromotion]]=0,"0",
  attrition_data[[#This Row],[YearsSinceLastPromotion]]&lt;=2,"1–2",
  attrition_data[[#This Row],[YearsSinceLastPromotion]]&lt;=5,"3–5",
  TRUE,"6+"
)</f>
        <v>0</v>
      </c>
      <c r="AP844">
        <f>attrition_data[[#This Row],[MonthlyIncome]] * 12 * ReplacementFactor</f>
        <v>9054</v>
      </c>
      <c r="AQ844">
        <f>IFERROR(attrition_data[[#This Row],[AttritionFlag]] * attrition_data[[#This Row],[ReplacementCost]], 0)</f>
        <v>9054</v>
      </c>
      <c r="AR84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844" t="str" cm="1">
        <f t="array" ref="AS844">_xlfn.IFS(
  attrition_data[[#This Row],[RiskScore]] &lt;= $AU$3, "Q1 (Lowest)",
  attrition_data[[#This Row],[RiskScore]] &lt;= $AV$3, "Q2",
  attrition_data[[#This Row],[RiskScore]] &lt;= $AW$3, "Q3",
  TRUE, "Q4 (Highest)"
)</f>
        <v>Q3</v>
      </c>
    </row>
    <row r="845" spans="1:45">
      <c r="A845">
        <v>26</v>
      </c>
      <c r="B845" t="s">
        <v>50</v>
      </c>
      <c r="C845" t="s">
        <v>39</v>
      </c>
      <c r="D845" t="s">
        <v>52</v>
      </c>
      <c r="E845">
        <v>3</v>
      </c>
      <c r="F845">
        <v>4</v>
      </c>
      <c r="G845" t="s">
        <v>64</v>
      </c>
      <c r="H845">
        <v>1177</v>
      </c>
      <c r="I845">
        <v>1</v>
      </c>
      <c r="J845" t="s">
        <v>53</v>
      </c>
      <c r="K845">
        <v>4</v>
      </c>
      <c r="L845">
        <v>1</v>
      </c>
      <c r="M845" t="s">
        <v>60</v>
      </c>
      <c r="N845">
        <v>4</v>
      </c>
      <c r="O845" t="s">
        <v>55</v>
      </c>
      <c r="P845">
        <v>4420</v>
      </c>
      <c r="Q845">
        <v>1</v>
      </c>
      <c r="R845" t="s">
        <v>50</v>
      </c>
      <c r="S845">
        <v>22</v>
      </c>
      <c r="T845">
        <v>4</v>
      </c>
      <c r="U845">
        <v>2</v>
      </c>
      <c r="V845">
        <v>1</v>
      </c>
      <c r="W845">
        <v>8</v>
      </c>
      <c r="X845">
        <v>2</v>
      </c>
      <c r="Y845">
        <v>3</v>
      </c>
      <c r="Z845">
        <v>8</v>
      </c>
      <c r="AA845">
        <v>7</v>
      </c>
      <c r="AB845">
        <v>0</v>
      </c>
      <c r="AC845">
        <v>7</v>
      </c>
      <c r="AD845">
        <v>0</v>
      </c>
      <c r="AE845">
        <v>0</v>
      </c>
      <c r="AF845">
        <v>1</v>
      </c>
      <c r="AG845">
        <v>1</v>
      </c>
      <c r="AH845" t="s">
        <v>63</v>
      </c>
      <c r="AI845" t="s">
        <v>46</v>
      </c>
      <c r="AJ845" t="s">
        <v>61</v>
      </c>
      <c r="AK845" t="s">
        <v>48</v>
      </c>
      <c r="AL845" t="s">
        <v>49</v>
      </c>
      <c r="AM845">
        <v>2.5</v>
      </c>
      <c r="AN845" t="s">
        <v>96</v>
      </c>
      <c r="AO845" t="str" cm="1">
        <f t="array" ref="AO845">_xlfn.IFS(
  attrition_data[[#This Row],[YearsSinceLastPromotion]]="","",
  attrition_data[[#This Row],[YearsSinceLastPromotion]]=0,"0",
  attrition_data[[#This Row],[YearsSinceLastPromotion]]&lt;=2,"1–2",
  attrition_data[[#This Row],[YearsSinceLastPromotion]]&lt;=5,"3–5",
  TRUE,"6+"
)</f>
        <v>0</v>
      </c>
      <c r="AP845">
        <f>attrition_data[[#This Row],[MonthlyIncome]] * 12 * ReplacementFactor</f>
        <v>15912</v>
      </c>
      <c r="AQ845">
        <f>IFERROR(attrition_data[[#This Row],[AttritionFlag]] * attrition_data[[#This Row],[ReplacementCost]], 0)</f>
        <v>0</v>
      </c>
      <c r="AR84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45" t="str" cm="1">
        <f t="array" ref="AS845">_xlfn.IFS(
  attrition_data[[#This Row],[RiskScore]] &lt;= $AU$3, "Q1 (Lowest)",
  attrition_data[[#This Row],[RiskScore]] &lt;= $AV$3, "Q2",
  attrition_data[[#This Row],[RiskScore]] &lt;= $AW$3, "Q3",
  TRUE, "Q4 (Highest)"
)</f>
        <v>Q1 (Lowest)</v>
      </c>
    </row>
    <row r="846" spans="1:45">
      <c r="A846">
        <v>30</v>
      </c>
      <c r="B846" t="s">
        <v>50</v>
      </c>
      <c r="C846" t="s">
        <v>39</v>
      </c>
      <c r="D846" t="s">
        <v>40</v>
      </c>
      <c r="E846">
        <v>10</v>
      </c>
      <c r="F846">
        <v>3</v>
      </c>
      <c r="G846" t="s">
        <v>82</v>
      </c>
      <c r="H846">
        <v>1179</v>
      </c>
      <c r="I846">
        <v>3</v>
      </c>
      <c r="J846" t="s">
        <v>53</v>
      </c>
      <c r="K846">
        <v>2</v>
      </c>
      <c r="L846">
        <v>2</v>
      </c>
      <c r="M846" t="s">
        <v>43</v>
      </c>
      <c r="N846">
        <v>3</v>
      </c>
      <c r="O846" t="s">
        <v>55</v>
      </c>
      <c r="P846">
        <v>6578</v>
      </c>
      <c r="Q846">
        <v>1</v>
      </c>
      <c r="R846" t="s">
        <v>50</v>
      </c>
      <c r="S846">
        <v>18</v>
      </c>
      <c r="T846">
        <v>3</v>
      </c>
      <c r="U846">
        <v>1</v>
      </c>
      <c r="V846">
        <v>1</v>
      </c>
      <c r="W846">
        <v>10</v>
      </c>
      <c r="X846">
        <v>3</v>
      </c>
      <c r="Y846">
        <v>3</v>
      </c>
      <c r="Z846">
        <v>10</v>
      </c>
      <c r="AA846">
        <v>3</v>
      </c>
      <c r="AB846">
        <v>1</v>
      </c>
      <c r="AC846">
        <v>4</v>
      </c>
      <c r="AD846">
        <v>0</v>
      </c>
      <c r="AE846">
        <v>0</v>
      </c>
      <c r="AF846">
        <v>1</v>
      </c>
      <c r="AG846">
        <v>1</v>
      </c>
      <c r="AH846" t="s">
        <v>63</v>
      </c>
      <c r="AI846" t="s">
        <v>57</v>
      </c>
      <c r="AJ846" t="s">
        <v>47</v>
      </c>
      <c r="AK846" t="s">
        <v>58</v>
      </c>
      <c r="AL846" t="s">
        <v>49</v>
      </c>
      <c r="AM846">
        <v>2.5</v>
      </c>
      <c r="AN846" t="s">
        <v>96</v>
      </c>
      <c r="AO846" t="str" cm="1">
        <f t="array" ref="AO846">_xlfn.IFS(
  attrition_data[[#This Row],[YearsSinceLastPromotion]]="","",
  attrition_data[[#This Row],[YearsSinceLastPromotion]]=0,"0",
  attrition_data[[#This Row],[YearsSinceLastPromotion]]&lt;=2,"1–2",
  attrition_data[[#This Row],[YearsSinceLastPromotion]]&lt;=5,"3–5",
  TRUE,"6+"
)</f>
        <v>1–2</v>
      </c>
      <c r="AP846">
        <f>attrition_data[[#This Row],[MonthlyIncome]] * 12 * ReplacementFactor</f>
        <v>23680.799999999999</v>
      </c>
      <c r="AQ846">
        <f>IFERROR(attrition_data[[#This Row],[AttritionFlag]] * attrition_data[[#This Row],[ReplacementCost]], 0)</f>
        <v>0</v>
      </c>
      <c r="AR84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46" t="str" cm="1">
        <f t="array" ref="AS846">_xlfn.IFS(
  attrition_data[[#This Row],[RiskScore]] &lt;= $AU$3, "Q1 (Lowest)",
  attrition_data[[#This Row],[RiskScore]] &lt;= $AV$3, "Q2",
  attrition_data[[#This Row],[RiskScore]] &lt;= $AW$3, "Q3",
  TRUE, "Q4 (Highest)"
)</f>
        <v>Q1 (Lowest)</v>
      </c>
    </row>
    <row r="847" spans="1:45">
      <c r="A847">
        <v>40</v>
      </c>
      <c r="B847" t="s">
        <v>50</v>
      </c>
      <c r="C847" t="s">
        <v>51</v>
      </c>
      <c r="D847" t="s">
        <v>52</v>
      </c>
      <c r="E847">
        <v>26</v>
      </c>
      <c r="F847">
        <v>2</v>
      </c>
      <c r="G847" t="s">
        <v>64</v>
      </c>
      <c r="H847">
        <v>1180</v>
      </c>
      <c r="I847">
        <v>3</v>
      </c>
      <c r="J847" t="s">
        <v>42</v>
      </c>
      <c r="K847">
        <v>2</v>
      </c>
      <c r="L847">
        <v>2</v>
      </c>
      <c r="M847" t="s">
        <v>54</v>
      </c>
      <c r="N847">
        <v>4</v>
      </c>
      <c r="O847" t="s">
        <v>55</v>
      </c>
      <c r="P847">
        <v>4422</v>
      </c>
      <c r="Q847">
        <v>3</v>
      </c>
      <c r="R847" t="s">
        <v>38</v>
      </c>
      <c r="S847">
        <v>13</v>
      </c>
      <c r="T847">
        <v>3</v>
      </c>
      <c r="U847">
        <v>4</v>
      </c>
      <c r="V847">
        <v>1</v>
      </c>
      <c r="W847">
        <v>16</v>
      </c>
      <c r="X847">
        <v>3</v>
      </c>
      <c r="Y847">
        <v>1</v>
      </c>
      <c r="Z847">
        <v>1</v>
      </c>
      <c r="AA847">
        <v>1</v>
      </c>
      <c r="AB847">
        <v>0</v>
      </c>
      <c r="AC847">
        <v>0</v>
      </c>
      <c r="AD847">
        <v>0</v>
      </c>
      <c r="AE847">
        <v>1</v>
      </c>
      <c r="AF847">
        <v>1</v>
      </c>
      <c r="AG847">
        <v>0</v>
      </c>
      <c r="AH847" t="s">
        <v>45</v>
      </c>
      <c r="AI847" t="s">
        <v>68</v>
      </c>
      <c r="AJ847" t="s">
        <v>61</v>
      </c>
      <c r="AK847" t="s">
        <v>71</v>
      </c>
      <c r="AL847" t="s">
        <v>62</v>
      </c>
      <c r="AM847">
        <v>3</v>
      </c>
      <c r="AN847" t="s">
        <v>94</v>
      </c>
      <c r="AO847" t="str" cm="1">
        <f t="array" ref="AO847">_xlfn.IFS(
  attrition_data[[#This Row],[YearsSinceLastPromotion]]="","",
  attrition_data[[#This Row],[YearsSinceLastPromotion]]=0,"0",
  attrition_data[[#This Row],[YearsSinceLastPromotion]]&lt;=2,"1–2",
  attrition_data[[#This Row],[YearsSinceLastPromotion]]&lt;=5,"3–5",
  TRUE,"6+"
)</f>
        <v>0</v>
      </c>
      <c r="AP847">
        <f>attrition_data[[#This Row],[MonthlyIncome]] * 12 * ReplacementFactor</f>
        <v>15919.199999999999</v>
      </c>
      <c r="AQ847">
        <f>IFERROR(attrition_data[[#This Row],[AttritionFlag]] * attrition_data[[#This Row],[ReplacementCost]], 0)</f>
        <v>0</v>
      </c>
      <c r="AR84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847" t="str" cm="1">
        <f t="array" ref="AS847">_xlfn.IFS(
  attrition_data[[#This Row],[RiskScore]] &lt;= $AU$3, "Q1 (Lowest)",
  attrition_data[[#This Row],[RiskScore]] &lt;= $AV$3, "Q2",
  attrition_data[[#This Row],[RiskScore]] &lt;= $AW$3, "Q3",
  TRUE, "Q4 (Highest)"
)</f>
        <v>Q4 (Highest)</v>
      </c>
    </row>
    <row r="848" spans="1:45">
      <c r="A848">
        <v>35</v>
      </c>
      <c r="B848" t="s">
        <v>50</v>
      </c>
      <c r="C848" t="s">
        <v>39</v>
      </c>
      <c r="D848" t="s">
        <v>52</v>
      </c>
      <c r="E848">
        <v>2</v>
      </c>
      <c r="F848">
        <v>3</v>
      </c>
      <c r="G848" t="s">
        <v>41</v>
      </c>
      <c r="H848">
        <v>1182</v>
      </c>
      <c r="I848">
        <v>3</v>
      </c>
      <c r="J848" t="s">
        <v>53</v>
      </c>
      <c r="K848">
        <v>2</v>
      </c>
      <c r="L848">
        <v>3</v>
      </c>
      <c r="M848" t="s">
        <v>69</v>
      </c>
      <c r="N848">
        <v>2</v>
      </c>
      <c r="O848" t="s">
        <v>67</v>
      </c>
      <c r="P848">
        <v>10274</v>
      </c>
      <c r="Q848">
        <v>2</v>
      </c>
      <c r="R848" t="s">
        <v>50</v>
      </c>
      <c r="S848">
        <v>18</v>
      </c>
      <c r="T848">
        <v>3</v>
      </c>
      <c r="U848">
        <v>2</v>
      </c>
      <c r="V848">
        <v>1</v>
      </c>
      <c r="W848">
        <v>15</v>
      </c>
      <c r="X848">
        <v>2</v>
      </c>
      <c r="Y848">
        <v>4</v>
      </c>
      <c r="Z848">
        <v>7</v>
      </c>
      <c r="AA848">
        <v>7</v>
      </c>
      <c r="AB848">
        <v>6</v>
      </c>
      <c r="AC848">
        <v>4</v>
      </c>
      <c r="AD848">
        <v>0</v>
      </c>
      <c r="AE848">
        <v>0</v>
      </c>
      <c r="AF848">
        <v>0</v>
      </c>
      <c r="AG848">
        <v>1</v>
      </c>
      <c r="AH848" t="s">
        <v>45</v>
      </c>
      <c r="AI848" t="s">
        <v>46</v>
      </c>
      <c r="AJ848" t="s">
        <v>81</v>
      </c>
      <c r="AK848" t="s">
        <v>58</v>
      </c>
      <c r="AL848" t="s">
        <v>49</v>
      </c>
      <c r="AM848">
        <v>2.75</v>
      </c>
      <c r="AN848" t="s">
        <v>94</v>
      </c>
      <c r="AO848" t="str" cm="1">
        <f t="array" ref="AO848">_xlfn.IFS(
  attrition_data[[#This Row],[YearsSinceLastPromotion]]="","",
  attrition_data[[#This Row],[YearsSinceLastPromotion]]=0,"0",
  attrition_data[[#This Row],[YearsSinceLastPromotion]]&lt;=2,"1–2",
  attrition_data[[#This Row],[YearsSinceLastPromotion]]&lt;=5,"3–5",
  TRUE,"6+"
)</f>
        <v>6+</v>
      </c>
      <c r="AP848">
        <f>attrition_data[[#This Row],[MonthlyIncome]] * 12 * ReplacementFactor</f>
        <v>36986.400000000001</v>
      </c>
      <c r="AQ848">
        <f>IFERROR(attrition_data[[#This Row],[AttritionFlag]] * attrition_data[[#This Row],[ReplacementCost]], 0)</f>
        <v>0</v>
      </c>
      <c r="AR84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48" t="str" cm="1">
        <f t="array" ref="AS848">_xlfn.IFS(
  attrition_data[[#This Row],[RiskScore]] &lt;= $AU$3, "Q1 (Lowest)",
  attrition_data[[#This Row],[RiskScore]] &lt;= $AV$3, "Q2",
  attrition_data[[#This Row],[RiskScore]] &lt;= $AW$3, "Q3",
  TRUE, "Q4 (Highest)"
)</f>
        <v>Q2</v>
      </c>
    </row>
    <row r="849" spans="1:45">
      <c r="A849">
        <v>34</v>
      </c>
      <c r="B849" t="s">
        <v>50</v>
      </c>
      <c r="C849" t="s">
        <v>51</v>
      </c>
      <c r="D849" t="s">
        <v>52</v>
      </c>
      <c r="E849">
        <v>1</v>
      </c>
      <c r="F849">
        <v>3</v>
      </c>
      <c r="G849" t="s">
        <v>64</v>
      </c>
      <c r="H849">
        <v>1184</v>
      </c>
      <c r="I849">
        <v>4</v>
      </c>
      <c r="J849" t="s">
        <v>53</v>
      </c>
      <c r="K849">
        <v>2</v>
      </c>
      <c r="L849">
        <v>2</v>
      </c>
      <c r="M849" t="s">
        <v>70</v>
      </c>
      <c r="N849">
        <v>1</v>
      </c>
      <c r="O849" t="s">
        <v>44</v>
      </c>
      <c r="P849">
        <v>5343</v>
      </c>
      <c r="Q849">
        <v>0</v>
      </c>
      <c r="R849" t="s">
        <v>50</v>
      </c>
      <c r="S849">
        <v>20</v>
      </c>
      <c r="T849">
        <v>4</v>
      </c>
      <c r="U849">
        <v>3</v>
      </c>
      <c r="V849">
        <v>0</v>
      </c>
      <c r="W849">
        <v>14</v>
      </c>
      <c r="X849">
        <v>3</v>
      </c>
      <c r="Y849">
        <v>3</v>
      </c>
      <c r="Z849">
        <v>13</v>
      </c>
      <c r="AA849">
        <v>9</v>
      </c>
      <c r="AB849">
        <v>4</v>
      </c>
      <c r="AC849">
        <v>9</v>
      </c>
      <c r="AD849">
        <v>0</v>
      </c>
      <c r="AE849">
        <v>0</v>
      </c>
      <c r="AF849">
        <v>0</v>
      </c>
      <c r="AG849">
        <v>1</v>
      </c>
      <c r="AH849" t="s">
        <v>63</v>
      </c>
      <c r="AI849" t="s">
        <v>46</v>
      </c>
      <c r="AJ849" t="s">
        <v>47</v>
      </c>
      <c r="AK849" t="s">
        <v>58</v>
      </c>
      <c r="AL849" t="s">
        <v>71</v>
      </c>
      <c r="AM849">
        <v>2.75</v>
      </c>
      <c r="AN849" t="s">
        <v>94</v>
      </c>
      <c r="AO849" t="str" cm="1">
        <f t="array" ref="AO849">_xlfn.IFS(
  attrition_data[[#This Row],[YearsSinceLastPromotion]]="","",
  attrition_data[[#This Row],[YearsSinceLastPromotion]]=0,"0",
  attrition_data[[#This Row],[YearsSinceLastPromotion]]&lt;=2,"1–2",
  attrition_data[[#This Row],[YearsSinceLastPromotion]]&lt;=5,"3–5",
  TRUE,"6+"
)</f>
        <v>3–5</v>
      </c>
      <c r="AP849">
        <f>attrition_data[[#This Row],[MonthlyIncome]] * 12 * ReplacementFactor</f>
        <v>19234.8</v>
      </c>
      <c r="AQ849">
        <f>IFERROR(attrition_data[[#This Row],[AttritionFlag]] * attrition_data[[#This Row],[ReplacementCost]], 0)</f>
        <v>0</v>
      </c>
      <c r="AR84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49" t="str" cm="1">
        <f t="array" ref="AS849">_xlfn.IFS(
  attrition_data[[#This Row],[RiskScore]] &lt;= $AU$3, "Q1 (Lowest)",
  attrition_data[[#This Row],[RiskScore]] &lt;= $AV$3, "Q2",
  attrition_data[[#This Row],[RiskScore]] &lt;= $AW$3, "Q3",
  TRUE, "Q4 (Highest)"
)</f>
        <v>Q2</v>
      </c>
    </row>
    <row r="850" spans="1:45">
      <c r="A850">
        <v>35</v>
      </c>
      <c r="B850" t="s">
        <v>50</v>
      </c>
      <c r="C850" t="s">
        <v>51</v>
      </c>
      <c r="D850" t="s">
        <v>52</v>
      </c>
      <c r="E850">
        <v>4</v>
      </c>
      <c r="F850">
        <v>4</v>
      </c>
      <c r="G850" t="s">
        <v>59</v>
      </c>
      <c r="H850">
        <v>1185</v>
      </c>
      <c r="I850">
        <v>4</v>
      </c>
      <c r="J850" t="s">
        <v>53</v>
      </c>
      <c r="K850">
        <v>2</v>
      </c>
      <c r="L850">
        <v>1</v>
      </c>
      <c r="M850" t="s">
        <v>60</v>
      </c>
      <c r="N850">
        <v>4</v>
      </c>
      <c r="O850" t="s">
        <v>55</v>
      </c>
      <c r="P850">
        <v>2376</v>
      </c>
      <c r="Q850">
        <v>1</v>
      </c>
      <c r="R850" t="s">
        <v>50</v>
      </c>
      <c r="S850">
        <v>13</v>
      </c>
      <c r="T850">
        <v>3</v>
      </c>
      <c r="U850">
        <v>2</v>
      </c>
      <c r="V850">
        <v>1</v>
      </c>
      <c r="W850">
        <v>2</v>
      </c>
      <c r="X850">
        <v>2</v>
      </c>
      <c r="Y850">
        <v>4</v>
      </c>
      <c r="Z850">
        <v>2</v>
      </c>
      <c r="AA850">
        <v>2</v>
      </c>
      <c r="AB850">
        <v>2</v>
      </c>
      <c r="AC850">
        <v>2</v>
      </c>
      <c r="AD850">
        <v>0</v>
      </c>
      <c r="AE850">
        <v>0</v>
      </c>
      <c r="AF850">
        <v>0</v>
      </c>
      <c r="AG850">
        <v>1</v>
      </c>
      <c r="AH850" t="s">
        <v>45</v>
      </c>
      <c r="AI850" t="s">
        <v>46</v>
      </c>
      <c r="AJ850" t="s">
        <v>61</v>
      </c>
      <c r="AK850" t="s">
        <v>65</v>
      </c>
      <c r="AL850" t="s">
        <v>65</v>
      </c>
      <c r="AM850">
        <v>3.5</v>
      </c>
      <c r="AN850" t="s">
        <v>95</v>
      </c>
      <c r="AO850" t="str" cm="1">
        <f t="array" ref="AO850">_xlfn.IFS(
  attrition_data[[#This Row],[YearsSinceLastPromotion]]="","",
  attrition_data[[#This Row],[YearsSinceLastPromotion]]=0,"0",
  attrition_data[[#This Row],[YearsSinceLastPromotion]]&lt;=2,"1–2",
  attrition_data[[#This Row],[YearsSinceLastPromotion]]&lt;=5,"3–5",
  TRUE,"6+"
)</f>
        <v>1–2</v>
      </c>
      <c r="AP850">
        <f>attrition_data[[#This Row],[MonthlyIncome]] * 12 * ReplacementFactor</f>
        <v>8553.6</v>
      </c>
      <c r="AQ850">
        <f>IFERROR(attrition_data[[#This Row],[AttritionFlag]] * attrition_data[[#This Row],[ReplacementCost]], 0)</f>
        <v>0</v>
      </c>
      <c r="AR85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50" t="str" cm="1">
        <f t="array" ref="AS850">_xlfn.IFS(
  attrition_data[[#This Row],[RiskScore]] &lt;= $AU$3, "Q1 (Lowest)",
  attrition_data[[#This Row],[RiskScore]] &lt;= $AV$3, "Q2",
  attrition_data[[#This Row],[RiskScore]] &lt;= $AW$3, "Q3",
  TRUE, "Q4 (Highest)"
)</f>
        <v>Q2</v>
      </c>
    </row>
    <row r="851" spans="1:45">
      <c r="A851">
        <v>43</v>
      </c>
      <c r="B851" t="s">
        <v>38</v>
      </c>
      <c r="C851" t="s">
        <v>39</v>
      </c>
      <c r="D851" t="s">
        <v>40</v>
      </c>
      <c r="E851">
        <v>9</v>
      </c>
      <c r="F851">
        <v>3</v>
      </c>
      <c r="G851" t="s">
        <v>82</v>
      </c>
      <c r="H851">
        <v>1188</v>
      </c>
      <c r="I851">
        <v>1</v>
      </c>
      <c r="J851" t="s">
        <v>42</v>
      </c>
      <c r="K851">
        <v>1</v>
      </c>
      <c r="L851">
        <v>2</v>
      </c>
      <c r="M851" t="s">
        <v>43</v>
      </c>
      <c r="N851">
        <v>3</v>
      </c>
      <c r="O851" t="s">
        <v>44</v>
      </c>
      <c r="P851">
        <v>5346</v>
      </c>
      <c r="Q851">
        <v>8</v>
      </c>
      <c r="R851" t="s">
        <v>50</v>
      </c>
      <c r="S851">
        <v>13</v>
      </c>
      <c r="T851">
        <v>3</v>
      </c>
      <c r="U851">
        <v>2</v>
      </c>
      <c r="V851">
        <v>0</v>
      </c>
      <c r="W851">
        <v>7</v>
      </c>
      <c r="X851">
        <v>2</v>
      </c>
      <c r="Y851">
        <v>2</v>
      </c>
      <c r="Z851">
        <v>4</v>
      </c>
      <c r="AA851">
        <v>3</v>
      </c>
      <c r="AB851">
        <v>1</v>
      </c>
      <c r="AC851">
        <v>3</v>
      </c>
      <c r="AD851">
        <v>1</v>
      </c>
      <c r="AE851">
        <v>0</v>
      </c>
      <c r="AF851">
        <v>1</v>
      </c>
      <c r="AG851">
        <v>1</v>
      </c>
      <c r="AH851" t="s">
        <v>45</v>
      </c>
      <c r="AI851" t="s">
        <v>57</v>
      </c>
      <c r="AJ851" t="s">
        <v>47</v>
      </c>
      <c r="AK851" t="s">
        <v>48</v>
      </c>
      <c r="AL851" t="s">
        <v>65</v>
      </c>
      <c r="AM851">
        <v>2</v>
      </c>
      <c r="AN851" t="s">
        <v>93</v>
      </c>
      <c r="AO851" t="str" cm="1">
        <f t="array" ref="AO851">_xlfn.IFS(
  attrition_data[[#This Row],[YearsSinceLastPromotion]]="","",
  attrition_data[[#This Row],[YearsSinceLastPromotion]]=0,"0",
  attrition_data[[#This Row],[YearsSinceLastPromotion]]&lt;=2,"1–2",
  attrition_data[[#This Row],[YearsSinceLastPromotion]]&lt;=5,"3–5",
  TRUE,"6+"
)</f>
        <v>1–2</v>
      </c>
      <c r="AP851">
        <f>attrition_data[[#This Row],[MonthlyIncome]] * 12 * ReplacementFactor</f>
        <v>19245.599999999999</v>
      </c>
      <c r="AQ851">
        <f>IFERROR(attrition_data[[#This Row],[AttritionFlag]] * attrition_data[[#This Row],[ReplacementCost]], 0)</f>
        <v>19245.599999999999</v>
      </c>
      <c r="AR85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51" t="str" cm="1">
        <f t="array" ref="AS851">_xlfn.IFS(
  attrition_data[[#This Row],[RiskScore]] &lt;= $AU$3, "Q1 (Lowest)",
  attrition_data[[#This Row],[RiskScore]] &lt;= $AV$3, "Q2",
  attrition_data[[#This Row],[RiskScore]] &lt;= $AW$3, "Q3",
  TRUE, "Q4 (Highest)"
)</f>
        <v>Q2</v>
      </c>
    </row>
    <row r="852" spans="1:45">
      <c r="A852">
        <v>32</v>
      </c>
      <c r="B852" t="s">
        <v>50</v>
      </c>
      <c r="C852" t="s">
        <v>74</v>
      </c>
      <c r="D852" t="s">
        <v>40</v>
      </c>
      <c r="E852">
        <v>2</v>
      </c>
      <c r="F852">
        <v>1</v>
      </c>
      <c r="G852" t="s">
        <v>41</v>
      </c>
      <c r="H852">
        <v>1190</v>
      </c>
      <c r="I852">
        <v>3</v>
      </c>
      <c r="J852" t="s">
        <v>42</v>
      </c>
      <c r="K852">
        <v>3</v>
      </c>
      <c r="L852">
        <v>1</v>
      </c>
      <c r="M852" t="s">
        <v>79</v>
      </c>
      <c r="N852">
        <v>1</v>
      </c>
      <c r="O852" t="s">
        <v>67</v>
      </c>
      <c r="P852">
        <v>2827</v>
      </c>
      <c r="Q852">
        <v>1</v>
      </c>
      <c r="R852" t="s">
        <v>50</v>
      </c>
      <c r="S852">
        <v>12</v>
      </c>
      <c r="T852">
        <v>3</v>
      </c>
      <c r="U852">
        <v>3</v>
      </c>
      <c r="V852">
        <v>3</v>
      </c>
      <c r="W852">
        <v>1</v>
      </c>
      <c r="X852">
        <v>3</v>
      </c>
      <c r="Y852">
        <v>3</v>
      </c>
      <c r="Z852">
        <v>1</v>
      </c>
      <c r="AA852">
        <v>0</v>
      </c>
      <c r="AB852">
        <v>0</v>
      </c>
      <c r="AC852">
        <v>0</v>
      </c>
      <c r="AD852">
        <v>0</v>
      </c>
      <c r="AE852">
        <v>0</v>
      </c>
      <c r="AF852">
        <v>1</v>
      </c>
      <c r="AG852">
        <v>0</v>
      </c>
      <c r="AH852" t="s">
        <v>63</v>
      </c>
      <c r="AI852" t="s">
        <v>46</v>
      </c>
      <c r="AJ852" t="s">
        <v>61</v>
      </c>
      <c r="AK852" t="s">
        <v>65</v>
      </c>
      <c r="AL852" t="s">
        <v>62</v>
      </c>
      <c r="AM852">
        <v>2.5</v>
      </c>
      <c r="AN852" t="s">
        <v>96</v>
      </c>
      <c r="AO852" t="str" cm="1">
        <f t="array" ref="AO852">_xlfn.IFS(
  attrition_data[[#This Row],[YearsSinceLastPromotion]]="","",
  attrition_data[[#This Row],[YearsSinceLastPromotion]]=0,"0",
  attrition_data[[#This Row],[YearsSinceLastPromotion]]&lt;=2,"1–2",
  attrition_data[[#This Row],[YearsSinceLastPromotion]]&lt;=5,"3–5",
  TRUE,"6+"
)</f>
        <v>0</v>
      </c>
      <c r="AP852">
        <f>attrition_data[[#This Row],[MonthlyIncome]] * 12 * ReplacementFactor</f>
        <v>10177.199999999999</v>
      </c>
      <c r="AQ852">
        <f>IFERROR(attrition_data[[#This Row],[AttritionFlag]] * attrition_data[[#This Row],[ReplacementCost]], 0)</f>
        <v>0</v>
      </c>
      <c r="AR85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52" t="str" cm="1">
        <f t="array" ref="AS852">_xlfn.IFS(
  attrition_data[[#This Row],[RiskScore]] &lt;= $AU$3, "Q1 (Lowest)",
  attrition_data[[#This Row],[RiskScore]] &lt;= $AV$3, "Q2",
  attrition_data[[#This Row],[RiskScore]] &lt;= $AW$3, "Q3",
  TRUE, "Q4 (Highest)"
)</f>
        <v>Q2</v>
      </c>
    </row>
    <row r="853" spans="1:45">
      <c r="A853">
        <v>56</v>
      </c>
      <c r="B853" t="s">
        <v>50</v>
      </c>
      <c r="C853" t="s">
        <v>39</v>
      </c>
      <c r="D853" t="s">
        <v>52</v>
      </c>
      <c r="E853">
        <v>4</v>
      </c>
      <c r="F853">
        <v>4</v>
      </c>
      <c r="G853" t="s">
        <v>83</v>
      </c>
      <c r="H853">
        <v>1191</v>
      </c>
      <c r="I853">
        <v>4</v>
      </c>
      <c r="J853" t="s">
        <v>42</v>
      </c>
      <c r="K853">
        <v>3</v>
      </c>
      <c r="L853">
        <v>5</v>
      </c>
      <c r="M853" t="s">
        <v>75</v>
      </c>
      <c r="N853">
        <v>1</v>
      </c>
      <c r="O853" t="s">
        <v>67</v>
      </c>
      <c r="P853">
        <v>19943</v>
      </c>
      <c r="Q853">
        <v>4</v>
      </c>
      <c r="R853" t="s">
        <v>50</v>
      </c>
      <c r="S853">
        <v>13</v>
      </c>
      <c r="T853">
        <v>3</v>
      </c>
      <c r="U853">
        <v>4</v>
      </c>
      <c r="V853">
        <v>1</v>
      </c>
      <c r="W853">
        <v>28</v>
      </c>
      <c r="X853">
        <v>2</v>
      </c>
      <c r="Y853">
        <v>3</v>
      </c>
      <c r="Z853">
        <v>5</v>
      </c>
      <c r="AA853">
        <v>2</v>
      </c>
      <c r="AB853">
        <v>4</v>
      </c>
      <c r="AC853">
        <v>2</v>
      </c>
      <c r="AD853">
        <v>0</v>
      </c>
      <c r="AE853">
        <v>0</v>
      </c>
      <c r="AF853">
        <v>0</v>
      </c>
      <c r="AG853">
        <v>1</v>
      </c>
      <c r="AH853" t="s">
        <v>66</v>
      </c>
      <c r="AI853" t="s">
        <v>46</v>
      </c>
      <c r="AJ853" t="s">
        <v>76</v>
      </c>
      <c r="AK853" t="s">
        <v>77</v>
      </c>
      <c r="AL853" t="s">
        <v>65</v>
      </c>
      <c r="AM853">
        <v>3</v>
      </c>
      <c r="AN853" t="s">
        <v>94</v>
      </c>
      <c r="AO853" t="str" cm="1">
        <f t="array" ref="AO853">_xlfn.IFS(
  attrition_data[[#This Row],[YearsSinceLastPromotion]]="","",
  attrition_data[[#This Row],[YearsSinceLastPromotion]]=0,"0",
  attrition_data[[#This Row],[YearsSinceLastPromotion]]&lt;=2,"1–2",
  attrition_data[[#This Row],[YearsSinceLastPromotion]]&lt;=5,"3–5",
  TRUE,"6+"
)</f>
        <v>3–5</v>
      </c>
      <c r="AP853">
        <f>attrition_data[[#This Row],[MonthlyIncome]] * 12 * ReplacementFactor</f>
        <v>71794.8</v>
      </c>
      <c r="AQ853">
        <f>IFERROR(attrition_data[[#This Row],[AttritionFlag]] * attrition_data[[#This Row],[ReplacementCost]], 0)</f>
        <v>0</v>
      </c>
      <c r="AR85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53" t="str" cm="1">
        <f t="array" ref="AS853">_xlfn.IFS(
  attrition_data[[#This Row],[RiskScore]] &lt;= $AU$3, "Q1 (Lowest)",
  attrition_data[[#This Row],[RiskScore]] &lt;= $AV$3, "Q2",
  attrition_data[[#This Row],[RiskScore]] &lt;= $AW$3, "Q3",
  TRUE, "Q4 (Highest)"
)</f>
        <v>Q2</v>
      </c>
    </row>
    <row r="854" spans="1:45">
      <c r="A854">
        <v>29</v>
      </c>
      <c r="B854" t="s">
        <v>50</v>
      </c>
      <c r="C854" t="s">
        <v>39</v>
      </c>
      <c r="D854" t="s">
        <v>52</v>
      </c>
      <c r="E854">
        <v>6</v>
      </c>
      <c r="F854">
        <v>1</v>
      </c>
      <c r="G854" t="s">
        <v>64</v>
      </c>
      <c r="H854">
        <v>1192</v>
      </c>
      <c r="I854">
        <v>2</v>
      </c>
      <c r="J854" t="s">
        <v>42</v>
      </c>
      <c r="K854">
        <v>3</v>
      </c>
      <c r="L854">
        <v>1</v>
      </c>
      <c r="M854" t="s">
        <v>60</v>
      </c>
      <c r="N854">
        <v>4</v>
      </c>
      <c r="O854" t="s">
        <v>55</v>
      </c>
      <c r="P854">
        <v>3131</v>
      </c>
      <c r="Q854">
        <v>1</v>
      </c>
      <c r="R854" t="s">
        <v>50</v>
      </c>
      <c r="S854">
        <v>13</v>
      </c>
      <c r="T854">
        <v>3</v>
      </c>
      <c r="U854">
        <v>1</v>
      </c>
      <c r="V854">
        <v>1</v>
      </c>
      <c r="W854">
        <v>10</v>
      </c>
      <c r="X854">
        <v>5</v>
      </c>
      <c r="Y854">
        <v>3</v>
      </c>
      <c r="Z854">
        <v>10</v>
      </c>
      <c r="AA854">
        <v>8</v>
      </c>
      <c r="AB854">
        <v>0</v>
      </c>
      <c r="AC854">
        <v>8</v>
      </c>
      <c r="AD854">
        <v>0</v>
      </c>
      <c r="AE854">
        <v>0</v>
      </c>
      <c r="AF854">
        <v>1</v>
      </c>
      <c r="AG854">
        <v>1</v>
      </c>
      <c r="AH854" t="s">
        <v>63</v>
      </c>
      <c r="AI854" t="s">
        <v>57</v>
      </c>
      <c r="AJ854" t="s">
        <v>61</v>
      </c>
      <c r="AK854" t="s">
        <v>58</v>
      </c>
      <c r="AL854" t="s">
        <v>49</v>
      </c>
      <c r="AM854">
        <v>2.5</v>
      </c>
      <c r="AN854" t="s">
        <v>96</v>
      </c>
      <c r="AO854" t="str" cm="1">
        <f t="array" ref="AO854">_xlfn.IFS(
  attrition_data[[#This Row],[YearsSinceLastPromotion]]="","",
  attrition_data[[#This Row],[YearsSinceLastPromotion]]=0,"0",
  attrition_data[[#This Row],[YearsSinceLastPromotion]]&lt;=2,"1–2",
  attrition_data[[#This Row],[YearsSinceLastPromotion]]&lt;=5,"3–5",
  TRUE,"6+"
)</f>
        <v>0</v>
      </c>
      <c r="AP854">
        <f>attrition_data[[#This Row],[MonthlyIncome]] * 12 * ReplacementFactor</f>
        <v>11271.6</v>
      </c>
      <c r="AQ854">
        <f>IFERROR(attrition_data[[#This Row],[AttritionFlag]] * attrition_data[[#This Row],[ReplacementCost]], 0)</f>
        <v>0</v>
      </c>
      <c r="AR85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54" t="str" cm="1">
        <f t="array" ref="AS854">_xlfn.IFS(
  attrition_data[[#This Row],[RiskScore]] &lt;= $AU$3, "Q1 (Lowest)",
  attrition_data[[#This Row],[RiskScore]] &lt;= $AV$3, "Q2",
  attrition_data[[#This Row],[RiskScore]] &lt;= $AW$3, "Q3",
  TRUE, "Q4 (Highest)"
)</f>
        <v>Q1 (Lowest)</v>
      </c>
    </row>
    <row r="855" spans="1:45">
      <c r="A855">
        <v>19</v>
      </c>
      <c r="B855" t="s">
        <v>50</v>
      </c>
      <c r="C855" t="s">
        <v>39</v>
      </c>
      <c r="D855" t="s">
        <v>52</v>
      </c>
      <c r="E855">
        <v>9</v>
      </c>
      <c r="F855">
        <v>2</v>
      </c>
      <c r="G855" t="s">
        <v>41</v>
      </c>
      <c r="H855">
        <v>1193</v>
      </c>
      <c r="I855">
        <v>3</v>
      </c>
      <c r="J855" t="s">
        <v>53</v>
      </c>
      <c r="K855">
        <v>3</v>
      </c>
      <c r="L855">
        <v>1</v>
      </c>
      <c r="M855" t="s">
        <v>54</v>
      </c>
      <c r="N855">
        <v>1</v>
      </c>
      <c r="O855" t="s">
        <v>44</v>
      </c>
      <c r="P855">
        <v>2552</v>
      </c>
      <c r="Q855">
        <v>1</v>
      </c>
      <c r="R855" t="s">
        <v>50</v>
      </c>
      <c r="S855">
        <v>25</v>
      </c>
      <c r="T855">
        <v>4</v>
      </c>
      <c r="U855">
        <v>3</v>
      </c>
      <c r="V855">
        <v>0</v>
      </c>
      <c r="W855">
        <v>1</v>
      </c>
      <c r="X855">
        <v>4</v>
      </c>
      <c r="Y855">
        <v>3</v>
      </c>
      <c r="Z855">
        <v>1</v>
      </c>
      <c r="AA855">
        <v>1</v>
      </c>
      <c r="AB855">
        <v>0</v>
      </c>
      <c r="AC855">
        <v>0</v>
      </c>
      <c r="AD855">
        <v>0</v>
      </c>
      <c r="AE855">
        <v>0</v>
      </c>
      <c r="AF855">
        <v>1</v>
      </c>
      <c r="AG855">
        <v>0</v>
      </c>
      <c r="AH855" t="s">
        <v>153</v>
      </c>
      <c r="AI855" t="s">
        <v>57</v>
      </c>
      <c r="AJ855" t="s">
        <v>61</v>
      </c>
      <c r="AK855" t="s">
        <v>65</v>
      </c>
      <c r="AL855" t="s">
        <v>62</v>
      </c>
      <c r="AM855">
        <v>2.5</v>
      </c>
      <c r="AN855" t="s">
        <v>96</v>
      </c>
      <c r="AO855" t="str" cm="1">
        <f t="array" ref="AO855">_xlfn.IFS(
  attrition_data[[#This Row],[YearsSinceLastPromotion]]="","",
  attrition_data[[#This Row],[YearsSinceLastPromotion]]=0,"0",
  attrition_data[[#This Row],[YearsSinceLastPromotion]]&lt;=2,"1–2",
  attrition_data[[#This Row],[YearsSinceLastPromotion]]&lt;=5,"3–5",
  TRUE,"6+"
)</f>
        <v>0</v>
      </c>
      <c r="AP855">
        <f>attrition_data[[#This Row],[MonthlyIncome]] * 12 * ReplacementFactor</f>
        <v>9187.1999999999989</v>
      </c>
      <c r="AQ855">
        <f>IFERROR(attrition_data[[#This Row],[AttritionFlag]] * attrition_data[[#This Row],[ReplacementCost]], 0)</f>
        <v>0</v>
      </c>
      <c r="AR85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55" t="str" cm="1">
        <f t="array" ref="AS855">_xlfn.IFS(
  attrition_data[[#This Row],[RiskScore]] &lt;= $AU$3, "Q1 (Lowest)",
  attrition_data[[#This Row],[RiskScore]] &lt;= $AV$3, "Q2",
  attrition_data[[#This Row],[RiskScore]] &lt;= $AW$3, "Q3",
  TRUE, "Q4 (Highest)"
)</f>
        <v>Q2</v>
      </c>
    </row>
    <row r="856" spans="1:45">
      <c r="A856">
        <v>45</v>
      </c>
      <c r="B856" t="s">
        <v>50</v>
      </c>
      <c r="C856" t="s">
        <v>39</v>
      </c>
      <c r="D856" t="s">
        <v>52</v>
      </c>
      <c r="E856">
        <v>7</v>
      </c>
      <c r="F856">
        <v>3</v>
      </c>
      <c r="G856" t="s">
        <v>64</v>
      </c>
      <c r="H856">
        <v>1195</v>
      </c>
      <c r="I856">
        <v>1</v>
      </c>
      <c r="J856" t="s">
        <v>42</v>
      </c>
      <c r="K856">
        <v>3</v>
      </c>
      <c r="L856">
        <v>1</v>
      </c>
      <c r="M856" t="s">
        <v>54</v>
      </c>
      <c r="N856">
        <v>3</v>
      </c>
      <c r="O856" t="s">
        <v>55</v>
      </c>
      <c r="P856">
        <v>4477</v>
      </c>
      <c r="Q856">
        <v>4</v>
      </c>
      <c r="R856" t="s">
        <v>38</v>
      </c>
      <c r="S856">
        <v>19</v>
      </c>
      <c r="T856">
        <v>3</v>
      </c>
      <c r="U856">
        <v>3</v>
      </c>
      <c r="V856">
        <v>1</v>
      </c>
      <c r="W856">
        <v>7</v>
      </c>
      <c r="X856">
        <v>2</v>
      </c>
      <c r="Y856">
        <v>2</v>
      </c>
      <c r="Z856">
        <v>3</v>
      </c>
      <c r="AA856">
        <v>2</v>
      </c>
      <c r="AB856">
        <v>0</v>
      </c>
      <c r="AC856">
        <v>2</v>
      </c>
      <c r="AD856">
        <v>0</v>
      </c>
      <c r="AE856">
        <v>1</v>
      </c>
      <c r="AF856">
        <v>1</v>
      </c>
      <c r="AG856">
        <v>1</v>
      </c>
      <c r="AH856" t="s">
        <v>56</v>
      </c>
      <c r="AI856" t="s">
        <v>57</v>
      </c>
      <c r="AJ856" t="s">
        <v>61</v>
      </c>
      <c r="AK856" t="s">
        <v>48</v>
      </c>
      <c r="AL856" t="s">
        <v>65</v>
      </c>
      <c r="AM856">
        <v>2.25</v>
      </c>
      <c r="AN856" t="s">
        <v>96</v>
      </c>
      <c r="AO856" t="str" cm="1">
        <f t="array" ref="AO856">_xlfn.IFS(
  attrition_data[[#This Row],[YearsSinceLastPromotion]]="","",
  attrition_data[[#This Row],[YearsSinceLastPromotion]]=0,"0",
  attrition_data[[#This Row],[YearsSinceLastPromotion]]&lt;=2,"1–2",
  attrition_data[[#This Row],[YearsSinceLastPromotion]]&lt;=5,"3–5",
  TRUE,"6+"
)</f>
        <v>0</v>
      </c>
      <c r="AP856">
        <f>attrition_data[[#This Row],[MonthlyIncome]] * 12 * ReplacementFactor</f>
        <v>16117.199999999999</v>
      </c>
      <c r="AQ856">
        <f>IFERROR(attrition_data[[#This Row],[AttritionFlag]] * attrition_data[[#This Row],[ReplacementCost]], 0)</f>
        <v>0</v>
      </c>
      <c r="AR85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56" t="str" cm="1">
        <f t="array" ref="AS856">_xlfn.IFS(
  attrition_data[[#This Row],[RiskScore]] &lt;= $AU$3, "Q1 (Lowest)",
  attrition_data[[#This Row],[RiskScore]] &lt;= $AV$3, "Q2",
  attrition_data[[#This Row],[RiskScore]] &lt;= $AW$3, "Q3",
  TRUE, "Q4 (Highest)"
)</f>
        <v>Q2</v>
      </c>
    </row>
    <row r="857" spans="1:45">
      <c r="A857">
        <v>37</v>
      </c>
      <c r="B857" t="s">
        <v>50</v>
      </c>
      <c r="C857" t="s">
        <v>39</v>
      </c>
      <c r="D857" t="s">
        <v>52</v>
      </c>
      <c r="E857">
        <v>1</v>
      </c>
      <c r="F857">
        <v>3</v>
      </c>
      <c r="G857" t="s">
        <v>41</v>
      </c>
      <c r="H857">
        <v>1196</v>
      </c>
      <c r="I857">
        <v>4</v>
      </c>
      <c r="J857" t="s">
        <v>42</v>
      </c>
      <c r="K857">
        <v>2</v>
      </c>
      <c r="L857">
        <v>2</v>
      </c>
      <c r="M857" t="s">
        <v>69</v>
      </c>
      <c r="N857">
        <v>4</v>
      </c>
      <c r="O857" t="s">
        <v>55</v>
      </c>
      <c r="P857">
        <v>6474</v>
      </c>
      <c r="Q857">
        <v>1</v>
      </c>
      <c r="R857" t="s">
        <v>50</v>
      </c>
      <c r="S857">
        <v>13</v>
      </c>
      <c r="T857">
        <v>3</v>
      </c>
      <c r="U857">
        <v>2</v>
      </c>
      <c r="V857">
        <v>1</v>
      </c>
      <c r="W857">
        <v>14</v>
      </c>
      <c r="X857">
        <v>2</v>
      </c>
      <c r="Y857">
        <v>2</v>
      </c>
      <c r="Z857">
        <v>14</v>
      </c>
      <c r="AA857">
        <v>8</v>
      </c>
      <c r="AB857">
        <v>3</v>
      </c>
      <c r="AC857">
        <v>11</v>
      </c>
      <c r="AD857">
        <v>0</v>
      </c>
      <c r="AE857">
        <v>0</v>
      </c>
      <c r="AF857">
        <v>0</v>
      </c>
      <c r="AG857">
        <v>1</v>
      </c>
      <c r="AH857" t="s">
        <v>45</v>
      </c>
      <c r="AI857" t="s">
        <v>46</v>
      </c>
      <c r="AJ857" t="s">
        <v>47</v>
      </c>
      <c r="AK857" t="s">
        <v>58</v>
      </c>
      <c r="AL857" t="s">
        <v>71</v>
      </c>
      <c r="AM857">
        <v>3</v>
      </c>
      <c r="AN857" t="s">
        <v>94</v>
      </c>
      <c r="AO857" t="str" cm="1">
        <f t="array" ref="AO857">_xlfn.IFS(
  attrition_data[[#This Row],[YearsSinceLastPromotion]]="","",
  attrition_data[[#This Row],[YearsSinceLastPromotion]]=0,"0",
  attrition_data[[#This Row],[YearsSinceLastPromotion]]&lt;=2,"1–2",
  attrition_data[[#This Row],[YearsSinceLastPromotion]]&lt;=5,"3–5",
  TRUE,"6+"
)</f>
        <v>3–5</v>
      </c>
      <c r="AP857">
        <f>attrition_data[[#This Row],[MonthlyIncome]] * 12 * ReplacementFactor</f>
        <v>23306.399999999998</v>
      </c>
      <c r="AQ857">
        <f>IFERROR(attrition_data[[#This Row],[AttritionFlag]] * attrition_data[[#This Row],[ReplacementCost]], 0)</f>
        <v>0</v>
      </c>
      <c r="AR85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57" t="str" cm="1">
        <f t="array" ref="AS857">_xlfn.IFS(
  attrition_data[[#This Row],[RiskScore]] &lt;= $AU$3, "Q1 (Lowest)",
  attrition_data[[#This Row],[RiskScore]] &lt;= $AV$3, "Q2",
  attrition_data[[#This Row],[RiskScore]] &lt;= $AW$3, "Q3",
  TRUE, "Q4 (Highest)"
)</f>
        <v>Q2</v>
      </c>
    </row>
    <row r="858" spans="1:45">
      <c r="A858">
        <v>20</v>
      </c>
      <c r="B858" t="s">
        <v>50</v>
      </c>
      <c r="C858" t="s">
        <v>39</v>
      </c>
      <c r="D858" t="s">
        <v>52</v>
      </c>
      <c r="E858">
        <v>3</v>
      </c>
      <c r="F858">
        <v>3</v>
      </c>
      <c r="G858" t="s">
        <v>41</v>
      </c>
      <c r="H858">
        <v>1198</v>
      </c>
      <c r="I858">
        <v>1</v>
      </c>
      <c r="J858" t="s">
        <v>53</v>
      </c>
      <c r="K858">
        <v>2</v>
      </c>
      <c r="L858">
        <v>1</v>
      </c>
      <c r="M858" t="s">
        <v>60</v>
      </c>
      <c r="N858">
        <v>3</v>
      </c>
      <c r="O858" t="s">
        <v>44</v>
      </c>
      <c r="P858">
        <v>3033</v>
      </c>
      <c r="Q858">
        <v>1</v>
      </c>
      <c r="R858" t="s">
        <v>50</v>
      </c>
      <c r="S858">
        <v>12</v>
      </c>
      <c r="T858">
        <v>3</v>
      </c>
      <c r="U858">
        <v>1</v>
      </c>
      <c r="V858">
        <v>0</v>
      </c>
      <c r="W858">
        <v>2</v>
      </c>
      <c r="X858">
        <v>2</v>
      </c>
      <c r="Y858">
        <v>2</v>
      </c>
      <c r="Z858">
        <v>2</v>
      </c>
      <c r="AA858">
        <v>2</v>
      </c>
      <c r="AB858">
        <v>1</v>
      </c>
      <c r="AC858">
        <v>2</v>
      </c>
      <c r="AD858">
        <v>0</v>
      </c>
      <c r="AE858">
        <v>0</v>
      </c>
      <c r="AF858">
        <v>1</v>
      </c>
      <c r="AG858">
        <v>1</v>
      </c>
      <c r="AH858" t="s">
        <v>153</v>
      </c>
      <c r="AI858" t="s">
        <v>46</v>
      </c>
      <c r="AJ858" t="s">
        <v>61</v>
      </c>
      <c r="AK858" t="s">
        <v>65</v>
      </c>
      <c r="AL858" t="s">
        <v>65</v>
      </c>
      <c r="AM858">
        <v>1.75</v>
      </c>
      <c r="AN858" t="s">
        <v>93</v>
      </c>
      <c r="AO858" t="str" cm="1">
        <f t="array" ref="AO858">_xlfn.IFS(
  attrition_data[[#This Row],[YearsSinceLastPromotion]]="","",
  attrition_data[[#This Row],[YearsSinceLastPromotion]]=0,"0",
  attrition_data[[#This Row],[YearsSinceLastPromotion]]&lt;=2,"1–2",
  attrition_data[[#This Row],[YearsSinceLastPromotion]]&lt;=5,"3–5",
  TRUE,"6+"
)</f>
        <v>1–2</v>
      </c>
      <c r="AP858">
        <f>attrition_data[[#This Row],[MonthlyIncome]] * 12 * ReplacementFactor</f>
        <v>10918.8</v>
      </c>
      <c r="AQ858">
        <f>IFERROR(attrition_data[[#This Row],[AttritionFlag]] * attrition_data[[#This Row],[ReplacementCost]], 0)</f>
        <v>0</v>
      </c>
      <c r="AR85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858" t="str" cm="1">
        <f t="array" ref="AS858">_xlfn.IFS(
  attrition_data[[#This Row],[RiskScore]] &lt;= $AU$3, "Q1 (Lowest)",
  attrition_data[[#This Row],[RiskScore]] &lt;= $AV$3, "Q2",
  attrition_data[[#This Row],[RiskScore]] &lt;= $AW$3, "Q3",
  TRUE, "Q4 (Highest)"
)</f>
        <v>Q3</v>
      </c>
    </row>
    <row r="859" spans="1:45">
      <c r="A859">
        <v>44</v>
      </c>
      <c r="B859" t="s">
        <v>38</v>
      </c>
      <c r="C859" t="s">
        <v>39</v>
      </c>
      <c r="D859" t="s">
        <v>52</v>
      </c>
      <c r="E859">
        <v>10</v>
      </c>
      <c r="F859">
        <v>4</v>
      </c>
      <c r="G859" t="s">
        <v>41</v>
      </c>
      <c r="H859">
        <v>1200</v>
      </c>
      <c r="I859">
        <v>3</v>
      </c>
      <c r="J859" t="s">
        <v>53</v>
      </c>
      <c r="K859">
        <v>3</v>
      </c>
      <c r="L859">
        <v>1</v>
      </c>
      <c r="M859" t="s">
        <v>54</v>
      </c>
      <c r="N859">
        <v>3</v>
      </c>
      <c r="O859" t="s">
        <v>44</v>
      </c>
      <c r="P859">
        <v>2936</v>
      </c>
      <c r="Q859">
        <v>1</v>
      </c>
      <c r="R859" t="s">
        <v>38</v>
      </c>
      <c r="S859">
        <v>11</v>
      </c>
      <c r="T859">
        <v>3</v>
      </c>
      <c r="U859">
        <v>3</v>
      </c>
      <c r="V859">
        <v>0</v>
      </c>
      <c r="W859">
        <v>6</v>
      </c>
      <c r="X859">
        <v>4</v>
      </c>
      <c r="Y859">
        <v>3</v>
      </c>
      <c r="Z859">
        <v>6</v>
      </c>
      <c r="AA859">
        <v>4</v>
      </c>
      <c r="AB859">
        <v>0</v>
      </c>
      <c r="AC859">
        <v>2</v>
      </c>
      <c r="AD859">
        <v>1</v>
      </c>
      <c r="AE859">
        <v>1</v>
      </c>
      <c r="AF859">
        <v>1</v>
      </c>
      <c r="AG859">
        <v>1</v>
      </c>
      <c r="AH859" t="s">
        <v>45</v>
      </c>
      <c r="AI859" t="s">
        <v>57</v>
      </c>
      <c r="AJ859" t="s">
        <v>61</v>
      </c>
      <c r="AK859" t="s">
        <v>48</v>
      </c>
      <c r="AL859" t="s">
        <v>49</v>
      </c>
      <c r="AM859">
        <v>3</v>
      </c>
      <c r="AN859" t="s">
        <v>94</v>
      </c>
      <c r="AO859" t="str" cm="1">
        <f t="array" ref="AO859">_xlfn.IFS(
  attrition_data[[#This Row],[YearsSinceLastPromotion]]="","",
  attrition_data[[#This Row],[YearsSinceLastPromotion]]=0,"0",
  attrition_data[[#This Row],[YearsSinceLastPromotion]]&lt;=2,"1–2",
  attrition_data[[#This Row],[YearsSinceLastPromotion]]&lt;=5,"3–5",
  TRUE,"6+"
)</f>
        <v>0</v>
      </c>
      <c r="AP859">
        <f>attrition_data[[#This Row],[MonthlyIncome]] * 12 * ReplacementFactor</f>
        <v>10569.6</v>
      </c>
      <c r="AQ859">
        <f>IFERROR(attrition_data[[#This Row],[AttritionFlag]] * attrition_data[[#This Row],[ReplacementCost]], 0)</f>
        <v>10569.6</v>
      </c>
      <c r="AR85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59" t="str" cm="1">
        <f t="array" ref="AS859">_xlfn.IFS(
  attrition_data[[#This Row],[RiskScore]] &lt;= $AU$3, "Q1 (Lowest)",
  attrition_data[[#This Row],[RiskScore]] &lt;= $AV$3, "Q2",
  attrition_data[[#This Row],[RiskScore]] &lt;= $AW$3, "Q3",
  TRUE, "Q4 (Highest)"
)</f>
        <v>Q2</v>
      </c>
    </row>
    <row r="860" spans="1:45">
      <c r="A860">
        <v>53</v>
      </c>
      <c r="B860" t="s">
        <v>50</v>
      </c>
      <c r="C860" t="s">
        <v>39</v>
      </c>
      <c r="D860" t="s">
        <v>52</v>
      </c>
      <c r="E860">
        <v>7</v>
      </c>
      <c r="F860">
        <v>2</v>
      </c>
      <c r="G860" t="s">
        <v>64</v>
      </c>
      <c r="H860">
        <v>1201</v>
      </c>
      <c r="I860">
        <v>4</v>
      </c>
      <c r="J860" t="s">
        <v>42</v>
      </c>
      <c r="K860">
        <v>3</v>
      </c>
      <c r="L860">
        <v>5</v>
      </c>
      <c r="M860" t="s">
        <v>75</v>
      </c>
      <c r="N860">
        <v>3</v>
      </c>
      <c r="O860" t="s">
        <v>67</v>
      </c>
      <c r="P860">
        <v>18606</v>
      </c>
      <c r="Q860">
        <v>3</v>
      </c>
      <c r="R860" t="s">
        <v>50</v>
      </c>
      <c r="S860">
        <v>18</v>
      </c>
      <c r="T860">
        <v>3</v>
      </c>
      <c r="U860">
        <v>2</v>
      </c>
      <c r="V860">
        <v>1</v>
      </c>
      <c r="W860">
        <v>26</v>
      </c>
      <c r="X860">
        <v>6</v>
      </c>
      <c r="Y860">
        <v>3</v>
      </c>
      <c r="Z860">
        <v>7</v>
      </c>
      <c r="AA860">
        <v>7</v>
      </c>
      <c r="AB860">
        <v>4</v>
      </c>
      <c r="AC860">
        <v>7</v>
      </c>
      <c r="AD860">
        <v>0</v>
      </c>
      <c r="AE860">
        <v>0</v>
      </c>
      <c r="AF860">
        <v>0</v>
      </c>
      <c r="AG860">
        <v>1</v>
      </c>
      <c r="AH860" t="s">
        <v>56</v>
      </c>
      <c r="AI860" t="s">
        <v>57</v>
      </c>
      <c r="AJ860" t="s">
        <v>76</v>
      </c>
      <c r="AK860" t="s">
        <v>77</v>
      </c>
      <c r="AL860" t="s">
        <v>49</v>
      </c>
      <c r="AM860">
        <v>3</v>
      </c>
      <c r="AN860" t="s">
        <v>94</v>
      </c>
      <c r="AO860" t="str" cm="1">
        <f t="array" ref="AO860">_xlfn.IFS(
  attrition_data[[#This Row],[YearsSinceLastPromotion]]="","",
  attrition_data[[#This Row],[YearsSinceLastPromotion]]=0,"0",
  attrition_data[[#This Row],[YearsSinceLastPromotion]]&lt;=2,"1–2",
  attrition_data[[#This Row],[YearsSinceLastPromotion]]&lt;=5,"3–5",
  TRUE,"6+"
)</f>
        <v>3–5</v>
      </c>
      <c r="AP860">
        <f>attrition_data[[#This Row],[MonthlyIncome]] * 12 * ReplacementFactor</f>
        <v>66981.599999999991</v>
      </c>
      <c r="AQ860">
        <f>IFERROR(attrition_data[[#This Row],[AttritionFlag]] * attrition_data[[#This Row],[ReplacementCost]], 0)</f>
        <v>0</v>
      </c>
      <c r="AR86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60" t="str" cm="1">
        <f t="array" ref="AS860">_xlfn.IFS(
  attrition_data[[#This Row],[RiskScore]] &lt;= $AU$3, "Q1 (Lowest)",
  attrition_data[[#This Row],[RiskScore]] &lt;= $AV$3, "Q2",
  attrition_data[[#This Row],[RiskScore]] &lt;= $AW$3, "Q3",
  TRUE, "Q4 (Highest)"
)</f>
        <v>Q2</v>
      </c>
    </row>
    <row r="861" spans="1:45">
      <c r="A861">
        <v>29</v>
      </c>
      <c r="B861" t="s">
        <v>50</v>
      </c>
      <c r="C861" t="s">
        <v>39</v>
      </c>
      <c r="D861" t="s">
        <v>52</v>
      </c>
      <c r="E861">
        <v>15</v>
      </c>
      <c r="F861">
        <v>1</v>
      </c>
      <c r="G861" t="s">
        <v>41</v>
      </c>
      <c r="H861">
        <v>1202</v>
      </c>
      <c r="I861">
        <v>2</v>
      </c>
      <c r="J861" t="s">
        <v>42</v>
      </c>
      <c r="K861">
        <v>1</v>
      </c>
      <c r="L861">
        <v>1</v>
      </c>
      <c r="M861" t="s">
        <v>54</v>
      </c>
      <c r="N861">
        <v>4</v>
      </c>
      <c r="O861" t="s">
        <v>55</v>
      </c>
      <c r="P861">
        <v>2168</v>
      </c>
      <c r="Q861">
        <v>0</v>
      </c>
      <c r="R861" t="s">
        <v>38</v>
      </c>
      <c r="S861">
        <v>18</v>
      </c>
      <c r="T861">
        <v>3</v>
      </c>
      <c r="U861">
        <v>1</v>
      </c>
      <c r="V861">
        <v>1</v>
      </c>
      <c r="W861">
        <v>6</v>
      </c>
      <c r="X861">
        <v>2</v>
      </c>
      <c r="Y861">
        <v>2</v>
      </c>
      <c r="Z861">
        <v>5</v>
      </c>
      <c r="AA861">
        <v>4</v>
      </c>
      <c r="AB861">
        <v>1</v>
      </c>
      <c r="AC861">
        <v>3</v>
      </c>
      <c r="AD861">
        <v>0</v>
      </c>
      <c r="AE861">
        <v>1</v>
      </c>
      <c r="AF861">
        <v>1</v>
      </c>
      <c r="AG861">
        <v>1</v>
      </c>
      <c r="AH861" t="s">
        <v>63</v>
      </c>
      <c r="AI861" t="s">
        <v>73</v>
      </c>
      <c r="AJ861" t="s">
        <v>61</v>
      </c>
      <c r="AK861" t="s">
        <v>48</v>
      </c>
      <c r="AL861" t="s">
        <v>65</v>
      </c>
      <c r="AM861">
        <v>2.25</v>
      </c>
      <c r="AN861" t="s">
        <v>96</v>
      </c>
      <c r="AO861" t="str" cm="1">
        <f t="array" ref="AO861">_xlfn.IFS(
  attrition_data[[#This Row],[YearsSinceLastPromotion]]="","",
  attrition_data[[#This Row],[YearsSinceLastPromotion]]=0,"0",
  attrition_data[[#This Row],[YearsSinceLastPromotion]]&lt;=2,"1–2",
  attrition_data[[#This Row],[YearsSinceLastPromotion]]&lt;=5,"3–5",
  TRUE,"6+"
)</f>
        <v>1–2</v>
      </c>
      <c r="AP861">
        <f>attrition_data[[#This Row],[MonthlyIncome]] * 12 * ReplacementFactor</f>
        <v>7804.7999999999993</v>
      </c>
      <c r="AQ861">
        <f>IFERROR(attrition_data[[#This Row],[AttritionFlag]] * attrition_data[[#This Row],[ReplacementCost]], 0)</f>
        <v>0</v>
      </c>
      <c r="AR86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61" t="str" cm="1">
        <f t="array" ref="AS861">_xlfn.IFS(
  attrition_data[[#This Row],[RiskScore]] &lt;= $AU$3, "Q1 (Lowest)",
  attrition_data[[#This Row],[RiskScore]] &lt;= $AV$3, "Q2",
  attrition_data[[#This Row],[RiskScore]] &lt;= $AW$3, "Q3",
  TRUE, "Q4 (Highest)"
)</f>
        <v>Q2</v>
      </c>
    </row>
    <row r="862" spans="1:45">
      <c r="A862">
        <v>22</v>
      </c>
      <c r="B862" t="s">
        <v>38</v>
      </c>
      <c r="C862" t="s">
        <v>51</v>
      </c>
      <c r="D862" t="s">
        <v>52</v>
      </c>
      <c r="E862">
        <v>3</v>
      </c>
      <c r="F862">
        <v>4</v>
      </c>
      <c r="G862" t="s">
        <v>41</v>
      </c>
      <c r="H862">
        <v>1203</v>
      </c>
      <c r="I862">
        <v>3</v>
      </c>
      <c r="J862" t="s">
        <v>53</v>
      </c>
      <c r="K862">
        <v>2</v>
      </c>
      <c r="L862">
        <v>1</v>
      </c>
      <c r="M862" t="s">
        <v>54</v>
      </c>
      <c r="N862">
        <v>4</v>
      </c>
      <c r="O862" t="s">
        <v>55</v>
      </c>
      <c r="P862">
        <v>2853</v>
      </c>
      <c r="Q862">
        <v>0</v>
      </c>
      <c r="R862" t="s">
        <v>38</v>
      </c>
      <c r="S862">
        <v>11</v>
      </c>
      <c r="T862">
        <v>3</v>
      </c>
      <c r="U862">
        <v>2</v>
      </c>
      <c r="V862">
        <v>1</v>
      </c>
      <c r="W862">
        <v>1</v>
      </c>
      <c r="X862">
        <v>5</v>
      </c>
      <c r="Y862">
        <v>3</v>
      </c>
      <c r="Z862">
        <v>0</v>
      </c>
      <c r="AA862">
        <v>0</v>
      </c>
      <c r="AB862">
        <v>0</v>
      </c>
      <c r="AC862">
        <v>0</v>
      </c>
      <c r="AD862">
        <v>1</v>
      </c>
      <c r="AE862">
        <v>1</v>
      </c>
      <c r="AF862">
        <v>1</v>
      </c>
      <c r="AG862">
        <v>0</v>
      </c>
      <c r="AH862" t="s">
        <v>153</v>
      </c>
      <c r="AI862" t="s">
        <v>46</v>
      </c>
      <c r="AJ862" t="s">
        <v>61</v>
      </c>
      <c r="AK862" t="s">
        <v>65</v>
      </c>
      <c r="AL862" t="s">
        <v>62</v>
      </c>
      <c r="AM862">
        <v>3</v>
      </c>
      <c r="AN862" t="s">
        <v>94</v>
      </c>
      <c r="AO862" t="str" cm="1">
        <f t="array" ref="AO862">_xlfn.IFS(
  attrition_data[[#This Row],[YearsSinceLastPromotion]]="","",
  attrition_data[[#This Row],[YearsSinceLastPromotion]]=0,"0",
  attrition_data[[#This Row],[YearsSinceLastPromotion]]&lt;=2,"1–2",
  attrition_data[[#This Row],[YearsSinceLastPromotion]]&lt;=5,"3–5",
  TRUE,"6+"
)</f>
        <v>0</v>
      </c>
      <c r="AP862">
        <f>attrition_data[[#This Row],[MonthlyIncome]] * 12 * ReplacementFactor</f>
        <v>10270.799999999999</v>
      </c>
      <c r="AQ862">
        <f>IFERROR(attrition_data[[#This Row],[AttritionFlag]] * attrition_data[[#This Row],[ReplacementCost]], 0)</f>
        <v>10270.799999999999</v>
      </c>
      <c r="AR86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862" t="str" cm="1">
        <f t="array" ref="AS862">_xlfn.IFS(
  attrition_data[[#This Row],[RiskScore]] &lt;= $AU$3, "Q1 (Lowest)",
  attrition_data[[#This Row],[RiskScore]] &lt;= $AV$3, "Q2",
  attrition_data[[#This Row],[RiskScore]] &lt;= $AW$3, "Q3",
  TRUE, "Q4 (Highest)"
)</f>
        <v>Q3</v>
      </c>
    </row>
    <row r="863" spans="1:45">
      <c r="A863">
        <v>46</v>
      </c>
      <c r="B863" t="s">
        <v>50</v>
      </c>
      <c r="C863" t="s">
        <v>39</v>
      </c>
      <c r="D863" t="s">
        <v>40</v>
      </c>
      <c r="E863">
        <v>2</v>
      </c>
      <c r="F863">
        <v>3</v>
      </c>
      <c r="G863" t="s">
        <v>82</v>
      </c>
      <c r="H863">
        <v>1204</v>
      </c>
      <c r="I863">
        <v>3</v>
      </c>
      <c r="J863" t="s">
        <v>42</v>
      </c>
      <c r="K863">
        <v>3</v>
      </c>
      <c r="L863">
        <v>4</v>
      </c>
      <c r="M863" t="s">
        <v>75</v>
      </c>
      <c r="N863">
        <v>1</v>
      </c>
      <c r="O863" t="s">
        <v>55</v>
      </c>
      <c r="P863">
        <v>17048</v>
      </c>
      <c r="Q863">
        <v>8</v>
      </c>
      <c r="R863" t="s">
        <v>50</v>
      </c>
      <c r="S863">
        <v>23</v>
      </c>
      <c r="T863">
        <v>4</v>
      </c>
      <c r="U863">
        <v>1</v>
      </c>
      <c r="V863">
        <v>0</v>
      </c>
      <c r="W863">
        <v>28</v>
      </c>
      <c r="X863">
        <v>2</v>
      </c>
      <c r="Y863">
        <v>3</v>
      </c>
      <c r="Z863">
        <v>26</v>
      </c>
      <c r="AA863">
        <v>15</v>
      </c>
      <c r="AB863">
        <v>15</v>
      </c>
      <c r="AC863">
        <v>9</v>
      </c>
      <c r="AD863">
        <v>0</v>
      </c>
      <c r="AE863">
        <v>0</v>
      </c>
      <c r="AF863">
        <v>0</v>
      </c>
      <c r="AG863">
        <v>1</v>
      </c>
      <c r="AH863" t="s">
        <v>56</v>
      </c>
      <c r="AI863" t="s">
        <v>46</v>
      </c>
      <c r="AJ863" t="s">
        <v>76</v>
      </c>
      <c r="AK863" t="s">
        <v>77</v>
      </c>
      <c r="AL863" t="s">
        <v>78</v>
      </c>
      <c r="AM863">
        <v>2</v>
      </c>
      <c r="AN863" t="s">
        <v>93</v>
      </c>
      <c r="AO863" t="str" cm="1">
        <f t="array" ref="AO863">_xlfn.IFS(
  attrition_data[[#This Row],[YearsSinceLastPromotion]]="","",
  attrition_data[[#This Row],[YearsSinceLastPromotion]]=0,"0",
  attrition_data[[#This Row],[YearsSinceLastPromotion]]&lt;=2,"1–2",
  attrition_data[[#This Row],[YearsSinceLastPromotion]]&lt;=5,"3–5",
  TRUE,"6+"
)</f>
        <v>6+</v>
      </c>
      <c r="AP863">
        <f>attrition_data[[#This Row],[MonthlyIncome]] * 12 * ReplacementFactor</f>
        <v>61372.799999999996</v>
      </c>
      <c r="AQ863">
        <f>IFERROR(attrition_data[[#This Row],[AttritionFlag]] * attrition_data[[#This Row],[ReplacementCost]], 0)</f>
        <v>0</v>
      </c>
      <c r="AR86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863" t="str" cm="1">
        <f t="array" ref="AS863">_xlfn.IFS(
  attrition_data[[#This Row],[RiskScore]] &lt;= $AU$3, "Q1 (Lowest)",
  attrition_data[[#This Row],[RiskScore]] &lt;= $AV$3, "Q2",
  attrition_data[[#This Row],[RiskScore]] &lt;= $AW$3, "Q3",
  TRUE, "Q4 (Highest)"
)</f>
        <v>Q3</v>
      </c>
    </row>
    <row r="864" spans="1:45">
      <c r="A864">
        <v>44</v>
      </c>
      <c r="B864" t="s">
        <v>50</v>
      </c>
      <c r="C864" t="s">
        <v>74</v>
      </c>
      <c r="D864" t="s">
        <v>52</v>
      </c>
      <c r="E864">
        <v>17</v>
      </c>
      <c r="F864">
        <v>3</v>
      </c>
      <c r="G864" t="s">
        <v>41</v>
      </c>
      <c r="H864">
        <v>1206</v>
      </c>
      <c r="I864">
        <v>4</v>
      </c>
      <c r="J864" t="s">
        <v>53</v>
      </c>
      <c r="K864">
        <v>1</v>
      </c>
      <c r="L864">
        <v>1</v>
      </c>
      <c r="M864" t="s">
        <v>54</v>
      </c>
      <c r="N864">
        <v>3</v>
      </c>
      <c r="O864" t="s">
        <v>44</v>
      </c>
      <c r="P864">
        <v>2290</v>
      </c>
      <c r="Q864">
        <v>2</v>
      </c>
      <c r="R864" t="s">
        <v>50</v>
      </c>
      <c r="S864">
        <v>13</v>
      </c>
      <c r="T864">
        <v>3</v>
      </c>
      <c r="U864">
        <v>4</v>
      </c>
      <c r="V864">
        <v>0</v>
      </c>
      <c r="W864">
        <v>6</v>
      </c>
      <c r="X864">
        <v>3</v>
      </c>
      <c r="Y864">
        <v>3</v>
      </c>
      <c r="Z864">
        <v>0</v>
      </c>
      <c r="AA864">
        <v>0</v>
      </c>
      <c r="AB864">
        <v>0</v>
      </c>
      <c r="AC864">
        <v>0</v>
      </c>
      <c r="AD864">
        <v>0</v>
      </c>
      <c r="AE864">
        <v>0</v>
      </c>
      <c r="AF864">
        <v>1</v>
      </c>
      <c r="AG864">
        <v>0</v>
      </c>
      <c r="AH864" t="s">
        <v>45</v>
      </c>
      <c r="AI864" t="s">
        <v>72</v>
      </c>
      <c r="AJ864" t="s">
        <v>61</v>
      </c>
      <c r="AK864" t="s">
        <v>48</v>
      </c>
      <c r="AL864" t="s">
        <v>62</v>
      </c>
      <c r="AM864">
        <v>3.5</v>
      </c>
      <c r="AN864" t="s">
        <v>95</v>
      </c>
      <c r="AO864" t="str" cm="1">
        <f t="array" ref="AO864">_xlfn.IFS(
  attrition_data[[#This Row],[YearsSinceLastPromotion]]="","",
  attrition_data[[#This Row],[YearsSinceLastPromotion]]=0,"0",
  attrition_data[[#This Row],[YearsSinceLastPromotion]]&lt;=2,"1–2",
  attrition_data[[#This Row],[YearsSinceLastPromotion]]&lt;=5,"3–5",
  TRUE,"6+"
)</f>
        <v>0</v>
      </c>
      <c r="AP864">
        <f>attrition_data[[#This Row],[MonthlyIncome]] * 12 * ReplacementFactor</f>
        <v>8244</v>
      </c>
      <c r="AQ864">
        <f>IFERROR(attrition_data[[#This Row],[AttritionFlag]] * attrition_data[[#This Row],[ReplacementCost]], 0)</f>
        <v>0</v>
      </c>
      <c r="AR86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64" t="str" cm="1">
        <f t="array" ref="AS864">_xlfn.IFS(
  attrition_data[[#This Row],[RiskScore]] &lt;= $AU$3, "Q1 (Lowest)",
  attrition_data[[#This Row],[RiskScore]] &lt;= $AV$3, "Q2",
  attrition_data[[#This Row],[RiskScore]] &lt;= $AW$3, "Q3",
  TRUE, "Q4 (Highest)"
)</f>
        <v>Q2</v>
      </c>
    </row>
    <row r="865" spans="1:45">
      <c r="A865">
        <v>33</v>
      </c>
      <c r="B865" t="s">
        <v>50</v>
      </c>
      <c r="C865" t="s">
        <v>39</v>
      </c>
      <c r="D865" t="s">
        <v>84</v>
      </c>
      <c r="E865">
        <v>2</v>
      </c>
      <c r="F865">
        <v>3</v>
      </c>
      <c r="G865" t="s">
        <v>84</v>
      </c>
      <c r="H865">
        <v>1207</v>
      </c>
      <c r="I865">
        <v>2</v>
      </c>
      <c r="J865" t="s">
        <v>53</v>
      </c>
      <c r="K865">
        <v>3</v>
      </c>
      <c r="L865">
        <v>1</v>
      </c>
      <c r="M865" t="s">
        <v>84</v>
      </c>
      <c r="N865">
        <v>3</v>
      </c>
      <c r="O865" t="s">
        <v>55</v>
      </c>
      <c r="P865">
        <v>3600</v>
      </c>
      <c r="Q865">
        <v>1</v>
      </c>
      <c r="R865" t="s">
        <v>50</v>
      </c>
      <c r="S865">
        <v>13</v>
      </c>
      <c r="T865">
        <v>3</v>
      </c>
      <c r="U865">
        <v>4</v>
      </c>
      <c r="V865">
        <v>1</v>
      </c>
      <c r="W865">
        <v>5</v>
      </c>
      <c r="X865">
        <v>2</v>
      </c>
      <c r="Y865">
        <v>3</v>
      </c>
      <c r="Z865">
        <v>5</v>
      </c>
      <c r="AA865">
        <v>4</v>
      </c>
      <c r="AB865">
        <v>1</v>
      </c>
      <c r="AC865">
        <v>4</v>
      </c>
      <c r="AD865">
        <v>0</v>
      </c>
      <c r="AE865">
        <v>0</v>
      </c>
      <c r="AF865">
        <v>1</v>
      </c>
      <c r="AG865">
        <v>1</v>
      </c>
      <c r="AH865" t="s">
        <v>63</v>
      </c>
      <c r="AI865" t="s">
        <v>46</v>
      </c>
      <c r="AJ865" t="s">
        <v>61</v>
      </c>
      <c r="AK865" t="s">
        <v>48</v>
      </c>
      <c r="AL865" t="s">
        <v>65</v>
      </c>
      <c r="AM865">
        <v>3</v>
      </c>
      <c r="AN865" t="s">
        <v>94</v>
      </c>
      <c r="AO865" t="str" cm="1">
        <f t="array" ref="AO865">_xlfn.IFS(
  attrition_data[[#This Row],[YearsSinceLastPromotion]]="","",
  attrition_data[[#This Row],[YearsSinceLastPromotion]]=0,"0",
  attrition_data[[#This Row],[YearsSinceLastPromotion]]&lt;=2,"1–2",
  attrition_data[[#This Row],[YearsSinceLastPromotion]]&lt;=5,"3–5",
  TRUE,"6+"
)</f>
        <v>1–2</v>
      </c>
      <c r="AP865">
        <f>attrition_data[[#This Row],[MonthlyIncome]] * 12 * ReplacementFactor</f>
        <v>12960</v>
      </c>
      <c r="AQ865">
        <f>IFERROR(attrition_data[[#This Row],[AttritionFlag]] * attrition_data[[#This Row],[ReplacementCost]], 0)</f>
        <v>0</v>
      </c>
      <c r="AR86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65" t="str" cm="1">
        <f t="array" ref="AS865">_xlfn.IFS(
  attrition_data[[#This Row],[RiskScore]] &lt;= $AU$3, "Q1 (Lowest)",
  attrition_data[[#This Row],[RiskScore]] &lt;= $AV$3, "Q2",
  attrition_data[[#This Row],[RiskScore]] &lt;= $AW$3, "Q3",
  TRUE, "Q4 (Highest)"
)</f>
        <v>Q1 (Lowest)</v>
      </c>
    </row>
    <row r="866" spans="1:45">
      <c r="A866">
        <v>41</v>
      </c>
      <c r="B866" t="s">
        <v>38</v>
      </c>
      <c r="C866" t="s">
        <v>74</v>
      </c>
      <c r="D866" t="s">
        <v>52</v>
      </c>
      <c r="E866">
        <v>5</v>
      </c>
      <c r="F866">
        <v>2</v>
      </c>
      <c r="G866" t="s">
        <v>41</v>
      </c>
      <c r="H866">
        <v>1210</v>
      </c>
      <c r="I866">
        <v>1</v>
      </c>
      <c r="J866" t="s">
        <v>53</v>
      </c>
      <c r="K866">
        <v>2</v>
      </c>
      <c r="L866">
        <v>1</v>
      </c>
      <c r="M866" t="s">
        <v>54</v>
      </c>
      <c r="N866">
        <v>1</v>
      </c>
      <c r="O866" t="s">
        <v>67</v>
      </c>
      <c r="P866">
        <v>2107</v>
      </c>
      <c r="Q866">
        <v>6</v>
      </c>
      <c r="R866" t="s">
        <v>50</v>
      </c>
      <c r="S866">
        <v>17</v>
      </c>
      <c r="T866">
        <v>3</v>
      </c>
      <c r="U866">
        <v>1</v>
      </c>
      <c r="V866">
        <v>1</v>
      </c>
      <c r="W866">
        <v>5</v>
      </c>
      <c r="X866">
        <v>2</v>
      </c>
      <c r="Y866">
        <v>1</v>
      </c>
      <c r="Z866">
        <v>1</v>
      </c>
      <c r="AA866">
        <v>0</v>
      </c>
      <c r="AB866">
        <v>0</v>
      </c>
      <c r="AC866">
        <v>0</v>
      </c>
      <c r="AD866">
        <v>1</v>
      </c>
      <c r="AE866">
        <v>0</v>
      </c>
      <c r="AF866">
        <v>1</v>
      </c>
      <c r="AG866">
        <v>0</v>
      </c>
      <c r="AH866" t="s">
        <v>45</v>
      </c>
      <c r="AI866" t="s">
        <v>46</v>
      </c>
      <c r="AJ866" t="s">
        <v>61</v>
      </c>
      <c r="AK866" t="s">
        <v>48</v>
      </c>
      <c r="AL866" t="s">
        <v>62</v>
      </c>
      <c r="AM866">
        <v>1</v>
      </c>
      <c r="AN866" t="s">
        <v>97</v>
      </c>
      <c r="AO866" t="str" cm="1">
        <f t="array" ref="AO866">_xlfn.IFS(
  attrition_data[[#This Row],[YearsSinceLastPromotion]]="","",
  attrition_data[[#This Row],[YearsSinceLastPromotion]]=0,"0",
  attrition_data[[#This Row],[YearsSinceLastPromotion]]&lt;=2,"1–2",
  attrition_data[[#This Row],[YearsSinceLastPromotion]]&lt;=5,"3–5",
  TRUE,"6+"
)</f>
        <v>0</v>
      </c>
      <c r="AP866">
        <f>attrition_data[[#This Row],[MonthlyIncome]] * 12 * ReplacementFactor</f>
        <v>7585.2</v>
      </c>
      <c r="AQ866">
        <f>IFERROR(attrition_data[[#This Row],[AttritionFlag]] * attrition_data[[#This Row],[ReplacementCost]], 0)</f>
        <v>7585.2</v>
      </c>
      <c r="AR86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866" t="str" cm="1">
        <f t="array" ref="AS866">_xlfn.IFS(
  attrition_data[[#This Row],[RiskScore]] &lt;= $AU$3, "Q1 (Lowest)",
  attrition_data[[#This Row],[RiskScore]] &lt;= $AV$3, "Q2",
  attrition_data[[#This Row],[RiskScore]] &lt;= $AW$3, "Q3",
  TRUE, "Q4 (Highest)"
)</f>
        <v>Q3</v>
      </c>
    </row>
    <row r="867" spans="1:45">
      <c r="A867">
        <v>30</v>
      </c>
      <c r="B867" t="s">
        <v>50</v>
      </c>
      <c r="C867" t="s">
        <v>39</v>
      </c>
      <c r="D867" t="s">
        <v>40</v>
      </c>
      <c r="E867">
        <v>29</v>
      </c>
      <c r="F867">
        <v>4</v>
      </c>
      <c r="G867" t="s">
        <v>41</v>
      </c>
      <c r="H867">
        <v>1211</v>
      </c>
      <c r="I867">
        <v>3</v>
      </c>
      <c r="J867" t="s">
        <v>53</v>
      </c>
      <c r="K867">
        <v>3</v>
      </c>
      <c r="L867">
        <v>2</v>
      </c>
      <c r="M867" t="s">
        <v>43</v>
      </c>
      <c r="N867">
        <v>1</v>
      </c>
      <c r="O867" t="s">
        <v>67</v>
      </c>
      <c r="P867">
        <v>4115</v>
      </c>
      <c r="Q867">
        <v>8</v>
      </c>
      <c r="R867" t="s">
        <v>50</v>
      </c>
      <c r="S867">
        <v>19</v>
      </c>
      <c r="T867">
        <v>3</v>
      </c>
      <c r="U867">
        <v>3</v>
      </c>
      <c r="V867">
        <v>3</v>
      </c>
      <c r="W867">
        <v>8</v>
      </c>
      <c r="X867">
        <v>3</v>
      </c>
      <c r="Y867">
        <v>3</v>
      </c>
      <c r="Z867">
        <v>4</v>
      </c>
      <c r="AA867">
        <v>3</v>
      </c>
      <c r="AB867">
        <v>0</v>
      </c>
      <c r="AC867">
        <v>3</v>
      </c>
      <c r="AD867">
        <v>0</v>
      </c>
      <c r="AE867">
        <v>0</v>
      </c>
      <c r="AF867">
        <v>1</v>
      </c>
      <c r="AG867">
        <v>1</v>
      </c>
      <c r="AH867" t="s">
        <v>63</v>
      </c>
      <c r="AI867" t="s">
        <v>68</v>
      </c>
      <c r="AJ867" t="s">
        <v>61</v>
      </c>
      <c r="AK867" t="s">
        <v>48</v>
      </c>
      <c r="AL867" t="s">
        <v>65</v>
      </c>
      <c r="AM867">
        <v>2.5</v>
      </c>
      <c r="AN867" t="s">
        <v>96</v>
      </c>
      <c r="AO867" t="str" cm="1">
        <f t="array" ref="AO867">_xlfn.IFS(
  attrition_data[[#This Row],[YearsSinceLastPromotion]]="","",
  attrition_data[[#This Row],[YearsSinceLastPromotion]]=0,"0",
  attrition_data[[#This Row],[YearsSinceLastPromotion]]&lt;=2,"1–2",
  attrition_data[[#This Row],[YearsSinceLastPromotion]]&lt;=5,"3–5",
  TRUE,"6+"
)</f>
        <v>0</v>
      </c>
      <c r="AP867">
        <f>attrition_data[[#This Row],[MonthlyIncome]] * 12 * ReplacementFactor</f>
        <v>14814</v>
      </c>
      <c r="AQ867">
        <f>IFERROR(attrition_data[[#This Row],[AttritionFlag]] * attrition_data[[#This Row],[ReplacementCost]], 0)</f>
        <v>0</v>
      </c>
      <c r="AR86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67" t="str" cm="1">
        <f t="array" ref="AS867">_xlfn.IFS(
  attrition_data[[#This Row],[RiskScore]] &lt;= $AU$3, "Q1 (Lowest)",
  attrition_data[[#This Row],[RiskScore]] &lt;= $AV$3, "Q2",
  attrition_data[[#This Row],[RiskScore]] &lt;= $AW$3, "Q3",
  TRUE, "Q4 (Highest)"
)</f>
        <v>Q2</v>
      </c>
    </row>
    <row r="868" spans="1:45">
      <c r="A868">
        <v>40</v>
      </c>
      <c r="B868" t="s">
        <v>50</v>
      </c>
      <c r="C868" t="s">
        <v>51</v>
      </c>
      <c r="D868" t="s">
        <v>40</v>
      </c>
      <c r="E868">
        <v>2</v>
      </c>
      <c r="F868">
        <v>4</v>
      </c>
      <c r="G868" t="s">
        <v>64</v>
      </c>
      <c r="H868">
        <v>1212</v>
      </c>
      <c r="I868">
        <v>2</v>
      </c>
      <c r="J868" t="s">
        <v>53</v>
      </c>
      <c r="K868">
        <v>3</v>
      </c>
      <c r="L868">
        <v>2</v>
      </c>
      <c r="M868" t="s">
        <v>43</v>
      </c>
      <c r="N868">
        <v>2</v>
      </c>
      <c r="O868" t="s">
        <v>55</v>
      </c>
      <c r="P868">
        <v>4327</v>
      </c>
      <c r="Q868">
        <v>5</v>
      </c>
      <c r="R868" t="s">
        <v>50</v>
      </c>
      <c r="S868">
        <v>12</v>
      </c>
      <c r="T868">
        <v>3</v>
      </c>
      <c r="U868">
        <v>4</v>
      </c>
      <c r="V868">
        <v>3</v>
      </c>
      <c r="W868">
        <v>5</v>
      </c>
      <c r="X868">
        <v>2</v>
      </c>
      <c r="Y868">
        <v>3</v>
      </c>
      <c r="Z868">
        <v>0</v>
      </c>
      <c r="AA868">
        <v>0</v>
      </c>
      <c r="AB868">
        <v>0</v>
      </c>
      <c r="AC868">
        <v>0</v>
      </c>
      <c r="AD868">
        <v>0</v>
      </c>
      <c r="AE868">
        <v>0</v>
      </c>
      <c r="AF868">
        <v>1</v>
      </c>
      <c r="AG868">
        <v>0</v>
      </c>
      <c r="AH868" t="s">
        <v>45</v>
      </c>
      <c r="AI868" t="s">
        <v>46</v>
      </c>
      <c r="AJ868" t="s">
        <v>61</v>
      </c>
      <c r="AK868" t="s">
        <v>48</v>
      </c>
      <c r="AL868" t="s">
        <v>62</v>
      </c>
      <c r="AM868">
        <v>2.75</v>
      </c>
      <c r="AN868" t="s">
        <v>94</v>
      </c>
      <c r="AO868" t="str" cm="1">
        <f t="array" ref="AO868">_xlfn.IFS(
  attrition_data[[#This Row],[YearsSinceLastPromotion]]="","",
  attrition_data[[#This Row],[YearsSinceLastPromotion]]=0,"0",
  attrition_data[[#This Row],[YearsSinceLastPromotion]]&lt;=2,"1–2",
  attrition_data[[#This Row],[YearsSinceLastPromotion]]&lt;=5,"3–5",
  TRUE,"6+"
)</f>
        <v>0</v>
      </c>
      <c r="AP868">
        <f>attrition_data[[#This Row],[MonthlyIncome]] * 12 * ReplacementFactor</f>
        <v>15577.199999999999</v>
      </c>
      <c r="AQ868">
        <f>IFERROR(attrition_data[[#This Row],[AttritionFlag]] * attrition_data[[#This Row],[ReplacementCost]], 0)</f>
        <v>0</v>
      </c>
      <c r="AR86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68" t="str" cm="1">
        <f t="array" ref="AS868">_xlfn.IFS(
  attrition_data[[#This Row],[RiskScore]] &lt;= $AU$3, "Q1 (Lowest)",
  attrition_data[[#This Row],[RiskScore]] &lt;= $AV$3, "Q2",
  attrition_data[[#This Row],[RiskScore]] &lt;= $AW$3, "Q3",
  TRUE, "Q4 (Highest)"
)</f>
        <v>Q2</v>
      </c>
    </row>
    <row r="869" spans="1:45">
      <c r="A869">
        <v>50</v>
      </c>
      <c r="B869" t="s">
        <v>50</v>
      </c>
      <c r="C869" t="s">
        <v>51</v>
      </c>
      <c r="D869" t="s">
        <v>52</v>
      </c>
      <c r="E869">
        <v>2</v>
      </c>
      <c r="F869">
        <v>3</v>
      </c>
      <c r="G869" t="s">
        <v>64</v>
      </c>
      <c r="H869">
        <v>1215</v>
      </c>
      <c r="I869">
        <v>4</v>
      </c>
      <c r="J869" t="s">
        <v>42</v>
      </c>
      <c r="K869">
        <v>3</v>
      </c>
      <c r="L869">
        <v>4</v>
      </c>
      <c r="M869" t="s">
        <v>75</v>
      </c>
      <c r="N869">
        <v>1</v>
      </c>
      <c r="O869" t="s">
        <v>55</v>
      </c>
      <c r="P869">
        <v>17856</v>
      </c>
      <c r="Q869">
        <v>2</v>
      </c>
      <c r="R869" t="s">
        <v>50</v>
      </c>
      <c r="S869">
        <v>22</v>
      </c>
      <c r="T869">
        <v>4</v>
      </c>
      <c r="U869">
        <v>3</v>
      </c>
      <c r="V869">
        <v>1</v>
      </c>
      <c r="W869">
        <v>32</v>
      </c>
      <c r="X869">
        <v>3</v>
      </c>
      <c r="Y869">
        <v>3</v>
      </c>
      <c r="Z869">
        <v>2</v>
      </c>
      <c r="AA869">
        <v>2</v>
      </c>
      <c r="AB869">
        <v>2</v>
      </c>
      <c r="AC869">
        <v>2</v>
      </c>
      <c r="AD869">
        <v>0</v>
      </c>
      <c r="AE869">
        <v>0</v>
      </c>
      <c r="AF869">
        <v>0</v>
      </c>
      <c r="AG869">
        <v>1</v>
      </c>
      <c r="AH869" t="s">
        <v>56</v>
      </c>
      <c r="AI869" t="s">
        <v>46</v>
      </c>
      <c r="AJ869" t="s">
        <v>76</v>
      </c>
      <c r="AK869" t="s">
        <v>77</v>
      </c>
      <c r="AL869" t="s">
        <v>65</v>
      </c>
      <c r="AM869">
        <v>2.75</v>
      </c>
      <c r="AN869" t="s">
        <v>94</v>
      </c>
      <c r="AO869" t="str" cm="1">
        <f t="array" ref="AO869">_xlfn.IFS(
  attrition_data[[#This Row],[YearsSinceLastPromotion]]="","",
  attrition_data[[#This Row],[YearsSinceLastPromotion]]=0,"0",
  attrition_data[[#This Row],[YearsSinceLastPromotion]]&lt;=2,"1–2",
  attrition_data[[#This Row],[YearsSinceLastPromotion]]&lt;=5,"3–5",
  TRUE,"6+"
)</f>
        <v>1–2</v>
      </c>
      <c r="AP869">
        <f>attrition_data[[#This Row],[MonthlyIncome]] * 12 * ReplacementFactor</f>
        <v>64281.599999999999</v>
      </c>
      <c r="AQ869">
        <f>IFERROR(attrition_data[[#This Row],[AttritionFlag]] * attrition_data[[#This Row],[ReplacementCost]], 0)</f>
        <v>0</v>
      </c>
      <c r="AR86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69" t="str" cm="1">
        <f t="array" ref="AS869">_xlfn.IFS(
  attrition_data[[#This Row],[RiskScore]] &lt;= $AU$3, "Q1 (Lowest)",
  attrition_data[[#This Row],[RiskScore]] &lt;= $AV$3, "Q2",
  attrition_data[[#This Row],[RiskScore]] &lt;= $AW$3, "Q3",
  TRUE, "Q4 (Highest)"
)</f>
        <v>Q2</v>
      </c>
    </row>
    <row r="870" spans="1:45">
      <c r="A870">
        <v>28</v>
      </c>
      <c r="B870" t="s">
        <v>50</v>
      </c>
      <c r="C870" t="s">
        <v>39</v>
      </c>
      <c r="D870" t="s">
        <v>52</v>
      </c>
      <c r="E870">
        <v>19</v>
      </c>
      <c r="F870">
        <v>4</v>
      </c>
      <c r="G870" t="s">
        <v>64</v>
      </c>
      <c r="H870">
        <v>1216</v>
      </c>
      <c r="I870">
        <v>4</v>
      </c>
      <c r="J870" t="s">
        <v>53</v>
      </c>
      <c r="K870">
        <v>2</v>
      </c>
      <c r="L870">
        <v>1</v>
      </c>
      <c r="M870" t="s">
        <v>60</v>
      </c>
      <c r="N870">
        <v>1</v>
      </c>
      <c r="O870" t="s">
        <v>55</v>
      </c>
      <c r="P870">
        <v>3196</v>
      </c>
      <c r="Q870">
        <v>1</v>
      </c>
      <c r="R870" t="s">
        <v>50</v>
      </c>
      <c r="S870">
        <v>12</v>
      </c>
      <c r="T870">
        <v>3</v>
      </c>
      <c r="U870">
        <v>3</v>
      </c>
      <c r="V870">
        <v>3</v>
      </c>
      <c r="W870">
        <v>6</v>
      </c>
      <c r="X870">
        <v>2</v>
      </c>
      <c r="Y870">
        <v>3</v>
      </c>
      <c r="Z870">
        <v>6</v>
      </c>
      <c r="AA870">
        <v>5</v>
      </c>
      <c r="AB870">
        <v>3</v>
      </c>
      <c r="AC870">
        <v>3</v>
      </c>
      <c r="AD870">
        <v>0</v>
      </c>
      <c r="AE870">
        <v>0</v>
      </c>
      <c r="AF870">
        <v>0</v>
      </c>
      <c r="AG870">
        <v>1</v>
      </c>
      <c r="AH870" t="s">
        <v>63</v>
      </c>
      <c r="AI870" t="s">
        <v>72</v>
      </c>
      <c r="AJ870" t="s">
        <v>61</v>
      </c>
      <c r="AK870" t="s">
        <v>48</v>
      </c>
      <c r="AL870" t="s">
        <v>49</v>
      </c>
      <c r="AM870">
        <v>2.75</v>
      </c>
      <c r="AN870" t="s">
        <v>94</v>
      </c>
      <c r="AO870" t="str" cm="1">
        <f t="array" ref="AO870">_xlfn.IFS(
  attrition_data[[#This Row],[YearsSinceLastPromotion]]="","",
  attrition_data[[#This Row],[YearsSinceLastPromotion]]=0,"0",
  attrition_data[[#This Row],[YearsSinceLastPromotion]]&lt;=2,"1–2",
  attrition_data[[#This Row],[YearsSinceLastPromotion]]&lt;=5,"3–5",
  TRUE,"6+"
)</f>
        <v>3–5</v>
      </c>
      <c r="AP870">
        <f>attrition_data[[#This Row],[MonthlyIncome]] * 12 * ReplacementFactor</f>
        <v>11505.6</v>
      </c>
      <c r="AQ870">
        <f>IFERROR(attrition_data[[#This Row],[AttritionFlag]] * attrition_data[[#This Row],[ReplacementCost]], 0)</f>
        <v>0</v>
      </c>
      <c r="AR87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70" t="str" cm="1">
        <f t="array" ref="AS870">_xlfn.IFS(
  attrition_data[[#This Row],[RiskScore]] &lt;= $AU$3, "Q1 (Lowest)",
  attrition_data[[#This Row],[RiskScore]] &lt;= $AV$3, "Q2",
  attrition_data[[#This Row],[RiskScore]] &lt;= $AW$3, "Q3",
  TRUE, "Q4 (Highest)"
)</f>
        <v>Q2</v>
      </c>
    </row>
    <row r="871" spans="1:45">
      <c r="A871">
        <v>46</v>
      </c>
      <c r="B871" t="s">
        <v>50</v>
      </c>
      <c r="C871" t="s">
        <v>39</v>
      </c>
      <c r="D871" t="s">
        <v>52</v>
      </c>
      <c r="E871">
        <v>15</v>
      </c>
      <c r="F871">
        <v>2</v>
      </c>
      <c r="G871" t="s">
        <v>41</v>
      </c>
      <c r="H871">
        <v>1217</v>
      </c>
      <c r="I871">
        <v>4</v>
      </c>
      <c r="J871" t="s">
        <v>53</v>
      </c>
      <c r="K871">
        <v>3</v>
      </c>
      <c r="L871">
        <v>5</v>
      </c>
      <c r="M871" t="s">
        <v>80</v>
      </c>
      <c r="N871">
        <v>2</v>
      </c>
      <c r="O871" t="s">
        <v>55</v>
      </c>
      <c r="P871">
        <v>19081</v>
      </c>
      <c r="Q871">
        <v>5</v>
      </c>
      <c r="R871" t="s">
        <v>50</v>
      </c>
      <c r="S871">
        <v>11</v>
      </c>
      <c r="T871">
        <v>3</v>
      </c>
      <c r="U871">
        <v>1</v>
      </c>
      <c r="V871">
        <v>1</v>
      </c>
      <c r="W871">
        <v>25</v>
      </c>
      <c r="X871">
        <v>2</v>
      </c>
      <c r="Y871">
        <v>3</v>
      </c>
      <c r="Z871">
        <v>4</v>
      </c>
      <c r="AA871">
        <v>2</v>
      </c>
      <c r="AB871">
        <v>0</v>
      </c>
      <c r="AC871">
        <v>3</v>
      </c>
      <c r="AD871">
        <v>0</v>
      </c>
      <c r="AE871">
        <v>0</v>
      </c>
      <c r="AF871">
        <v>1</v>
      </c>
      <c r="AG871">
        <v>1</v>
      </c>
      <c r="AH871" t="s">
        <v>56</v>
      </c>
      <c r="AI871" t="s">
        <v>73</v>
      </c>
      <c r="AJ871" t="s">
        <v>76</v>
      </c>
      <c r="AK871" t="s">
        <v>71</v>
      </c>
      <c r="AL871" t="s">
        <v>65</v>
      </c>
      <c r="AM871">
        <v>2.5</v>
      </c>
      <c r="AN871" t="s">
        <v>96</v>
      </c>
      <c r="AO871" t="str" cm="1">
        <f t="array" ref="AO871">_xlfn.IFS(
  attrition_data[[#This Row],[YearsSinceLastPromotion]]="","",
  attrition_data[[#This Row],[YearsSinceLastPromotion]]=0,"0",
  attrition_data[[#This Row],[YearsSinceLastPromotion]]&lt;=2,"1–2",
  attrition_data[[#This Row],[YearsSinceLastPromotion]]&lt;=5,"3–5",
  TRUE,"6+"
)</f>
        <v>0</v>
      </c>
      <c r="AP871">
        <f>attrition_data[[#This Row],[MonthlyIncome]] * 12 * ReplacementFactor</f>
        <v>68691.599999999991</v>
      </c>
      <c r="AQ871">
        <f>IFERROR(attrition_data[[#This Row],[AttritionFlag]] * attrition_data[[#This Row],[ReplacementCost]], 0)</f>
        <v>0</v>
      </c>
      <c r="AR87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71" t="str" cm="1">
        <f t="array" ref="AS871">_xlfn.IFS(
  attrition_data[[#This Row],[RiskScore]] &lt;= $AU$3, "Q1 (Lowest)",
  attrition_data[[#This Row],[RiskScore]] &lt;= $AV$3, "Q2",
  attrition_data[[#This Row],[RiskScore]] &lt;= $AW$3, "Q3",
  TRUE, "Q4 (Highest)"
)</f>
        <v>Q1 (Lowest)</v>
      </c>
    </row>
    <row r="872" spans="1:45">
      <c r="A872">
        <v>35</v>
      </c>
      <c r="B872" t="s">
        <v>50</v>
      </c>
      <c r="C872" t="s">
        <v>39</v>
      </c>
      <c r="D872" t="s">
        <v>40</v>
      </c>
      <c r="E872">
        <v>17</v>
      </c>
      <c r="F872">
        <v>4</v>
      </c>
      <c r="G872" t="s">
        <v>41</v>
      </c>
      <c r="H872">
        <v>1218</v>
      </c>
      <c r="I872">
        <v>3</v>
      </c>
      <c r="J872" t="s">
        <v>53</v>
      </c>
      <c r="K872">
        <v>3</v>
      </c>
      <c r="L872">
        <v>2</v>
      </c>
      <c r="M872" t="s">
        <v>43</v>
      </c>
      <c r="N872">
        <v>1</v>
      </c>
      <c r="O872" t="s">
        <v>55</v>
      </c>
      <c r="P872">
        <v>8966</v>
      </c>
      <c r="Q872">
        <v>3</v>
      </c>
      <c r="R872" t="s">
        <v>38</v>
      </c>
      <c r="S872">
        <v>15</v>
      </c>
      <c r="T872">
        <v>3</v>
      </c>
      <c r="U872">
        <v>4</v>
      </c>
      <c r="V872">
        <v>3</v>
      </c>
      <c r="W872">
        <v>15</v>
      </c>
      <c r="X872">
        <v>2</v>
      </c>
      <c r="Y872">
        <v>3</v>
      </c>
      <c r="Z872">
        <v>7</v>
      </c>
      <c r="AA872">
        <v>7</v>
      </c>
      <c r="AB872">
        <v>1</v>
      </c>
      <c r="AC872">
        <v>7</v>
      </c>
      <c r="AD872">
        <v>0</v>
      </c>
      <c r="AE872">
        <v>1</v>
      </c>
      <c r="AF872">
        <v>1</v>
      </c>
      <c r="AG872">
        <v>1</v>
      </c>
      <c r="AH872" t="s">
        <v>45</v>
      </c>
      <c r="AI872" t="s">
        <v>72</v>
      </c>
      <c r="AJ872" t="s">
        <v>47</v>
      </c>
      <c r="AK872" t="s">
        <v>58</v>
      </c>
      <c r="AL872" t="s">
        <v>49</v>
      </c>
      <c r="AM872">
        <v>2.75</v>
      </c>
      <c r="AN872" t="s">
        <v>94</v>
      </c>
      <c r="AO872" t="str" cm="1">
        <f t="array" ref="AO872">_xlfn.IFS(
  attrition_data[[#This Row],[YearsSinceLastPromotion]]="","",
  attrition_data[[#This Row],[YearsSinceLastPromotion]]=0,"0",
  attrition_data[[#This Row],[YearsSinceLastPromotion]]&lt;=2,"1–2",
  attrition_data[[#This Row],[YearsSinceLastPromotion]]&lt;=5,"3–5",
  TRUE,"6+"
)</f>
        <v>1–2</v>
      </c>
      <c r="AP872">
        <f>attrition_data[[#This Row],[MonthlyIncome]] * 12 * ReplacementFactor</f>
        <v>32277.599999999999</v>
      </c>
      <c r="AQ872">
        <f>IFERROR(attrition_data[[#This Row],[AttritionFlag]] * attrition_data[[#This Row],[ReplacementCost]], 0)</f>
        <v>0</v>
      </c>
      <c r="AR87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72" t="str" cm="1">
        <f t="array" ref="AS872">_xlfn.IFS(
  attrition_data[[#This Row],[RiskScore]] &lt;= $AU$3, "Q1 (Lowest)",
  attrition_data[[#This Row],[RiskScore]] &lt;= $AV$3, "Q2",
  attrition_data[[#This Row],[RiskScore]] &lt;= $AW$3, "Q3",
  TRUE, "Q4 (Highest)"
)</f>
        <v>Q2</v>
      </c>
    </row>
    <row r="873" spans="1:45">
      <c r="A873">
        <v>24</v>
      </c>
      <c r="B873" t="s">
        <v>38</v>
      </c>
      <c r="C873" t="s">
        <v>39</v>
      </c>
      <c r="D873" t="s">
        <v>52</v>
      </c>
      <c r="E873">
        <v>17</v>
      </c>
      <c r="F873">
        <v>2</v>
      </c>
      <c r="G873" t="s">
        <v>41</v>
      </c>
      <c r="H873">
        <v>1219</v>
      </c>
      <c r="I873">
        <v>4</v>
      </c>
      <c r="J873" t="s">
        <v>42</v>
      </c>
      <c r="K873">
        <v>3</v>
      </c>
      <c r="L873">
        <v>1</v>
      </c>
      <c r="M873" t="s">
        <v>60</v>
      </c>
      <c r="N873">
        <v>2</v>
      </c>
      <c r="O873" t="s">
        <v>55</v>
      </c>
      <c r="P873">
        <v>2210</v>
      </c>
      <c r="Q873">
        <v>1</v>
      </c>
      <c r="R873" t="s">
        <v>50</v>
      </c>
      <c r="S873">
        <v>13</v>
      </c>
      <c r="T873">
        <v>3</v>
      </c>
      <c r="U873">
        <v>1</v>
      </c>
      <c r="V873">
        <v>1</v>
      </c>
      <c r="W873">
        <v>1</v>
      </c>
      <c r="X873">
        <v>3</v>
      </c>
      <c r="Y873">
        <v>1</v>
      </c>
      <c r="Z873">
        <v>1</v>
      </c>
      <c r="AA873">
        <v>0</v>
      </c>
      <c r="AB873">
        <v>0</v>
      </c>
      <c r="AC873">
        <v>0</v>
      </c>
      <c r="AD873">
        <v>1</v>
      </c>
      <c r="AE873">
        <v>0</v>
      </c>
      <c r="AF873">
        <v>1</v>
      </c>
      <c r="AG873">
        <v>0</v>
      </c>
      <c r="AH873" t="s">
        <v>153</v>
      </c>
      <c r="AI873" t="s">
        <v>72</v>
      </c>
      <c r="AJ873" t="s">
        <v>61</v>
      </c>
      <c r="AK873" t="s">
        <v>65</v>
      </c>
      <c r="AL873" t="s">
        <v>62</v>
      </c>
      <c r="AM873">
        <v>2</v>
      </c>
      <c r="AN873" t="s">
        <v>93</v>
      </c>
      <c r="AO873" t="str" cm="1">
        <f t="array" ref="AO873">_xlfn.IFS(
  attrition_data[[#This Row],[YearsSinceLastPromotion]]="","",
  attrition_data[[#This Row],[YearsSinceLastPromotion]]=0,"0",
  attrition_data[[#This Row],[YearsSinceLastPromotion]]&lt;=2,"1–2",
  attrition_data[[#This Row],[YearsSinceLastPromotion]]&lt;=5,"3–5",
  TRUE,"6+"
)</f>
        <v>0</v>
      </c>
      <c r="AP873">
        <f>attrition_data[[#This Row],[MonthlyIncome]] * 12 * ReplacementFactor</f>
        <v>7956</v>
      </c>
      <c r="AQ873">
        <f>IFERROR(attrition_data[[#This Row],[AttritionFlag]] * attrition_data[[#This Row],[ReplacementCost]], 0)</f>
        <v>7956</v>
      </c>
      <c r="AR87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873" t="str" cm="1">
        <f t="array" ref="AS873">_xlfn.IFS(
  attrition_data[[#This Row],[RiskScore]] &lt;= $AU$3, "Q1 (Lowest)",
  attrition_data[[#This Row],[RiskScore]] &lt;= $AV$3, "Q2",
  attrition_data[[#This Row],[RiskScore]] &lt;= $AW$3, "Q3",
  TRUE, "Q4 (Highest)"
)</f>
        <v>Q3</v>
      </c>
    </row>
    <row r="874" spans="1:45">
      <c r="A874">
        <v>33</v>
      </c>
      <c r="B874" t="s">
        <v>50</v>
      </c>
      <c r="C874" t="s">
        <v>51</v>
      </c>
      <c r="D874" t="s">
        <v>40</v>
      </c>
      <c r="E874">
        <v>25</v>
      </c>
      <c r="F874">
        <v>3</v>
      </c>
      <c r="G874" t="s">
        <v>64</v>
      </c>
      <c r="H874">
        <v>1220</v>
      </c>
      <c r="I874">
        <v>2</v>
      </c>
      <c r="J874" t="s">
        <v>42</v>
      </c>
      <c r="K874">
        <v>3</v>
      </c>
      <c r="L874">
        <v>2</v>
      </c>
      <c r="M874" t="s">
        <v>43</v>
      </c>
      <c r="N874">
        <v>3</v>
      </c>
      <c r="O874" t="s">
        <v>55</v>
      </c>
      <c r="P874">
        <v>4539</v>
      </c>
      <c r="Q874">
        <v>1</v>
      </c>
      <c r="R874" t="s">
        <v>50</v>
      </c>
      <c r="S874">
        <v>12</v>
      </c>
      <c r="T874">
        <v>3</v>
      </c>
      <c r="U874">
        <v>1</v>
      </c>
      <c r="V874">
        <v>1</v>
      </c>
      <c r="W874">
        <v>10</v>
      </c>
      <c r="X874">
        <v>3</v>
      </c>
      <c r="Y874">
        <v>2</v>
      </c>
      <c r="Z874">
        <v>10</v>
      </c>
      <c r="AA874">
        <v>7</v>
      </c>
      <c r="AB874">
        <v>0</v>
      </c>
      <c r="AC874">
        <v>1</v>
      </c>
      <c r="AD874">
        <v>0</v>
      </c>
      <c r="AE874">
        <v>0</v>
      </c>
      <c r="AF874">
        <v>1</v>
      </c>
      <c r="AG874">
        <v>1</v>
      </c>
      <c r="AH874" t="s">
        <v>63</v>
      </c>
      <c r="AI874" t="s">
        <v>68</v>
      </c>
      <c r="AJ874" t="s">
        <v>61</v>
      </c>
      <c r="AK874" t="s">
        <v>58</v>
      </c>
      <c r="AL874" t="s">
        <v>49</v>
      </c>
      <c r="AM874">
        <v>2</v>
      </c>
      <c r="AN874" t="s">
        <v>93</v>
      </c>
      <c r="AO874" t="str" cm="1">
        <f t="array" ref="AO874">_xlfn.IFS(
  attrition_data[[#This Row],[YearsSinceLastPromotion]]="","",
  attrition_data[[#This Row],[YearsSinceLastPromotion]]=0,"0",
  attrition_data[[#This Row],[YearsSinceLastPromotion]]&lt;=2,"1–2",
  attrition_data[[#This Row],[YearsSinceLastPromotion]]&lt;=5,"3–5",
  TRUE,"6+"
)</f>
        <v>0</v>
      </c>
      <c r="AP874">
        <f>attrition_data[[#This Row],[MonthlyIncome]] * 12 * ReplacementFactor</f>
        <v>16340.4</v>
      </c>
      <c r="AQ874">
        <f>IFERROR(attrition_data[[#This Row],[AttritionFlag]] * attrition_data[[#This Row],[ReplacementCost]], 0)</f>
        <v>0</v>
      </c>
      <c r="AR87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874" t="str" cm="1">
        <f t="array" ref="AS874">_xlfn.IFS(
  attrition_data[[#This Row],[RiskScore]] &lt;= $AU$3, "Q1 (Lowest)",
  attrition_data[[#This Row],[RiskScore]] &lt;= $AV$3, "Q2",
  attrition_data[[#This Row],[RiskScore]] &lt;= $AW$3, "Q3",
  TRUE, "Q4 (Highest)"
)</f>
        <v>Q3</v>
      </c>
    </row>
    <row r="875" spans="1:45">
      <c r="A875">
        <v>36</v>
      </c>
      <c r="B875" t="s">
        <v>50</v>
      </c>
      <c r="C875" t="s">
        <v>39</v>
      </c>
      <c r="D875" t="s">
        <v>52</v>
      </c>
      <c r="E875">
        <v>6</v>
      </c>
      <c r="F875">
        <v>4</v>
      </c>
      <c r="G875" t="s">
        <v>41</v>
      </c>
      <c r="H875">
        <v>1221</v>
      </c>
      <c r="I875">
        <v>3</v>
      </c>
      <c r="J875" t="s">
        <v>53</v>
      </c>
      <c r="K875">
        <v>1</v>
      </c>
      <c r="L875">
        <v>1</v>
      </c>
      <c r="M875" t="s">
        <v>60</v>
      </c>
      <c r="N875">
        <v>3</v>
      </c>
      <c r="O875" t="s">
        <v>67</v>
      </c>
      <c r="P875">
        <v>2741</v>
      </c>
      <c r="Q875">
        <v>1</v>
      </c>
      <c r="R875" t="s">
        <v>50</v>
      </c>
      <c r="S875">
        <v>14</v>
      </c>
      <c r="T875">
        <v>3</v>
      </c>
      <c r="U875">
        <v>3</v>
      </c>
      <c r="V875">
        <v>1</v>
      </c>
      <c r="W875">
        <v>7</v>
      </c>
      <c r="X875">
        <v>4</v>
      </c>
      <c r="Y875">
        <v>3</v>
      </c>
      <c r="Z875">
        <v>7</v>
      </c>
      <c r="AA875">
        <v>7</v>
      </c>
      <c r="AB875">
        <v>1</v>
      </c>
      <c r="AC875">
        <v>7</v>
      </c>
      <c r="AD875">
        <v>0</v>
      </c>
      <c r="AE875">
        <v>0</v>
      </c>
      <c r="AF875">
        <v>1</v>
      </c>
      <c r="AG875">
        <v>1</v>
      </c>
      <c r="AH875" t="s">
        <v>45</v>
      </c>
      <c r="AI875" t="s">
        <v>57</v>
      </c>
      <c r="AJ875" t="s">
        <v>61</v>
      </c>
      <c r="AK875" t="s">
        <v>48</v>
      </c>
      <c r="AL875" t="s">
        <v>49</v>
      </c>
      <c r="AM875">
        <v>3</v>
      </c>
      <c r="AN875" t="s">
        <v>94</v>
      </c>
      <c r="AO875" t="str" cm="1">
        <f t="array" ref="AO875">_xlfn.IFS(
  attrition_data[[#This Row],[YearsSinceLastPromotion]]="","",
  attrition_data[[#This Row],[YearsSinceLastPromotion]]=0,"0",
  attrition_data[[#This Row],[YearsSinceLastPromotion]]&lt;=2,"1–2",
  attrition_data[[#This Row],[YearsSinceLastPromotion]]&lt;=5,"3–5",
  TRUE,"6+"
)</f>
        <v>1–2</v>
      </c>
      <c r="AP875">
        <f>attrition_data[[#This Row],[MonthlyIncome]] * 12 * ReplacementFactor</f>
        <v>9867.6</v>
      </c>
      <c r="AQ875">
        <f>IFERROR(attrition_data[[#This Row],[AttritionFlag]] * attrition_data[[#This Row],[ReplacementCost]], 0)</f>
        <v>0</v>
      </c>
      <c r="AR87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75" t="str" cm="1">
        <f t="array" ref="AS875">_xlfn.IFS(
  attrition_data[[#This Row],[RiskScore]] &lt;= $AU$3, "Q1 (Lowest)",
  attrition_data[[#This Row],[RiskScore]] &lt;= $AV$3, "Q2",
  attrition_data[[#This Row],[RiskScore]] &lt;= $AW$3, "Q3",
  TRUE, "Q4 (Highest)"
)</f>
        <v>Q1 (Lowest)</v>
      </c>
    </row>
    <row r="876" spans="1:45">
      <c r="A876">
        <v>30</v>
      </c>
      <c r="B876" t="s">
        <v>50</v>
      </c>
      <c r="C876" t="s">
        <v>39</v>
      </c>
      <c r="D876" t="s">
        <v>52</v>
      </c>
      <c r="E876">
        <v>7</v>
      </c>
      <c r="F876">
        <v>4</v>
      </c>
      <c r="G876" t="s">
        <v>41</v>
      </c>
      <c r="H876">
        <v>1224</v>
      </c>
      <c r="I876">
        <v>3</v>
      </c>
      <c r="J876" t="s">
        <v>53</v>
      </c>
      <c r="K876">
        <v>3</v>
      </c>
      <c r="L876">
        <v>2</v>
      </c>
      <c r="M876" t="s">
        <v>60</v>
      </c>
      <c r="N876">
        <v>3</v>
      </c>
      <c r="O876" t="s">
        <v>67</v>
      </c>
      <c r="P876">
        <v>3491</v>
      </c>
      <c r="Q876">
        <v>1</v>
      </c>
      <c r="R876" t="s">
        <v>50</v>
      </c>
      <c r="S876">
        <v>13</v>
      </c>
      <c r="T876">
        <v>3</v>
      </c>
      <c r="U876">
        <v>1</v>
      </c>
      <c r="V876">
        <v>3</v>
      </c>
      <c r="W876">
        <v>10</v>
      </c>
      <c r="X876">
        <v>4</v>
      </c>
      <c r="Y876">
        <v>2</v>
      </c>
      <c r="Z876">
        <v>10</v>
      </c>
      <c r="AA876">
        <v>7</v>
      </c>
      <c r="AB876">
        <v>8</v>
      </c>
      <c r="AC876">
        <v>9</v>
      </c>
      <c r="AD876">
        <v>0</v>
      </c>
      <c r="AE876">
        <v>0</v>
      </c>
      <c r="AF876">
        <v>0</v>
      </c>
      <c r="AG876">
        <v>1</v>
      </c>
      <c r="AH876" t="s">
        <v>63</v>
      </c>
      <c r="AI876" t="s">
        <v>57</v>
      </c>
      <c r="AJ876" t="s">
        <v>61</v>
      </c>
      <c r="AK876" t="s">
        <v>58</v>
      </c>
      <c r="AL876" t="s">
        <v>49</v>
      </c>
      <c r="AM876">
        <v>2.25</v>
      </c>
      <c r="AN876" t="s">
        <v>96</v>
      </c>
      <c r="AO876" t="str" cm="1">
        <f t="array" ref="AO876">_xlfn.IFS(
  attrition_data[[#This Row],[YearsSinceLastPromotion]]="","",
  attrition_data[[#This Row],[YearsSinceLastPromotion]]=0,"0",
  attrition_data[[#This Row],[YearsSinceLastPromotion]]&lt;=2,"1–2",
  attrition_data[[#This Row],[YearsSinceLastPromotion]]&lt;=5,"3–5",
  TRUE,"6+"
)</f>
        <v>6+</v>
      </c>
      <c r="AP876">
        <f>attrition_data[[#This Row],[MonthlyIncome]] * 12 * ReplacementFactor</f>
        <v>12567.6</v>
      </c>
      <c r="AQ876">
        <f>IFERROR(attrition_data[[#This Row],[AttritionFlag]] * attrition_data[[#This Row],[ReplacementCost]], 0)</f>
        <v>0</v>
      </c>
      <c r="AR87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76" t="str" cm="1">
        <f t="array" ref="AS876">_xlfn.IFS(
  attrition_data[[#This Row],[RiskScore]] &lt;= $AU$3, "Q1 (Lowest)",
  attrition_data[[#This Row],[RiskScore]] &lt;= $AV$3, "Q2",
  attrition_data[[#This Row],[RiskScore]] &lt;= $AW$3, "Q3",
  TRUE, "Q4 (Highest)"
)</f>
        <v>Q2</v>
      </c>
    </row>
    <row r="877" spans="1:45">
      <c r="A877">
        <v>44</v>
      </c>
      <c r="B877" t="s">
        <v>50</v>
      </c>
      <c r="C877" t="s">
        <v>39</v>
      </c>
      <c r="D877" t="s">
        <v>52</v>
      </c>
      <c r="E877">
        <v>29</v>
      </c>
      <c r="F877">
        <v>4</v>
      </c>
      <c r="G877" t="s">
        <v>59</v>
      </c>
      <c r="H877">
        <v>1225</v>
      </c>
      <c r="I877">
        <v>4</v>
      </c>
      <c r="J877" t="s">
        <v>53</v>
      </c>
      <c r="K877">
        <v>3</v>
      </c>
      <c r="L877">
        <v>2</v>
      </c>
      <c r="M877" t="s">
        <v>54</v>
      </c>
      <c r="N877">
        <v>4</v>
      </c>
      <c r="O877" t="s">
        <v>44</v>
      </c>
      <c r="P877">
        <v>4541</v>
      </c>
      <c r="Q877">
        <v>1</v>
      </c>
      <c r="R877" t="s">
        <v>50</v>
      </c>
      <c r="S877">
        <v>25</v>
      </c>
      <c r="T877">
        <v>4</v>
      </c>
      <c r="U877">
        <v>2</v>
      </c>
      <c r="V877">
        <v>0</v>
      </c>
      <c r="W877">
        <v>20</v>
      </c>
      <c r="X877">
        <v>3</v>
      </c>
      <c r="Y877">
        <v>3</v>
      </c>
      <c r="Z877">
        <v>20</v>
      </c>
      <c r="AA877">
        <v>11</v>
      </c>
      <c r="AB877">
        <v>13</v>
      </c>
      <c r="AC877">
        <v>17</v>
      </c>
      <c r="AD877">
        <v>0</v>
      </c>
      <c r="AE877">
        <v>0</v>
      </c>
      <c r="AF877">
        <v>0</v>
      </c>
      <c r="AG877">
        <v>1</v>
      </c>
      <c r="AH877" t="s">
        <v>45</v>
      </c>
      <c r="AI877" t="s">
        <v>68</v>
      </c>
      <c r="AJ877" t="s">
        <v>61</v>
      </c>
      <c r="AK877" t="s">
        <v>71</v>
      </c>
      <c r="AL877" t="s">
        <v>71</v>
      </c>
      <c r="AM877">
        <v>3.25</v>
      </c>
      <c r="AN877" t="s">
        <v>95</v>
      </c>
      <c r="AO877" t="str" cm="1">
        <f t="array" ref="AO877">_xlfn.IFS(
  attrition_data[[#This Row],[YearsSinceLastPromotion]]="","",
  attrition_data[[#This Row],[YearsSinceLastPromotion]]=0,"0",
  attrition_data[[#This Row],[YearsSinceLastPromotion]]&lt;=2,"1–2",
  attrition_data[[#This Row],[YearsSinceLastPromotion]]&lt;=5,"3–5",
  TRUE,"6+"
)</f>
        <v>6+</v>
      </c>
      <c r="AP877">
        <f>attrition_data[[#This Row],[MonthlyIncome]] * 12 * ReplacementFactor</f>
        <v>16347.599999999999</v>
      </c>
      <c r="AQ877">
        <f>IFERROR(attrition_data[[#This Row],[AttritionFlag]] * attrition_data[[#This Row],[ReplacementCost]], 0)</f>
        <v>0</v>
      </c>
      <c r="AR87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877" t="str" cm="1">
        <f t="array" ref="AS877">_xlfn.IFS(
  attrition_data[[#This Row],[RiskScore]] &lt;= $AU$3, "Q1 (Lowest)",
  attrition_data[[#This Row],[RiskScore]] &lt;= $AV$3, "Q2",
  attrition_data[[#This Row],[RiskScore]] &lt;= $AW$3, "Q3",
  TRUE, "Q4 (Highest)"
)</f>
        <v>Q3</v>
      </c>
    </row>
    <row r="878" spans="1:45">
      <c r="A878">
        <v>20</v>
      </c>
      <c r="B878" t="s">
        <v>50</v>
      </c>
      <c r="C878" t="s">
        <v>39</v>
      </c>
      <c r="D878" t="s">
        <v>40</v>
      </c>
      <c r="E878">
        <v>21</v>
      </c>
      <c r="F878">
        <v>3</v>
      </c>
      <c r="G878" t="s">
        <v>82</v>
      </c>
      <c r="H878">
        <v>1226</v>
      </c>
      <c r="I878">
        <v>3</v>
      </c>
      <c r="J878" t="s">
        <v>53</v>
      </c>
      <c r="K878">
        <v>4</v>
      </c>
      <c r="L878">
        <v>1</v>
      </c>
      <c r="M878" t="s">
        <v>79</v>
      </c>
      <c r="N878">
        <v>4</v>
      </c>
      <c r="O878" t="s">
        <v>44</v>
      </c>
      <c r="P878">
        <v>2678</v>
      </c>
      <c r="Q878">
        <v>1</v>
      </c>
      <c r="R878" t="s">
        <v>50</v>
      </c>
      <c r="S878">
        <v>17</v>
      </c>
      <c r="T878">
        <v>3</v>
      </c>
      <c r="U878">
        <v>4</v>
      </c>
      <c r="V878">
        <v>0</v>
      </c>
      <c r="W878">
        <v>2</v>
      </c>
      <c r="X878">
        <v>2</v>
      </c>
      <c r="Y878">
        <v>3</v>
      </c>
      <c r="Z878">
        <v>2</v>
      </c>
      <c r="AA878">
        <v>1</v>
      </c>
      <c r="AB878">
        <v>2</v>
      </c>
      <c r="AC878">
        <v>2</v>
      </c>
      <c r="AD878">
        <v>0</v>
      </c>
      <c r="AE878">
        <v>0</v>
      </c>
      <c r="AF878">
        <v>0</v>
      </c>
      <c r="AG878">
        <v>1</v>
      </c>
      <c r="AH878" t="s">
        <v>153</v>
      </c>
      <c r="AI878" t="s">
        <v>68</v>
      </c>
      <c r="AJ878" t="s">
        <v>61</v>
      </c>
      <c r="AK878" t="s">
        <v>65</v>
      </c>
      <c r="AL878" t="s">
        <v>65</v>
      </c>
      <c r="AM878">
        <v>3.5</v>
      </c>
      <c r="AN878" t="s">
        <v>95</v>
      </c>
      <c r="AO878" t="str" cm="1">
        <f t="array" ref="AO878">_xlfn.IFS(
  attrition_data[[#This Row],[YearsSinceLastPromotion]]="","",
  attrition_data[[#This Row],[YearsSinceLastPromotion]]=0,"0",
  attrition_data[[#This Row],[YearsSinceLastPromotion]]&lt;=2,"1–2",
  attrition_data[[#This Row],[YearsSinceLastPromotion]]&lt;=5,"3–5",
  TRUE,"6+"
)</f>
        <v>1–2</v>
      </c>
      <c r="AP878">
        <f>attrition_data[[#This Row],[MonthlyIncome]] * 12 * ReplacementFactor</f>
        <v>9640.7999999999993</v>
      </c>
      <c r="AQ878">
        <f>IFERROR(attrition_data[[#This Row],[AttritionFlag]] * attrition_data[[#This Row],[ReplacementCost]], 0)</f>
        <v>0</v>
      </c>
      <c r="AR87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878" t="str" cm="1">
        <f t="array" ref="AS878">_xlfn.IFS(
  attrition_data[[#This Row],[RiskScore]] &lt;= $AU$3, "Q1 (Lowest)",
  attrition_data[[#This Row],[RiskScore]] &lt;= $AV$3, "Q2",
  attrition_data[[#This Row],[RiskScore]] &lt;= $AW$3, "Q3",
  TRUE, "Q4 (Highest)"
)</f>
        <v>Q3</v>
      </c>
    </row>
    <row r="879" spans="1:45">
      <c r="A879">
        <v>46</v>
      </c>
      <c r="B879" t="s">
        <v>50</v>
      </c>
      <c r="C879" t="s">
        <v>39</v>
      </c>
      <c r="D879" t="s">
        <v>52</v>
      </c>
      <c r="E879">
        <v>2</v>
      </c>
      <c r="F879">
        <v>4</v>
      </c>
      <c r="G879" t="s">
        <v>83</v>
      </c>
      <c r="H879">
        <v>1228</v>
      </c>
      <c r="I879">
        <v>4</v>
      </c>
      <c r="J879" t="s">
        <v>53</v>
      </c>
      <c r="K879">
        <v>3</v>
      </c>
      <c r="L879">
        <v>2</v>
      </c>
      <c r="M879" t="s">
        <v>69</v>
      </c>
      <c r="N879">
        <v>4</v>
      </c>
      <c r="O879" t="s">
        <v>67</v>
      </c>
      <c r="P879">
        <v>7379</v>
      </c>
      <c r="Q879">
        <v>2</v>
      </c>
      <c r="R879" t="s">
        <v>50</v>
      </c>
      <c r="S879">
        <v>11</v>
      </c>
      <c r="T879">
        <v>3</v>
      </c>
      <c r="U879">
        <v>3</v>
      </c>
      <c r="V879">
        <v>1</v>
      </c>
      <c r="W879">
        <v>12</v>
      </c>
      <c r="X879">
        <v>3</v>
      </c>
      <c r="Y879">
        <v>2</v>
      </c>
      <c r="Z879">
        <v>6</v>
      </c>
      <c r="AA879">
        <v>3</v>
      </c>
      <c r="AB879">
        <v>1</v>
      </c>
      <c r="AC879">
        <v>4</v>
      </c>
      <c r="AD879">
        <v>0</v>
      </c>
      <c r="AE879">
        <v>0</v>
      </c>
      <c r="AF879">
        <v>1</v>
      </c>
      <c r="AG879">
        <v>1</v>
      </c>
      <c r="AH879" t="s">
        <v>56</v>
      </c>
      <c r="AI879" t="s">
        <v>46</v>
      </c>
      <c r="AJ879" t="s">
        <v>47</v>
      </c>
      <c r="AK879" t="s">
        <v>58</v>
      </c>
      <c r="AL879" t="s">
        <v>49</v>
      </c>
      <c r="AM879">
        <v>3.25</v>
      </c>
      <c r="AN879" t="s">
        <v>95</v>
      </c>
      <c r="AO879" t="str" cm="1">
        <f t="array" ref="AO879">_xlfn.IFS(
  attrition_data[[#This Row],[YearsSinceLastPromotion]]="","",
  attrition_data[[#This Row],[YearsSinceLastPromotion]]=0,"0",
  attrition_data[[#This Row],[YearsSinceLastPromotion]]&lt;=2,"1–2",
  attrition_data[[#This Row],[YearsSinceLastPromotion]]&lt;=5,"3–5",
  TRUE,"6+"
)</f>
        <v>1–2</v>
      </c>
      <c r="AP879">
        <f>attrition_data[[#This Row],[MonthlyIncome]] * 12 * ReplacementFactor</f>
        <v>26564.399999999998</v>
      </c>
      <c r="AQ879">
        <f>IFERROR(attrition_data[[#This Row],[AttritionFlag]] * attrition_data[[#This Row],[ReplacementCost]], 0)</f>
        <v>0</v>
      </c>
      <c r="AR87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79" t="str" cm="1">
        <f t="array" ref="AS879">_xlfn.IFS(
  attrition_data[[#This Row],[RiskScore]] &lt;= $AU$3, "Q1 (Lowest)",
  attrition_data[[#This Row],[RiskScore]] &lt;= $AV$3, "Q2",
  attrition_data[[#This Row],[RiskScore]] &lt;= $AW$3, "Q3",
  TRUE, "Q4 (Highest)"
)</f>
        <v>Q1 (Lowest)</v>
      </c>
    </row>
    <row r="880" spans="1:45">
      <c r="A880">
        <v>42</v>
      </c>
      <c r="B880" t="s">
        <v>50</v>
      </c>
      <c r="C880" t="s">
        <v>74</v>
      </c>
      <c r="D880" t="s">
        <v>84</v>
      </c>
      <c r="E880">
        <v>2</v>
      </c>
      <c r="F880">
        <v>5</v>
      </c>
      <c r="G880" t="s">
        <v>64</v>
      </c>
      <c r="H880">
        <v>1231</v>
      </c>
      <c r="I880">
        <v>4</v>
      </c>
      <c r="J880" t="s">
        <v>53</v>
      </c>
      <c r="K880">
        <v>4</v>
      </c>
      <c r="L880">
        <v>2</v>
      </c>
      <c r="M880" t="s">
        <v>84</v>
      </c>
      <c r="N880">
        <v>1</v>
      </c>
      <c r="O880" t="s">
        <v>55</v>
      </c>
      <c r="P880">
        <v>6272</v>
      </c>
      <c r="Q880">
        <v>7</v>
      </c>
      <c r="R880" t="s">
        <v>50</v>
      </c>
      <c r="S880">
        <v>16</v>
      </c>
      <c r="T880">
        <v>3</v>
      </c>
      <c r="U880">
        <v>1</v>
      </c>
      <c r="V880">
        <v>1</v>
      </c>
      <c r="W880">
        <v>10</v>
      </c>
      <c r="X880">
        <v>3</v>
      </c>
      <c r="Y880">
        <v>4</v>
      </c>
      <c r="Z880">
        <v>4</v>
      </c>
      <c r="AA880">
        <v>3</v>
      </c>
      <c r="AB880">
        <v>0</v>
      </c>
      <c r="AC880">
        <v>3</v>
      </c>
      <c r="AD880">
        <v>0</v>
      </c>
      <c r="AE880">
        <v>0</v>
      </c>
      <c r="AF880">
        <v>1</v>
      </c>
      <c r="AG880">
        <v>1</v>
      </c>
      <c r="AH880" t="s">
        <v>45</v>
      </c>
      <c r="AI880" t="s">
        <v>46</v>
      </c>
      <c r="AJ880" t="s">
        <v>47</v>
      </c>
      <c r="AK880" t="s">
        <v>58</v>
      </c>
      <c r="AL880" t="s">
        <v>65</v>
      </c>
      <c r="AM880">
        <v>2.5</v>
      </c>
      <c r="AN880" t="s">
        <v>96</v>
      </c>
      <c r="AO880" t="str" cm="1">
        <f t="array" ref="AO880">_xlfn.IFS(
  attrition_data[[#This Row],[YearsSinceLastPromotion]]="","",
  attrition_data[[#This Row],[YearsSinceLastPromotion]]=0,"0",
  attrition_data[[#This Row],[YearsSinceLastPromotion]]&lt;=2,"1–2",
  attrition_data[[#This Row],[YearsSinceLastPromotion]]&lt;=5,"3–5",
  TRUE,"6+"
)</f>
        <v>0</v>
      </c>
      <c r="AP880">
        <f>attrition_data[[#This Row],[MonthlyIncome]] * 12 * ReplacementFactor</f>
        <v>22579.200000000001</v>
      </c>
      <c r="AQ880">
        <f>IFERROR(attrition_data[[#This Row],[AttritionFlag]] * attrition_data[[#This Row],[ReplacementCost]], 0)</f>
        <v>0</v>
      </c>
      <c r="AR88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80" t="str" cm="1">
        <f t="array" ref="AS880">_xlfn.IFS(
  attrition_data[[#This Row],[RiskScore]] &lt;= $AU$3, "Q1 (Lowest)",
  attrition_data[[#This Row],[RiskScore]] &lt;= $AV$3, "Q2",
  attrition_data[[#This Row],[RiskScore]] &lt;= $AW$3, "Q3",
  TRUE, "Q4 (Highest)"
)</f>
        <v>Q1 (Lowest)</v>
      </c>
    </row>
    <row r="881" spans="1:45">
      <c r="A881">
        <v>60</v>
      </c>
      <c r="B881" t="s">
        <v>50</v>
      </c>
      <c r="C881" t="s">
        <v>39</v>
      </c>
      <c r="D881" t="s">
        <v>40</v>
      </c>
      <c r="E881">
        <v>7</v>
      </c>
      <c r="F881">
        <v>4</v>
      </c>
      <c r="G881" t="s">
        <v>82</v>
      </c>
      <c r="H881">
        <v>1233</v>
      </c>
      <c r="I881">
        <v>2</v>
      </c>
      <c r="J881" t="s">
        <v>53</v>
      </c>
      <c r="K881">
        <v>4</v>
      </c>
      <c r="L881">
        <v>2</v>
      </c>
      <c r="M881" t="s">
        <v>43</v>
      </c>
      <c r="N881">
        <v>4</v>
      </c>
      <c r="O881" t="s">
        <v>67</v>
      </c>
      <c r="P881">
        <v>5220</v>
      </c>
      <c r="Q881">
        <v>0</v>
      </c>
      <c r="R881" t="s">
        <v>38</v>
      </c>
      <c r="S881">
        <v>18</v>
      </c>
      <c r="T881">
        <v>3</v>
      </c>
      <c r="U881">
        <v>2</v>
      </c>
      <c r="V881">
        <v>1</v>
      </c>
      <c r="W881">
        <v>12</v>
      </c>
      <c r="X881">
        <v>3</v>
      </c>
      <c r="Y881">
        <v>3</v>
      </c>
      <c r="Z881">
        <v>11</v>
      </c>
      <c r="AA881">
        <v>7</v>
      </c>
      <c r="AB881">
        <v>1</v>
      </c>
      <c r="AC881">
        <v>9</v>
      </c>
      <c r="AD881">
        <v>0</v>
      </c>
      <c r="AE881">
        <v>1</v>
      </c>
      <c r="AF881">
        <v>1</v>
      </c>
      <c r="AG881">
        <v>1</v>
      </c>
      <c r="AH881" t="s">
        <v>66</v>
      </c>
      <c r="AI881" t="s">
        <v>57</v>
      </c>
      <c r="AJ881" t="s">
        <v>47</v>
      </c>
      <c r="AK881" t="s">
        <v>58</v>
      </c>
      <c r="AL881" t="s">
        <v>71</v>
      </c>
      <c r="AM881">
        <v>2.75</v>
      </c>
      <c r="AN881" t="s">
        <v>94</v>
      </c>
      <c r="AO881" t="str" cm="1">
        <f t="array" ref="AO881">_xlfn.IFS(
  attrition_data[[#This Row],[YearsSinceLastPromotion]]="","",
  attrition_data[[#This Row],[YearsSinceLastPromotion]]=0,"0",
  attrition_data[[#This Row],[YearsSinceLastPromotion]]&lt;=2,"1–2",
  attrition_data[[#This Row],[YearsSinceLastPromotion]]&lt;=5,"3–5",
  TRUE,"6+"
)</f>
        <v>1–2</v>
      </c>
      <c r="AP881">
        <f>attrition_data[[#This Row],[MonthlyIncome]] * 12 * ReplacementFactor</f>
        <v>18792</v>
      </c>
      <c r="AQ881">
        <f>IFERROR(attrition_data[[#This Row],[AttritionFlag]] * attrition_data[[#This Row],[ReplacementCost]], 0)</f>
        <v>0</v>
      </c>
      <c r="AR88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81" t="str" cm="1">
        <f t="array" ref="AS881">_xlfn.IFS(
  attrition_data[[#This Row],[RiskScore]] &lt;= $AU$3, "Q1 (Lowest)",
  attrition_data[[#This Row],[RiskScore]] &lt;= $AV$3, "Q2",
  attrition_data[[#This Row],[RiskScore]] &lt;= $AW$3, "Q3",
  TRUE, "Q4 (Highest)"
)</f>
        <v>Q2</v>
      </c>
    </row>
    <row r="882" spans="1:45">
      <c r="A882">
        <v>32</v>
      </c>
      <c r="B882" t="s">
        <v>50</v>
      </c>
      <c r="C882" t="s">
        <v>51</v>
      </c>
      <c r="D882" t="s">
        <v>52</v>
      </c>
      <c r="E882">
        <v>13</v>
      </c>
      <c r="F882">
        <v>3</v>
      </c>
      <c r="G882" t="s">
        <v>59</v>
      </c>
      <c r="H882">
        <v>1234</v>
      </c>
      <c r="I882">
        <v>3</v>
      </c>
      <c r="J882" t="s">
        <v>42</v>
      </c>
      <c r="K882">
        <v>2</v>
      </c>
      <c r="L882">
        <v>1</v>
      </c>
      <c r="M882" t="s">
        <v>60</v>
      </c>
      <c r="N882">
        <v>2</v>
      </c>
      <c r="O882" t="s">
        <v>55</v>
      </c>
      <c r="P882">
        <v>2743</v>
      </c>
      <c r="Q882">
        <v>1</v>
      </c>
      <c r="R882" t="s">
        <v>50</v>
      </c>
      <c r="S882">
        <v>20</v>
      </c>
      <c r="T882">
        <v>4</v>
      </c>
      <c r="U882">
        <v>3</v>
      </c>
      <c r="V882">
        <v>1</v>
      </c>
      <c r="W882">
        <v>2</v>
      </c>
      <c r="X882">
        <v>2</v>
      </c>
      <c r="Y882">
        <v>3</v>
      </c>
      <c r="Z882">
        <v>2</v>
      </c>
      <c r="AA882">
        <v>2</v>
      </c>
      <c r="AB882">
        <v>2</v>
      </c>
      <c r="AC882">
        <v>2</v>
      </c>
      <c r="AD882">
        <v>0</v>
      </c>
      <c r="AE882">
        <v>0</v>
      </c>
      <c r="AF882">
        <v>0</v>
      </c>
      <c r="AG882">
        <v>1</v>
      </c>
      <c r="AH882" t="s">
        <v>63</v>
      </c>
      <c r="AI882" t="s">
        <v>73</v>
      </c>
      <c r="AJ882" t="s">
        <v>61</v>
      </c>
      <c r="AK882" t="s">
        <v>65</v>
      </c>
      <c r="AL882" t="s">
        <v>65</v>
      </c>
      <c r="AM882">
        <v>2.75</v>
      </c>
      <c r="AN882" t="s">
        <v>94</v>
      </c>
      <c r="AO882" t="str" cm="1">
        <f t="array" ref="AO882">_xlfn.IFS(
  attrition_data[[#This Row],[YearsSinceLastPromotion]]="","",
  attrition_data[[#This Row],[YearsSinceLastPromotion]]=0,"0",
  attrition_data[[#This Row],[YearsSinceLastPromotion]]&lt;=2,"1–2",
  attrition_data[[#This Row],[YearsSinceLastPromotion]]&lt;=5,"3–5",
  TRUE,"6+"
)</f>
        <v>1–2</v>
      </c>
      <c r="AP882">
        <f>attrition_data[[#This Row],[MonthlyIncome]] * 12 * ReplacementFactor</f>
        <v>9874.7999999999993</v>
      </c>
      <c r="AQ882">
        <f>IFERROR(attrition_data[[#This Row],[AttritionFlag]] * attrition_data[[#This Row],[ReplacementCost]], 0)</f>
        <v>0</v>
      </c>
      <c r="AR88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82" t="str" cm="1">
        <f t="array" ref="AS882">_xlfn.IFS(
  attrition_data[[#This Row],[RiskScore]] &lt;= $AU$3, "Q1 (Lowest)",
  attrition_data[[#This Row],[RiskScore]] &lt;= $AV$3, "Q2",
  attrition_data[[#This Row],[RiskScore]] &lt;= $AW$3, "Q3",
  TRUE, "Q4 (Highest)"
)</f>
        <v>Q2</v>
      </c>
    </row>
    <row r="883" spans="1:45">
      <c r="A883">
        <v>32</v>
      </c>
      <c r="B883" t="s">
        <v>50</v>
      </c>
      <c r="C883" t="s">
        <v>51</v>
      </c>
      <c r="D883" t="s">
        <v>52</v>
      </c>
      <c r="E883">
        <v>2</v>
      </c>
      <c r="F883">
        <v>2</v>
      </c>
      <c r="G883" t="s">
        <v>41</v>
      </c>
      <c r="H883">
        <v>1235</v>
      </c>
      <c r="I883">
        <v>4</v>
      </c>
      <c r="J883" t="s">
        <v>42</v>
      </c>
      <c r="K883">
        <v>3</v>
      </c>
      <c r="L883">
        <v>2</v>
      </c>
      <c r="M883" t="s">
        <v>54</v>
      </c>
      <c r="N883">
        <v>3</v>
      </c>
      <c r="O883" t="s">
        <v>44</v>
      </c>
      <c r="P883">
        <v>4998</v>
      </c>
      <c r="Q883">
        <v>4</v>
      </c>
      <c r="R883" t="s">
        <v>38</v>
      </c>
      <c r="S883">
        <v>14</v>
      </c>
      <c r="T883">
        <v>3</v>
      </c>
      <c r="U883">
        <v>4</v>
      </c>
      <c r="V883">
        <v>0</v>
      </c>
      <c r="W883">
        <v>10</v>
      </c>
      <c r="X883">
        <v>2</v>
      </c>
      <c r="Y883">
        <v>3</v>
      </c>
      <c r="Z883">
        <v>8</v>
      </c>
      <c r="AA883">
        <v>7</v>
      </c>
      <c r="AB883">
        <v>0</v>
      </c>
      <c r="AC883">
        <v>7</v>
      </c>
      <c r="AD883">
        <v>0</v>
      </c>
      <c r="AE883">
        <v>1</v>
      </c>
      <c r="AF883">
        <v>1</v>
      </c>
      <c r="AG883">
        <v>1</v>
      </c>
      <c r="AH883" t="s">
        <v>63</v>
      </c>
      <c r="AI883" t="s">
        <v>46</v>
      </c>
      <c r="AJ883" t="s">
        <v>61</v>
      </c>
      <c r="AK883" t="s">
        <v>58</v>
      </c>
      <c r="AL883" t="s">
        <v>49</v>
      </c>
      <c r="AM883">
        <v>3.5</v>
      </c>
      <c r="AN883" t="s">
        <v>95</v>
      </c>
      <c r="AO883" t="str" cm="1">
        <f t="array" ref="AO883">_xlfn.IFS(
  attrition_data[[#This Row],[YearsSinceLastPromotion]]="","",
  attrition_data[[#This Row],[YearsSinceLastPromotion]]=0,"0",
  attrition_data[[#This Row],[YearsSinceLastPromotion]]&lt;=2,"1–2",
  attrition_data[[#This Row],[YearsSinceLastPromotion]]&lt;=5,"3–5",
  TRUE,"6+"
)</f>
        <v>0</v>
      </c>
      <c r="AP883">
        <f>attrition_data[[#This Row],[MonthlyIncome]] * 12 * ReplacementFactor</f>
        <v>17992.8</v>
      </c>
      <c r="AQ883">
        <f>IFERROR(attrition_data[[#This Row],[AttritionFlag]] * attrition_data[[#This Row],[ReplacementCost]], 0)</f>
        <v>0</v>
      </c>
      <c r="AR88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83" t="str" cm="1">
        <f t="array" ref="AS883">_xlfn.IFS(
  attrition_data[[#This Row],[RiskScore]] &lt;= $AU$3, "Q1 (Lowest)",
  attrition_data[[#This Row],[RiskScore]] &lt;= $AV$3, "Q2",
  attrition_data[[#This Row],[RiskScore]] &lt;= $AW$3, "Q3",
  TRUE, "Q4 (Highest)"
)</f>
        <v>Q2</v>
      </c>
    </row>
    <row r="884" spans="1:45">
      <c r="A884">
        <v>36</v>
      </c>
      <c r="B884" t="s">
        <v>50</v>
      </c>
      <c r="C884" t="s">
        <v>39</v>
      </c>
      <c r="D884" t="s">
        <v>52</v>
      </c>
      <c r="E884">
        <v>1</v>
      </c>
      <c r="F884">
        <v>3</v>
      </c>
      <c r="G884" t="s">
        <v>83</v>
      </c>
      <c r="H884">
        <v>1237</v>
      </c>
      <c r="I884">
        <v>3</v>
      </c>
      <c r="J884" t="s">
        <v>42</v>
      </c>
      <c r="K884">
        <v>1</v>
      </c>
      <c r="L884">
        <v>3</v>
      </c>
      <c r="M884" t="s">
        <v>69</v>
      </c>
      <c r="N884">
        <v>1</v>
      </c>
      <c r="O884" t="s">
        <v>67</v>
      </c>
      <c r="P884">
        <v>10252</v>
      </c>
      <c r="Q884">
        <v>2</v>
      </c>
      <c r="R884" t="s">
        <v>38</v>
      </c>
      <c r="S884">
        <v>21</v>
      </c>
      <c r="T884">
        <v>4</v>
      </c>
      <c r="U884">
        <v>3</v>
      </c>
      <c r="V884">
        <v>1</v>
      </c>
      <c r="W884">
        <v>17</v>
      </c>
      <c r="X884">
        <v>2</v>
      </c>
      <c r="Y884">
        <v>3</v>
      </c>
      <c r="Z884">
        <v>7</v>
      </c>
      <c r="AA884">
        <v>7</v>
      </c>
      <c r="AB884">
        <v>7</v>
      </c>
      <c r="AC884">
        <v>7</v>
      </c>
      <c r="AD884">
        <v>0</v>
      </c>
      <c r="AE884">
        <v>1</v>
      </c>
      <c r="AF884">
        <v>0</v>
      </c>
      <c r="AG884">
        <v>1</v>
      </c>
      <c r="AH884" t="s">
        <v>45</v>
      </c>
      <c r="AI884" t="s">
        <v>46</v>
      </c>
      <c r="AJ884" t="s">
        <v>81</v>
      </c>
      <c r="AK884" t="s">
        <v>71</v>
      </c>
      <c r="AL884" t="s">
        <v>49</v>
      </c>
      <c r="AM884">
        <v>2.5</v>
      </c>
      <c r="AN884" t="s">
        <v>96</v>
      </c>
      <c r="AO884" t="str" cm="1">
        <f t="array" ref="AO884">_xlfn.IFS(
  attrition_data[[#This Row],[YearsSinceLastPromotion]]="","",
  attrition_data[[#This Row],[YearsSinceLastPromotion]]=0,"0",
  attrition_data[[#This Row],[YearsSinceLastPromotion]]&lt;=2,"1–2",
  attrition_data[[#This Row],[YearsSinceLastPromotion]]&lt;=5,"3–5",
  TRUE,"6+"
)</f>
        <v>6+</v>
      </c>
      <c r="AP884">
        <f>attrition_data[[#This Row],[MonthlyIncome]] * 12 * ReplacementFactor</f>
        <v>36907.199999999997</v>
      </c>
      <c r="AQ884">
        <f>IFERROR(attrition_data[[#This Row],[AttritionFlag]] * attrition_data[[#This Row],[ReplacementCost]], 0)</f>
        <v>0</v>
      </c>
      <c r="AR88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884" t="str" cm="1">
        <f t="array" ref="AS884">_xlfn.IFS(
  attrition_data[[#This Row],[RiskScore]] &lt;= $AU$3, "Q1 (Lowest)",
  attrition_data[[#This Row],[RiskScore]] &lt;= $AV$3, "Q2",
  attrition_data[[#This Row],[RiskScore]] &lt;= $AW$3, "Q3",
  TRUE, "Q4 (Highest)"
)</f>
        <v>Q3</v>
      </c>
    </row>
    <row r="885" spans="1:45">
      <c r="A885">
        <v>33</v>
      </c>
      <c r="B885" t="s">
        <v>50</v>
      </c>
      <c r="C885" t="s">
        <v>39</v>
      </c>
      <c r="D885" t="s">
        <v>52</v>
      </c>
      <c r="E885">
        <v>9</v>
      </c>
      <c r="F885">
        <v>3</v>
      </c>
      <c r="G885" t="s">
        <v>64</v>
      </c>
      <c r="H885">
        <v>1238</v>
      </c>
      <c r="I885">
        <v>1</v>
      </c>
      <c r="J885" t="s">
        <v>53</v>
      </c>
      <c r="K885">
        <v>3</v>
      </c>
      <c r="L885">
        <v>1</v>
      </c>
      <c r="M885" t="s">
        <v>54</v>
      </c>
      <c r="N885">
        <v>4</v>
      </c>
      <c r="O885" t="s">
        <v>55</v>
      </c>
      <c r="P885">
        <v>2781</v>
      </c>
      <c r="Q885">
        <v>0</v>
      </c>
      <c r="R885" t="s">
        <v>50</v>
      </c>
      <c r="S885">
        <v>13</v>
      </c>
      <c r="T885">
        <v>3</v>
      </c>
      <c r="U885">
        <v>2</v>
      </c>
      <c r="V885">
        <v>1</v>
      </c>
      <c r="W885">
        <v>15</v>
      </c>
      <c r="X885">
        <v>5</v>
      </c>
      <c r="Y885">
        <v>3</v>
      </c>
      <c r="Z885">
        <v>14</v>
      </c>
      <c r="AA885">
        <v>10</v>
      </c>
      <c r="AB885">
        <v>4</v>
      </c>
      <c r="AC885">
        <v>10</v>
      </c>
      <c r="AD885">
        <v>0</v>
      </c>
      <c r="AE885">
        <v>0</v>
      </c>
      <c r="AF885">
        <v>0</v>
      </c>
      <c r="AG885">
        <v>1</v>
      </c>
      <c r="AH885" t="s">
        <v>63</v>
      </c>
      <c r="AI885" t="s">
        <v>57</v>
      </c>
      <c r="AJ885" t="s">
        <v>61</v>
      </c>
      <c r="AK885" t="s">
        <v>58</v>
      </c>
      <c r="AL885" t="s">
        <v>71</v>
      </c>
      <c r="AM885">
        <v>2.5</v>
      </c>
      <c r="AN885" t="s">
        <v>96</v>
      </c>
      <c r="AO885" t="str" cm="1">
        <f t="array" ref="AO885">_xlfn.IFS(
  attrition_data[[#This Row],[YearsSinceLastPromotion]]="","",
  attrition_data[[#This Row],[YearsSinceLastPromotion]]=0,"0",
  attrition_data[[#This Row],[YearsSinceLastPromotion]]&lt;=2,"1–2",
  attrition_data[[#This Row],[YearsSinceLastPromotion]]&lt;=5,"3–5",
  TRUE,"6+"
)</f>
        <v>3–5</v>
      </c>
      <c r="AP885">
        <f>attrition_data[[#This Row],[MonthlyIncome]] * 12 * ReplacementFactor</f>
        <v>10011.6</v>
      </c>
      <c r="AQ885">
        <f>IFERROR(attrition_data[[#This Row],[AttritionFlag]] * attrition_data[[#This Row],[ReplacementCost]], 0)</f>
        <v>0</v>
      </c>
      <c r="AR88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85" t="str" cm="1">
        <f t="array" ref="AS885">_xlfn.IFS(
  attrition_data[[#This Row],[RiskScore]] &lt;= $AU$3, "Q1 (Lowest)",
  attrition_data[[#This Row],[RiskScore]] &lt;= $AV$3, "Q2",
  attrition_data[[#This Row],[RiskScore]] &lt;= $AW$3, "Q3",
  TRUE, "Q4 (Highest)"
)</f>
        <v>Q2</v>
      </c>
    </row>
    <row r="886" spans="1:45">
      <c r="A886">
        <v>40</v>
      </c>
      <c r="B886" t="s">
        <v>50</v>
      </c>
      <c r="C886" t="s">
        <v>39</v>
      </c>
      <c r="D886" t="s">
        <v>40</v>
      </c>
      <c r="E886">
        <v>10</v>
      </c>
      <c r="F886">
        <v>3</v>
      </c>
      <c r="G886" t="s">
        <v>83</v>
      </c>
      <c r="H886">
        <v>1239</v>
      </c>
      <c r="I886">
        <v>2</v>
      </c>
      <c r="J886" t="s">
        <v>42</v>
      </c>
      <c r="K886">
        <v>2</v>
      </c>
      <c r="L886">
        <v>2</v>
      </c>
      <c r="M886" t="s">
        <v>43</v>
      </c>
      <c r="N886">
        <v>2</v>
      </c>
      <c r="O886" t="s">
        <v>67</v>
      </c>
      <c r="P886">
        <v>6852</v>
      </c>
      <c r="Q886">
        <v>7</v>
      </c>
      <c r="R886" t="s">
        <v>50</v>
      </c>
      <c r="S886">
        <v>12</v>
      </c>
      <c r="T886">
        <v>3</v>
      </c>
      <c r="U886">
        <v>2</v>
      </c>
      <c r="V886">
        <v>1</v>
      </c>
      <c r="W886">
        <v>7</v>
      </c>
      <c r="X886">
        <v>2</v>
      </c>
      <c r="Y886">
        <v>4</v>
      </c>
      <c r="Z886">
        <v>5</v>
      </c>
      <c r="AA886">
        <v>1</v>
      </c>
      <c r="AB886">
        <v>1</v>
      </c>
      <c r="AC886">
        <v>3</v>
      </c>
      <c r="AD886">
        <v>0</v>
      </c>
      <c r="AE886">
        <v>0</v>
      </c>
      <c r="AF886">
        <v>1</v>
      </c>
      <c r="AG886">
        <v>1</v>
      </c>
      <c r="AH886" t="s">
        <v>45</v>
      </c>
      <c r="AI886" t="s">
        <v>57</v>
      </c>
      <c r="AJ886" t="s">
        <v>47</v>
      </c>
      <c r="AK886" t="s">
        <v>48</v>
      </c>
      <c r="AL886" t="s">
        <v>65</v>
      </c>
      <c r="AM886">
        <v>2.5</v>
      </c>
      <c r="AN886" t="s">
        <v>96</v>
      </c>
      <c r="AO886" t="str" cm="1">
        <f t="array" ref="AO886">_xlfn.IFS(
  attrition_data[[#This Row],[YearsSinceLastPromotion]]="","",
  attrition_data[[#This Row],[YearsSinceLastPromotion]]=0,"0",
  attrition_data[[#This Row],[YearsSinceLastPromotion]]&lt;=2,"1–2",
  attrition_data[[#This Row],[YearsSinceLastPromotion]]&lt;=5,"3–5",
  TRUE,"6+"
)</f>
        <v>1–2</v>
      </c>
      <c r="AP886">
        <f>attrition_data[[#This Row],[MonthlyIncome]] * 12 * ReplacementFactor</f>
        <v>24667.200000000001</v>
      </c>
      <c r="AQ886">
        <f>IFERROR(attrition_data[[#This Row],[AttritionFlag]] * attrition_data[[#This Row],[ReplacementCost]], 0)</f>
        <v>0</v>
      </c>
      <c r="AR88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86" t="str" cm="1">
        <f t="array" ref="AS886">_xlfn.IFS(
  attrition_data[[#This Row],[RiskScore]] &lt;= $AU$3, "Q1 (Lowest)",
  attrition_data[[#This Row],[RiskScore]] &lt;= $AV$3, "Q2",
  attrition_data[[#This Row],[RiskScore]] &lt;= $AW$3, "Q3",
  TRUE, "Q4 (Highest)"
)</f>
        <v>Q1 (Lowest)</v>
      </c>
    </row>
    <row r="887" spans="1:45">
      <c r="A887">
        <v>25</v>
      </c>
      <c r="B887" t="s">
        <v>50</v>
      </c>
      <c r="C887" t="s">
        <v>39</v>
      </c>
      <c r="D887" t="s">
        <v>40</v>
      </c>
      <c r="E887">
        <v>10</v>
      </c>
      <c r="F887">
        <v>4</v>
      </c>
      <c r="G887" t="s">
        <v>41</v>
      </c>
      <c r="H887">
        <v>1240</v>
      </c>
      <c r="I887">
        <v>3</v>
      </c>
      <c r="J887" t="s">
        <v>53</v>
      </c>
      <c r="K887">
        <v>3</v>
      </c>
      <c r="L887">
        <v>2</v>
      </c>
      <c r="M887" t="s">
        <v>43</v>
      </c>
      <c r="N887">
        <v>4</v>
      </c>
      <c r="O887" t="s">
        <v>44</v>
      </c>
      <c r="P887">
        <v>4950</v>
      </c>
      <c r="Q887">
        <v>0</v>
      </c>
      <c r="R887" t="s">
        <v>50</v>
      </c>
      <c r="S887">
        <v>14</v>
      </c>
      <c r="T887">
        <v>3</v>
      </c>
      <c r="U887">
        <v>2</v>
      </c>
      <c r="V887">
        <v>0</v>
      </c>
      <c r="W887">
        <v>5</v>
      </c>
      <c r="X887">
        <v>4</v>
      </c>
      <c r="Y887">
        <v>3</v>
      </c>
      <c r="Z887">
        <v>4</v>
      </c>
      <c r="AA887">
        <v>3</v>
      </c>
      <c r="AB887">
        <v>1</v>
      </c>
      <c r="AC887">
        <v>1</v>
      </c>
      <c r="AD887">
        <v>0</v>
      </c>
      <c r="AE887">
        <v>0</v>
      </c>
      <c r="AF887">
        <v>1</v>
      </c>
      <c r="AG887">
        <v>1</v>
      </c>
      <c r="AH887" t="s">
        <v>63</v>
      </c>
      <c r="AI887" t="s">
        <v>57</v>
      </c>
      <c r="AJ887" t="s">
        <v>61</v>
      </c>
      <c r="AK887" t="s">
        <v>48</v>
      </c>
      <c r="AL887" t="s">
        <v>65</v>
      </c>
      <c r="AM887">
        <v>3</v>
      </c>
      <c r="AN887" t="s">
        <v>94</v>
      </c>
      <c r="AO887" t="str" cm="1">
        <f t="array" ref="AO887">_xlfn.IFS(
  attrition_data[[#This Row],[YearsSinceLastPromotion]]="","",
  attrition_data[[#This Row],[YearsSinceLastPromotion]]=0,"0",
  attrition_data[[#This Row],[YearsSinceLastPromotion]]&lt;=2,"1–2",
  attrition_data[[#This Row],[YearsSinceLastPromotion]]&lt;=5,"3–5",
  TRUE,"6+"
)</f>
        <v>1–2</v>
      </c>
      <c r="AP887">
        <f>attrition_data[[#This Row],[MonthlyIncome]] * 12 * ReplacementFactor</f>
        <v>17820</v>
      </c>
      <c r="AQ887">
        <f>IFERROR(attrition_data[[#This Row],[AttritionFlag]] * attrition_data[[#This Row],[ReplacementCost]], 0)</f>
        <v>0</v>
      </c>
      <c r="AR88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87" t="str" cm="1">
        <f t="array" ref="AS887">_xlfn.IFS(
  attrition_data[[#This Row],[RiskScore]] &lt;= $AU$3, "Q1 (Lowest)",
  attrition_data[[#This Row],[RiskScore]] &lt;= $AV$3, "Q2",
  attrition_data[[#This Row],[RiskScore]] &lt;= $AW$3, "Q3",
  TRUE, "Q4 (Highest)"
)</f>
        <v>Q1 (Lowest)</v>
      </c>
    </row>
    <row r="888" spans="1:45">
      <c r="A888">
        <v>30</v>
      </c>
      <c r="B888" t="s">
        <v>50</v>
      </c>
      <c r="C888" t="s">
        <v>39</v>
      </c>
      <c r="D888" t="s">
        <v>52</v>
      </c>
      <c r="E888">
        <v>1</v>
      </c>
      <c r="F888">
        <v>3</v>
      </c>
      <c r="G888" t="s">
        <v>64</v>
      </c>
      <c r="H888">
        <v>1241</v>
      </c>
      <c r="I888">
        <v>4</v>
      </c>
      <c r="J888" t="s">
        <v>53</v>
      </c>
      <c r="K888">
        <v>3</v>
      </c>
      <c r="L888">
        <v>1</v>
      </c>
      <c r="M888" t="s">
        <v>54</v>
      </c>
      <c r="N888">
        <v>2</v>
      </c>
      <c r="O888" t="s">
        <v>55</v>
      </c>
      <c r="P888">
        <v>3579</v>
      </c>
      <c r="Q888">
        <v>0</v>
      </c>
      <c r="R888" t="s">
        <v>38</v>
      </c>
      <c r="S888">
        <v>21</v>
      </c>
      <c r="T888">
        <v>4</v>
      </c>
      <c r="U888">
        <v>1</v>
      </c>
      <c r="V888">
        <v>1</v>
      </c>
      <c r="W888">
        <v>12</v>
      </c>
      <c r="X888">
        <v>2</v>
      </c>
      <c r="Y888">
        <v>3</v>
      </c>
      <c r="Z888">
        <v>11</v>
      </c>
      <c r="AA888">
        <v>9</v>
      </c>
      <c r="AB888">
        <v>5</v>
      </c>
      <c r="AC888">
        <v>7</v>
      </c>
      <c r="AD888">
        <v>0</v>
      </c>
      <c r="AE888">
        <v>1</v>
      </c>
      <c r="AF888">
        <v>0</v>
      </c>
      <c r="AG888">
        <v>1</v>
      </c>
      <c r="AH888" t="s">
        <v>63</v>
      </c>
      <c r="AI888" t="s">
        <v>46</v>
      </c>
      <c r="AJ888" t="s">
        <v>61</v>
      </c>
      <c r="AK888" t="s">
        <v>58</v>
      </c>
      <c r="AL888" t="s">
        <v>71</v>
      </c>
      <c r="AM888">
        <v>2.5</v>
      </c>
      <c r="AN888" t="s">
        <v>96</v>
      </c>
      <c r="AO888" t="str" cm="1">
        <f t="array" ref="AO888">_xlfn.IFS(
  attrition_data[[#This Row],[YearsSinceLastPromotion]]="","",
  attrition_data[[#This Row],[YearsSinceLastPromotion]]=0,"0",
  attrition_data[[#This Row],[YearsSinceLastPromotion]]&lt;=2,"1–2",
  attrition_data[[#This Row],[YearsSinceLastPromotion]]&lt;=5,"3–5",
  TRUE,"6+"
)</f>
        <v>3–5</v>
      </c>
      <c r="AP888">
        <f>attrition_data[[#This Row],[MonthlyIncome]] * 12 * ReplacementFactor</f>
        <v>12884.4</v>
      </c>
      <c r="AQ888">
        <f>IFERROR(attrition_data[[#This Row],[AttritionFlag]] * attrition_data[[#This Row],[ReplacementCost]], 0)</f>
        <v>0</v>
      </c>
      <c r="AR88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888" t="str" cm="1">
        <f t="array" ref="AS888">_xlfn.IFS(
  attrition_data[[#This Row],[RiskScore]] &lt;= $AU$3, "Q1 (Lowest)",
  attrition_data[[#This Row],[RiskScore]] &lt;= $AV$3, "Q2",
  attrition_data[[#This Row],[RiskScore]] &lt;= $AW$3, "Q3",
  TRUE, "Q4 (Highest)"
)</f>
        <v>Q3</v>
      </c>
    </row>
    <row r="889" spans="1:45">
      <c r="A889">
        <v>42</v>
      </c>
      <c r="B889" t="s">
        <v>50</v>
      </c>
      <c r="C889" t="s">
        <v>51</v>
      </c>
      <c r="D889" t="s">
        <v>52</v>
      </c>
      <c r="E889">
        <v>26</v>
      </c>
      <c r="F889">
        <v>5</v>
      </c>
      <c r="G889" t="s">
        <v>64</v>
      </c>
      <c r="H889">
        <v>1242</v>
      </c>
      <c r="I889">
        <v>1</v>
      </c>
      <c r="J889" t="s">
        <v>42</v>
      </c>
      <c r="K889">
        <v>3</v>
      </c>
      <c r="L889">
        <v>3</v>
      </c>
      <c r="M889" t="s">
        <v>80</v>
      </c>
      <c r="N889">
        <v>1</v>
      </c>
      <c r="O889" t="s">
        <v>55</v>
      </c>
      <c r="P889">
        <v>13191</v>
      </c>
      <c r="Q889">
        <v>3</v>
      </c>
      <c r="R889" t="s">
        <v>38</v>
      </c>
      <c r="S889">
        <v>17</v>
      </c>
      <c r="T889">
        <v>3</v>
      </c>
      <c r="U889">
        <v>3</v>
      </c>
      <c r="V889">
        <v>0</v>
      </c>
      <c r="W889">
        <v>20</v>
      </c>
      <c r="X889">
        <v>6</v>
      </c>
      <c r="Y889">
        <v>3</v>
      </c>
      <c r="Z889">
        <v>1</v>
      </c>
      <c r="AA889">
        <v>0</v>
      </c>
      <c r="AB889">
        <v>0</v>
      </c>
      <c r="AC889">
        <v>0</v>
      </c>
      <c r="AD889">
        <v>0</v>
      </c>
      <c r="AE889">
        <v>1</v>
      </c>
      <c r="AF889">
        <v>1</v>
      </c>
      <c r="AG889">
        <v>0</v>
      </c>
      <c r="AH889" t="s">
        <v>45</v>
      </c>
      <c r="AI889" t="s">
        <v>68</v>
      </c>
      <c r="AJ889" t="s">
        <v>81</v>
      </c>
      <c r="AK889" t="s">
        <v>71</v>
      </c>
      <c r="AL889" t="s">
        <v>62</v>
      </c>
      <c r="AM889">
        <v>2</v>
      </c>
      <c r="AN889" t="s">
        <v>93</v>
      </c>
      <c r="AO889" t="str" cm="1">
        <f t="array" ref="AO889">_xlfn.IFS(
  attrition_data[[#This Row],[YearsSinceLastPromotion]]="","",
  attrition_data[[#This Row],[YearsSinceLastPromotion]]=0,"0",
  attrition_data[[#This Row],[YearsSinceLastPromotion]]&lt;=2,"1–2",
  attrition_data[[#This Row],[YearsSinceLastPromotion]]&lt;=5,"3–5",
  TRUE,"6+"
)</f>
        <v>0</v>
      </c>
      <c r="AP889">
        <f>attrition_data[[#This Row],[MonthlyIncome]] * 12 * ReplacementFactor</f>
        <v>47487.6</v>
      </c>
      <c r="AQ889">
        <f>IFERROR(attrition_data[[#This Row],[AttritionFlag]] * attrition_data[[#This Row],[ReplacementCost]], 0)</f>
        <v>0</v>
      </c>
      <c r="AR88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4</v>
      </c>
      <c r="AS889" t="str" cm="1">
        <f t="array" ref="AS889">_xlfn.IFS(
  attrition_data[[#This Row],[RiskScore]] &lt;= $AU$3, "Q1 (Lowest)",
  attrition_data[[#This Row],[RiskScore]] &lt;= $AV$3, "Q2",
  attrition_data[[#This Row],[RiskScore]] &lt;= $AW$3, "Q3",
  TRUE, "Q4 (Highest)"
)</f>
        <v>Q4 (Highest)</v>
      </c>
    </row>
    <row r="890" spans="1:45">
      <c r="A890">
        <v>35</v>
      </c>
      <c r="B890" t="s">
        <v>50</v>
      </c>
      <c r="C890" t="s">
        <v>74</v>
      </c>
      <c r="D890" t="s">
        <v>40</v>
      </c>
      <c r="E890">
        <v>8</v>
      </c>
      <c r="F890">
        <v>2</v>
      </c>
      <c r="G890" t="s">
        <v>82</v>
      </c>
      <c r="H890">
        <v>1243</v>
      </c>
      <c r="I890">
        <v>3</v>
      </c>
      <c r="J890" t="s">
        <v>42</v>
      </c>
      <c r="K890">
        <v>2</v>
      </c>
      <c r="L890">
        <v>3</v>
      </c>
      <c r="M890" t="s">
        <v>43</v>
      </c>
      <c r="N890">
        <v>4</v>
      </c>
      <c r="O890" t="s">
        <v>55</v>
      </c>
      <c r="P890">
        <v>10377</v>
      </c>
      <c r="Q890">
        <v>4</v>
      </c>
      <c r="R890" t="s">
        <v>38</v>
      </c>
      <c r="S890">
        <v>11</v>
      </c>
      <c r="T890">
        <v>3</v>
      </c>
      <c r="U890">
        <v>2</v>
      </c>
      <c r="V890">
        <v>1</v>
      </c>
      <c r="W890">
        <v>16</v>
      </c>
      <c r="X890">
        <v>6</v>
      </c>
      <c r="Y890">
        <v>2</v>
      </c>
      <c r="Z890">
        <v>13</v>
      </c>
      <c r="AA890">
        <v>2</v>
      </c>
      <c r="AB890">
        <v>4</v>
      </c>
      <c r="AC890">
        <v>12</v>
      </c>
      <c r="AD890">
        <v>0</v>
      </c>
      <c r="AE890">
        <v>1</v>
      </c>
      <c r="AF890">
        <v>0</v>
      </c>
      <c r="AG890">
        <v>1</v>
      </c>
      <c r="AH890" t="s">
        <v>45</v>
      </c>
      <c r="AI890" t="s">
        <v>57</v>
      </c>
      <c r="AJ890" t="s">
        <v>81</v>
      </c>
      <c r="AK890" t="s">
        <v>71</v>
      </c>
      <c r="AL890" t="s">
        <v>71</v>
      </c>
      <c r="AM890">
        <v>2.75</v>
      </c>
      <c r="AN890" t="s">
        <v>94</v>
      </c>
      <c r="AO890" t="str" cm="1">
        <f t="array" ref="AO890">_xlfn.IFS(
  attrition_data[[#This Row],[YearsSinceLastPromotion]]="","",
  attrition_data[[#This Row],[YearsSinceLastPromotion]]=0,"0",
  attrition_data[[#This Row],[YearsSinceLastPromotion]]&lt;=2,"1–2",
  attrition_data[[#This Row],[YearsSinceLastPromotion]]&lt;=5,"3–5",
  TRUE,"6+"
)</f>
        <v>3–5</v>
      </c>
      <c r="AP890">
        <f>attrition_data[[#This Row],[MonthlyIncome]] * 12 * ReplacementFactor</f>
        <v>37357.199999999997</v>
      </c>
      <c r="AQ890">
        <f>IFERROR(attrition_data[[#This Row],[AttritionFlag]] * attrition_data[[#This Row],[ReplacementCost]], 0)</f>
        <v>0</v>
      </c>
      <c r="AR89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890" t="str" cm="1">
        <f t="array" ref="AS890">_xlfn.IFS(
  attrition_data[[#This Row],[RiskScore]] &lt;= $AU$3, "Q1 (Lowest)",
  attrition_data[[#This Row],[RiskScore]] &lt;= $AV$3, "Q2",
  attrition_data[[#This Row],[RiskScore]] &lt;= $AW$3, "Q3",
  TRUE, "Q4 (Highest)"
)</f>
        <v>Q3</v>
      </c>
    </row>
    <row r="891" spans="1:45">
      <c r="A891">
        <v>27</v>
      </c>
      <c r="B891" t="s">
        <v>50</v>
      </c>
      <c r="C891" t="s">
        <v>39</v>
      </c>
      <c r="D891" t="s">
        <v>52</v>
      </c>
      <c r="E891">
        <v>14</v>
      </c>
      <c r="F891">
        <v>3</v>
      </c>
      <c r="G891" t="s">
        <v>41</v>
      </c>
      <c r="H891">
        <v>1244</v>
      </c>
      <c r="I891">
        <v>1</v>
      </c>
      <c r="J891" t="s">
        <v>53</v>
      </c>
      <c r="K891">
        <v>3</v>
      </c>
      <c r="L891">
        <v>1</v>
      </c>
      <c r="M891" t="s">
        <v>54</v>
      </c>
      <c r="N891">
        <v>1</v>
      </c>
      <c r="O891" t="s">
        <v>55</v>
      </c>
      <c r="P891">
        <v>2235</v>
      </c>
      <c r="Q891">
        <v>1</v>
      </c>
      <c r="R891" t="s">
        <v>38</v>
      </c>
      <c r="S891">
        <v>14</v>
      </c>
      <c r="T891">
        <v>3</v>
      </c>
      <c r="U891">
        <v>4</v>
      </c>
      <c r="V891">
        <v>2</v>
      </c>
      <c r="W891">
        <v>9</v>
      </c>
      <c r="X891">
        <v>3</v>
      </c>
      <c r="Y891">
        <v>2</v>
      </c>
      <c r="Z891">
        <v>9</v>
      </c>
      <c r="AA891">
        <v>7</v>
      </c>
      <c r="AB891">
        <v>6</v>
      </c>
      <c r="AC891">
        <v>8</v>
      </c>
      <c r="AD891">
        <v>0</v>
      </c>
      <c r="AE891">
        <v>1</v>
      </c>
      <c r="AF891">
        <v>0</v>
      </c>
      <c r="AG891">
        <v>1</v>
      </c>
      <c r="AH891" t="s">
        <v>63</v>
      </c>
      <c r="AI891" t="s">
        <v>73</v>
      </c>
      <c r="AJ891" t="s">
        <v>61</v>
      </c>
      <c r="AK891" t="s">
        <v>58</v>
      </c>
      <c r="AL891" t="s">
        <v>49</v>
      </c>
      <c r="AM891">
        <v>2</v>
      </c>
      <c r="AN891" t="s">
        <v>93</v>
      </c>
      <c r="AO891" t="str" cm="1">
        <f t="array" ref="AO891">_xlfn.IFS(
  attrition_data[[#This Row],[YearsSinceLastPromotion]]="","",
  attrition_data[[#This Row],[YearsSinceLastPromotion]]=0,"0",
  attrition_data[[#This Row],[YearsSinceLastPromotion]]&lt;=2,"1–2",
  attrition_data[[#This Row],[YearsSinceLastPromotion]]&lt;=5,"3–5",
  TRUE,"6+"
)</f>
        <v>6+</v>
      </c>
      <c r="AP891">
        <f>attrition_data[[#This Row],[MonthlyIncome]] * 12 * ReplacementFactor</f>
        <v>8046</v>
      </c>
      <c r="AQ891">
        <f>IFERROR(attrition_data[[#This Row],[AttritionFlag]] * attrition_data[[#This Row],[ReplacementCost]], 0)</f>
        <v>0</v>
      </c>
      <c r="AR89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891" t="str" cm="1">
        <f t="array" ref="AS891">_xlfn.IFS(
  attrition_data[[#This Row],[RiskScore]] &lt;= $AU$3, "Q1 (Lowest)",
  attrition_data[[#This Row],[RiskScore]] &lt;= $AV$3, "Q2",
  attrition_data[[#This Row],[RiskScore]] &lt;= $AW$3, "Q3",
  TRUE, "Q4 (Highest)"
)</f>
        <v>Q4 (Highest)</v>
      </c>
    </row>
    <row r="892" spans="1:45">
      <c r="A892">
        <v>54</v>
      </c>
      <c r="B892" t="s">
        <v>50</v>
      </c>
      <c r="C892" t="s">
        <v>51</v>
      </c>
      <c r="D892" t="s">
        <v>52</v>
      </c>
      <c r="E892">
        <v>1</v>
      </c>
      <c r="F892">
        <v>4</v>
      </c>
      <c r="G892" t="s">
        <v>41</v>
      </c>
      <c r="H892">
        <v>1245</v>
      </c>
      <c r="I892">
        <v>4</v>
      </c>
      <c r="J892" t="s">
        <v>42</v>
      </c>
      <c r="K892">
        <v>3</v>
      </c>
      <c r="L892">
        <v>3</v>
      </c>
      <c r="M892" t="s">
        <v>69</v>
      </c>
      <c r="N892">
        <v>3</v>
      </c>
      <c r="O892" t="s">
        <v>67</v>
      </c>
      <c r="P892">
        <v>10502</v>
      </c>
      <c r="Q892">
        <v>7</v>
      </c>
      <c r="R892" t="s">
        <v>50</v>
      </c>
      <c r="S892">
        <v>17</v>
      </c>
      <c r="T892">
        <v>3</v>
      </c>
      <c r="U892">
        <v>1</v>
      </c>
      <c r="V892">
        <v>1</v>
      </c>
      <c r="W892">
        <v>33</v>
      </c>
      <c r="X892">
        <v>2</v>
      </c>
      <c r="Y892">
        <v>1</v>
      </c>
      <c r="Z892">
        <v>5</v>
      </c>
      <c r="AA892">
        <v>4</v>
      </c>
      <c r="AB892">
        <v>1</v>
      </c>
      <c r="AC892">
        <v>4</v>
      </c>
      <c r="AD892">
        <v>0</v>
      </c>
      <c r="AE892">
        <v>0</v>
      </c>
      <c r="AF892">
        <v>1</v>
      </c>
      <c r="AG892">
        <v>1</v>
      </c>
      <c r="AH892" t="s">
        <v>56</v>
      </c>
      <c r="AI892" t="s">
        <v>46</v>
      </c>
      <c r="AJ892" t="s">
        <v>81</v>
      </c>
      <c r="AK892" t="s">
        <v>77</v>
      </c>
      <c r="AL892" t="s">
        <v>65</v>
      </c>
      <c r="AM892">
        <v>2.25</v>
      </c>
      <c r="AN892" t="s">
        <v>96</v>
      </c>
      <c r="AO892" t="str" cm="1">
        <f t="array" ref="AO892">_xlfn.IFS(
  attrition_data[[#This Row],[YearsSinceLastPromotion]]="","",
  attrition_data[[#This Row],[YearsSinceLastPromotion]]=0,"0",
  attrition_data[[#This Row],[YearsSinceLastPromotion]]&lt;=2,"1–2",
  attrition_data[[#This Row],[YearsSinceLastPromotion]]&lt;=5,"3–5",
  TRUE,"6+"
)</f>
        <v>1–2</v>
      </c>
      <c r="AP892">
        <f>attrition_data[[#This Row],[MonthlyIncome]] * 12 * ReplacementFactor</f>
        <v>37807.199999999997</v>
      </c>
      <c r="AQ892">
        <f>IFERROR(attrition_data[[#This Row],[AttritionFlag]] * attrition_data[[#This Row],[ReplacementCost]], 0)</f>
        <v>0</v>
      </c>
      <c r="AR89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92" t="str" cm="1">
        <f t="array" ref="AS892">_xlfn.IFS(
  attrition_data[[#This Row],[RiskScore]] &lt;= $AU$3, "Q1 (Lowest)",
  attrition_data[[#This Row],[RiskScore]] &lt;= $AV$3, "Q2",
  attrition_data[[#This Row],[RiskScore]] &lt;= $AW$3, "Q3",
  TRUE, "Q4 (Highest)"
)</f>
        <v>Q1 (Lowest)</v>
      </c>
    </row>
    <row r="893" spans="1:45">
      <c r="A893">
        <v>44</v>
      </c>
      <c r="B893" t="s">
        <v>50</v>
      </c>
      <c r="C893" t="s">
        <v>39</v>
      </c>
      <c r="D893" t="s">
        <v>52</v>
      </c>
      <c r="E893">
        <v>2</v>
      </c>
      <c r="F893">
        <v>1</v>
      </c>
      <c r="G893" t="s">
        <v>41</v>
      </c>
      <c r="H893">
        <v>1246</v>
      </c>
      <c r="I893">
        <v>1</v>
      </c>
      <c r="J893" t="s">
        <v>42</v>
      </c>
      <c r="K893">
        <v>4</v>
      </c>
      <c r="L893">
        <v>1</v>
      </c>
      <c r="M893" t="s">
        <v>54</v>
      </c>
      <c r="N893">
        <v>4</v>
      </c>
      <c r="O893" t="s">
        <v>55</v>
      </c>
      <c r="P893">
        <v>2011</v>
      </c>
      <c r="Q893">
        <v>1</v>
      </c>
      <c r="R893" t="s">
        <v>50</v>
      </c>
      <c r="S893">
        <v>13</v>
      </c>
      <c r="T893">
        <v>3</v>
      </c>
      <c r="U893">
        <v>4</v>
      </c>
      <c r="V893">
        <v>1</v>
      </c>
      <c r="W893">
        <v>10</v>
      </c>
      <c r="X893">
        <v>5</v>
      </c>
      <c r="Y893">
        <v>3</v>
      </c>
      <c r="Z893">
        <v>10</v>
      </c>
      <c r="AA893">
        <v>5</v>
      </c>
      <c r="AB893">
        <v>7</v>
      </c>
      <c r="AC893">
        <v>7</v>
      </c>
      <c r="AD893">
        <v>0</v>
      </c>
      <c r="AE893">
        <v>0</v>
      </c>
      <c r="AF893">
        <v>0</v>
      </c>
      <c r="AG893">
        <v>1</v>
      </c>
      <c r="AH893" t="s">
        <v>45</v>
      </c>
      <c r="AI893" t="s">
        <v>46</v>
      </c>
      <c r="AJ893" t="s">
        <v>61</v>
      </c>
      <c r="AK893" t="s">
        <v>58</v>
      </c>
      <c r="AL893" t="s">
        <v>49</v>
      </c>
      <c r="AM893">
        <v>3</v>
      </c>
      <c r="AN893" t="s">
        <v>94</v>
      </c>
      <c r="AO893" t="str" cm="1">
        <f t="array" ref="AO893">_xlfn.IFS(
  attrition_data[[#This Row],[YearsSinceLastPromotion]]="","",
  attrition_data[[#This Row],[YearsSinceLastPromotion]]=0,"0",
  attrition_data[[#This Row],[YearsSinceLastPromotion]]&lt;=2,"1–2",
  attrition_data[[#This Row],[YearsSinceLastPromotion]]&lt;=5,"3–5",
  TRUE,"6+"
)</f>
        <v>6+</v>
      </c>
      <c r="AP893">
        <f>attrition_data[[#This Row],[MonthlyIncome]] * 12 * ReplacementFactor</f>
        <v>7239.5999999999995</v>
      </c>
      <c r="AQ893">
        <f>IFERROR(attrition_data[[#This Row],[AttritionFlag]] * attrition_data[[#This Row],[ReplacementCost]], 0)</f>
        <v>0</v>
      </c>
      <c r="AR89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93" t="str" cm="1">
        <f t="array" ref="AS893">_xlfn.IFS(
  attrition_data[[#This Row],[RiskScore]] &lt;= $AU$3, "Q1 (Lowest)",
  attrition_data[[#This Row],[RiskScore]] &lt;= $AV$3, "Q2",
  attrition_data[[#This Row],[RiskScore]] &lt;= $AW$3, "Q3",
  TRUE, "Q4 (Highest)"
)</f>
        <v>Q2</v>
      </c>
    </row>
    <row r="894" spans="1:45">
      <c r="A894">
        <v>19</v>
      </c>
      <c r="B894" t="s">
        <v>38</v>
      </c>
      <c r="C894" t="s">
        <v>74</v>
      </c>
      <c r="D894" t="s">
        <v>52</v>
      </c>
      <c r="E894">
        <v>10</v>
      </c>
      <c r="F894">
        <v>3</v>
      </c>
      <c r="G894" t="s">
        <v>64</v>
      </c>
      <c r="H894">
        <v>1248</v>
      </c>
      <c r="I894">
        <v>1</v>
      </c>
      <c r="J894" t="s">
        <v>42</v>
      </c>
      <c r="K894">
        <v>2</v>
      </c>
      <c r="L894">
        <v>1</v>
      </c>
      <c r="M894" t="s">
        <v>54</v>
      </c>
      <c r="N894">
        <v>2</v>
      </c>
      <c r="O894" t="s">
        <v>44</v>
      </c>
      <c r="P894">
        <v>1859</v>
      </c>
      <c r="Q894">
        <v>1</v>
      </c>
      <c r="R894" t="s">
        <v>38</v>
      </c>
      <c r="S894">
        <v>25</v>
      </c>
      <c r="T894">
        <v>4</v>
      </c>
      <c r="U894">
        <v>2</v>
      </c>
      <c r="V894">
        <v>0</v>
      </c>
      <c r="W894">
        <v>1</v>
      </c>
      <c r="X894">
        <v>2</v>
      </c>
      <c r="Y894">
        <v>4</v>
      </c>
      <c r="Z894">
        <v>1</v>
      </c>
      <c r="AA894">
        <v>1</v>
      </c>
      <c r="AB894">
        <v>0</v>
      </c>
      <c r="AC894">
        <v>0</v>
      </c>
      <c r="AD894">
        <v>1</v>
      </c>
      <c r="AE894">
        <v>1</v>
      </c>
      <c r="AF894">
        <v>1</v>
      </c>
      <c r="AG894">
        <v>0</v>
      </c>
      <c r="AH894" t="s">
        <v>153</v>
      </c>
      <c r="AI894" t="s">
        <v>57</v>
      </c>
      <c r="AJ894" t="s">
        <v>61</v>
      </c>
      <c r="AK894" t="s">
        <v>65</v>
      </c>
      <c r="AL894" t="s">
        <v>62</v>
      </c>
      <c r="AM894">
        <v>2.25</v>
      </c>
      <c r="AN894" t="s">
        <v>96</v>
      </c>
      <c r="AO894" t="str" cm="1">
        <f t="array" ref="AO894">_xlfn.IFS(
  attrition_data[[#This Row],[YearsSinceLastPromotion]]="","",
  attrition_data[[#This Row],[YearsSinceLastPromotion]]=0,"0",
  attrition_data[[#This Row],[YearsSinceLastPromotion]]&lt;=2,"1–2",
  attrition_data[[#This Row],[YearsSinceLastPromotion]]&lt;=5,"3–5",
  TRUE,"6+"
)</f>
        <v>0</v>
      </c>
      <c r="AP894">
        <f>attrition_data[[#This Row],[MonthlyIncome]] * 12 * ReplacementFactor</f>
        <v>6692.4</v>
      </c>
      <c r="AQ894">
        <f>IFERROR(attrition_data[[#This Row],[AttritionFlag]] * attrition_data[[#This Row],[ReplacementCost]], 0)</f>
        <v>6692.4</v>
      </c>
      <c r="AR89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894" t="str" cm="1">
        <f t="array" ref="AS894">_xlfn.IFS(
  attrition_data[[#This Row],[RiskScore]] &lt;= $AU$3, "Q1 (Lowest)",
  attrition_data[[#This Row],[RiskScore]] &lt;= $AV$3, "Q2",
  attrition_data[[#This Row],[RiskScore]] &lt;= $AW$3, "Q3",
  TRUE, "Q4 (Highest)"
)</f>
        <v>Q3</v>
      </c>
    </row>
    <row r="895" spans="1:45">
      <c r="A895">
        <v>29</v>
      </c>
      <c r="B895" t="s">
        <v>50</v>
      </c>
      <c r="C895" t="s">
        <v>39</v>
      </c>
      <c r="D895" t="s">
        <v>52</v>
      </c>
      <c r="E895">
        <v>1</v>
      </c>
      <c r="F895">
        <v>3</v>
      </c>
      <c r="G895" t="s">
        <v>41</v>
      </c>
      <c r="H895">
        <v>1249</v>
      </c>
      <c r="I895">
        <v>1</v>
      </c>
      <c r="J895" t="s">
        <v>42</v>
      </c>
      <c r="K895">
        <v>3</v>
      </c>
      <c r="L895">
        <v>1</v>
      </c>
      <c r="M895" t="s">
        <v>54</v>
      </c>
      <c r="N895">
        <v>4</v>
      </c>
      <c r="O895" t="s">
        <v>67</v>
      </c>
      <c r="P895">
        <v>3760</v>
      </c>
      <c r="Q895">
        <v>1</v>
      </c>
      <c r="R895" t="s">
        <v>50</v>
      </c>
      <c r="S895">
        <v>15</v>
      </c>
      <c r="T895">
        <v>3</v>
      </c>
      <c r="U895">
        <v>1</v>
      </c>
      <c r="V895">
        <v>3</v>
      </c>
      <c r="W895">
        <v>3</v>
      </c>
      <c r="X895">
        <v>5</v>
      </c>
      <c r="Y895">
        <v>3</v>
      </c>
      <c r="Z895">
        <v>3</v>
      </c>
      <c r="AA895">
        <v>2</v>
      </c>
      <c r="AB895">
        <v>1</v>
      </c>
      <c r="AC895">
        <v>2</v>
      </c>
      <c r="AD895">
        <v>0</v>
      </c>
      <c r="AE895">
        <v>0</v>
      </c>
      <c r="AF895">
        <v>1</v>
      </c>
      <c r="AG895">
        <v>1</v>
      </c>
      <c r="AH895" t="s">
        <v>63</v>
      </c>
      <c r="AI895" t="s">
        <v>46</v>
      </c>
      <c r="AJ895" t="s">
        <v>61</v>
      </c>
      <c r="AK895" t="s">
        <v>65</v>
      </c>
      <c r="AL895" t="s">
        <v>65</v>
      </c>
      <c r="AM895">
        <v>2.25</v>
      </c>
      <c r="AN895" t="s">
        <v>96</v>
      </c>
      <c r="AO895" t="str" cm="1">
        <f t="array" ref="AO895">_xlfn.IFS(
  attrition_data[[#This Row],[YearsSinceLastPromotion]]="","",
  attrition_data[[#This Row],[YearsSinceLastPromotion]]=0,"0",
  attrition_data[[#This Row],[YearsSinceLastPromotion]]&lt;=2,"1–2",
  attrition_data[[#This Row],[YearsSinceLastPromotion]]&lt;=5,"3–5",
  TRUE,"6+"
)</f>
        <v>1–2</v>
      </c>
      <c r="AP895">
        <f>attrition_data[[#This Row],[MonthlyIncome]] * 12 * ReplacementFactor</f>
        <v>13536</v>
      </c>
      <c r="AQ895">
        <f>IFERROR(attrition_data[[#This Row],[AttritionFlag]] * attrition_data[[#This Row],[ReplacementCost]], 0)</f>
        <v>0</v>
      </c>
      <c r="AR89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95" t="str" cm="1">
        <f t="array" ref="AS895">_xlfn.IFS(
  attrition_data[[#This Row],[RiskScore]] &lt;= $AU$3, "Q1 (Lowest)",
  attrition_data[[#This Row],[RiskScore]] &lt;= $AV$3, "Q2",
  attrition_data[[#This Row],[RiskScore]] &lt;= $AW$3, "Q3",
  TRUE, "Q4 (Highest)"
)</f>
        <v>Q1 (Lowest)</v>
      </c>
    </row>
    <row r="896" spans="1:45">
      <c r="A896">
        <v>54</v>
      </c>
      <c r="B896" t="s">
        <v>50</v>
      </c>
      <c r="C896" t="s">
        <v>39</v>
      </c>
      <c r="D896" t="s">
        <v>52</v>
      </c>
      <c r="E896">
        <v>3</v>
      </c>
      <c r="F896">
        <v>3</v>
      </c>
      <c r="G896" t="s">
        <v>41</v>
      </c>
      <c r="H896">
        <v>1250</v>
      </c>
      <c r="I896">
        <v>4</v>
      </c>
      <c r="J896" t="s">
        <v>53</v>
      </c>
      <c r="K896">
        <v>3</v>
      </c>
      <c r="L896">
        <v>4</v>
      </c>
      <c r="M896" t="s">
        <v>80</v>
      </c>
      <c r="N896">
        <v>4</v>
      </c>
      <c r="O896" t="s">
        <v>55</v>
      </c>
      <c r="P896">
        <v>17779</v>
      </c>
      <c r="Q896">
        <v>3</v>
      </c>
      <c r="R896" t="s">
        <v>50</v>
      </c>
      <c r="S896">
        <v>14</v>
      </c>
      <c r="T896">
        <v>3</v>
      </c>
      <c r="U896">
        <v>1</v>
      </c>
      <c r="V896">
        <v>0</v>
      </c>
      <c r="W896">
        <v>36</v>
      </c>
      <c r="X896">
        <v>2</v>
      </c>
      <c r="Y896">
        <v>3</v>
      </c>
      <c r="Z896">
        <v>10</v>
      </c>
      <c r="AA896">
        <v>9</v>
      </c>
      <c r="AB896">
        <v>0</v>
      </c>
      <c r="AC896">
        <v>9</v>
      </c>
      <c r="AD896">
        <v>0</v>
      </c>
      <c r="AE896">
        <v>0</v>
      </c>
      <c r="AF896">
        <v>1</v>
      </c>
      <c r="AG896">
        <v>1</v>
      </c>
      <c r="AH896" t="s">
        <v>56</v>
      </c>
      <c r="AI896" t="s">
        <v>46</v>
      </c>
      <c r="AJ896" t="s">
        <v>76</v>
      </c>
      <c r="AK896" t="s">
        <v>77</v>
      </c>
      <c r="AL896" t="s">
        <v>49</v>
      </c>
      <c r="AM896">
        <v>3</v>
      </c>
      <c r="AN896" t="s">
        <v>94</v>
      </c>
      <c r="AO896" t="str" cm="1">
        <f t="array" ref="AO896">_xlfn.IFS(
  attrition_data[[#This Row],[YearsSinceLastPromotion]]="","",
  attrition_data[[#This Row],[YearsSinceLastPromotion]]=0,"0",
  attrition_data[[#This Row],[YearsSinceLastPromotion]]&lt;=2,"1–2",
  attrition_data[[#This Row],[YearsSinceLastPromotion]]&lt;=5,"3–5",
  TRUE,"6+"
)</f>
        <v>0</v>
      </c>
      <c r="AP896">
        <f>attrition_data[[#This Row],[MonthlyIncome]] * 12 * ReplacementFactor</f>
        <v>64004.399999999994</v>
      </c>
      <c r="AQ896">
        <f>IFERROR(attrition_data[[#This Row],[AttritionFlag]] * attrition_data[[#This Row],[ReplacementCost]], 0)</f>
        <v>0</v>
      </c>
      <c r="AR89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96" t="str" cm="1">
        <f t="array" ref="AS896">_xlfn.IFS(
  attrition_data[[#This Row],[RiskScore]] &lt;= $AU$3, "Q1 (Lowest)",
  attrition_data[[#This Row],[RiskScore]] &lt;= $AV$3, "Q2",
  attrition_data[[#This Row],[RiskScore]] &lt;= $AW$3, "Q3",
  TRUE, "Q4 (Highest)"
)</f>
        <v>Q1 (Lowest)</v>
      </c>
    </row>
    <row r="897" spans="1:45">
      <c r="A897">
        <v>31</v>
      </c>
      <c r="B897" t="s">
        <v>50</v>
      </c>
      <c r="C897" t="s">
        <v>39</v>
      </c>
      <c r="D897" t="s">
        <v>52</v>
      </c>
      <c r="E897">
        <v>11</v>
      </c>
      <c r="F897">
        <v>2</v>
      </c>
      <c r="G897" t="s">
        <v>64</v>
      </c>
      <c r="H897">
        <v>1251</v>
      </c>
      <c r="I897">
        <v>3</v>
      </c>
      <c r="J897" t="s">
        <v>53</v>
      </c>
      <c r="K897">
        <v>3</v>
      </c>
      <c r="L897">
        <v>2</v>
      </c>
      <c r="M897" t="s">
        <v>70</v>
      </c>
      <c r="N897">
        <v>1</v>
      </c>
      <c r="O897" t="s">
        <v>55</v>
      </c>
      <c r="P897">
        <v>6833</v>
      </c>
      <c r="Q897">
        <v>1</v>
      </c>
      <c r="R897" t="s">
        <v>38</v>
      </c>
      <c r="S897">
        <v>12</v>
      </c>
      <c r="T897">
        <v>3</v>
      </c>
      <c r="U897">
        <v>4</v>
      </c>
      <c r="V897">
        <v>0</v>
      </c>
      <c r="W897">
        <v>6</v>
      </c>
      <c r="X897">
        <v>2</v>
      </c>
      <c r="Y897">
        <v>2</v>
      </c>
      <c r="Z897">
        <v>6</v>
      </c>
      <c r="AA897">
        <v>5</v>
      </c>
      <c r="AB897">
        <v>0</v>
      </c>
      <c r="AC897">
        <v>1</v>
      </c>
      <c r="AD897">
        <v>0</v>
      </c>
      <c r="AE897">
        <v>1</v>
      </c>
      <c r="AF897">
        <v>1</v>
      </c>
      <c r="AG897">
        <v>1</v>
      </c>
      <c r="AH897" t="s">
        <v>63</v>
      </c>
      <c r="AI897" t="s">
        <v>73</v>
      </c>
      <c r="AJ897" t="s">
        <v>47</v>
      </c>
      <c r="AK897" t="s">
        <v>48</v>
      </c>
      <c r="AL897" t="s">
        <v>49</v>
      </c>
      <c r="AM897">
        <v>2.5</v>
      </c>
      <c r="AN897" t="s">
        <v>96</v>
      </c>
      <c r="AO897" t="str" cm="1">
        <f t="array" ref="AO897">_xlfn.IFS(
  attrition_data[[#This Row],[YearsSinceLastPromotion]]="","",
  attrition_data[[#This Row],[YearsSinceLastPromotion]]=0,"0",
  attrition_data[[#This Row],[YearsSinceLastPromotion]]&lt;=2,"1–2",
  attrition_data[[#This Row],[YearsSinceLastPromotion]]&lt;=5,"3–5",
  TRUE,"6+"
)</f>
        <v>0</v>
      </c>
      <c r="AP897">
        <f>attrition_data[[#This Row],[MonthlyIncome]] * 12 * ReplacementFactor</f>
        <v>24598.799999999999</v>
      </c>
      <c r="AQ897">
        <f>IFERROR(attrition_data[[#This Row],[AttritionFlag]] * attrition_data[[#This Row],[ReplacementCost]], 0)</f>
        <v>0</v>
      </c>
      <c r="AR89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97" t="str" cm="1">
        <f t="array" ref="AS897">_xlfn.IFS(
  attrition_data[[#This Row],[RiskScore]] &lt;= $AU$3, "Q1 (Lowest)",
  attrition_data[[#This Row],[RiskScore]] &lt;= $AV$3, "Q2",
  attrition_data[[#This Row],[RiskScore]] &lt;= $AW$3, "Q3",
  TRUE, "Q4 (Highest)"
)</f>
        <v>Q2</v>
      </c>
    </row>
    <row r="898" spans="1:45">
      <c r="A898">
        <v>31</v>
      </c>
      <c r="B898" t="s">
        <v>50</v>
      </c>
      <c r="C898" t="s">
        <v>39</v>
      </c>
      <c r="D898" t="s">
        <v>52</v>
      </c>
      <c r="E898">
        <v>24</v>
      </c>
      <c r="F898">
        <v>3</v>
      </c>
      <c r="G898" t="s">
        <v>64</v>
      </c>
      <c r="H898">
        <v>1252</v>
      </c>
      <c r="I898">
        <v>3</v>
      </c>
      <c r="J898" t="s">
        <v>42</v>
      </c>
      <c r="K898">
        <v>2</v>
      </c>
      <c r="L898">
        <v>2</v>
      </c>
      <c r="M898" t="s">
        <v>70</v>
      </c>
      <c r="N898">
        <v>1</v>
      </c>
      <c r="O898" t="s">
        <v>44</v>
      </c>
      <c r="P898">
        <v>6812</v>
      </c>
      <c r="Q898">
        <v>1</v>
      </c>
      <c r="R898" t="s">
        <v>50</v>
      </c>
      <c r="S898">
        <v>19</v>
      </c>
      <c r="T898">
        <v>3</v>
      </c>
      <c r="U898">
        <v>2</v>
      </c>
      <c r="V898">
        <v>0</v>
      </c>
      <c r="W898">
        <v>10</v>
      </c>
      <c r="X898">
        <v>2</v>
      </c>
      <c r="Y898">
        <v>3</v>
      </c>
      <c r="Z898">
        <v>10</v>
      </c>
      <c r="AA898">
        <v>9</v>
      </c>
      <c r="AB898">
        <v>1</v>
      </c>
      <c r="AC898">
        <v>8</v>
      </c>
      <c r="AD898">
        <v>0</v>
      </c>
      <c r="AE898">
        <v>0</v>
      </c>
      <c r="AF898">
        <v>1</v>
      </c>
      <c r="AG898">
        <v>1</v>
      </c>
      <c r="AH898" t="s">
        <v>63</v>
      </c>
      <c r="AI898" t="s">
        <v>68</v>
      </c>
      <c r="AJ898" t="s">
        <v>47</v>
      </c>
      <c r="AK898" t="s">
        <v>58</v>
      </c>
      <c r="AL898" t="s">
        <v>49</v>
      </c>
      <c r="AM898">
        <v>2.25</v>
      </c>
      <c r="AN898" t="s">
        <v>96</v>
      </c>
      <c r="AO898" t="str" cm="1">
        <f t="array" ref="AO898">_xlfn.IFS(
  attrition_data[[#This Row],[YearsSinceLastPromotion]]="","",
  attrition_data[[#This Row],[YearsSinceLastPromotion]]=0,"0",
  attrition_data[[#This Row],[YearsSinceLastPromotion]]&lt;=2,"1–2",
  attrition_data[[#This Row],[YearsSinceLastPromotion]]&lt;=5,"3–5",
  TRUE,"6+"
)</f>
        <v>1–2</v>
      </c>
      <c r="AP898">
        <f>attrition_data[[#This Row],[MonthlyIncome]] * 12 * ReplacementFactor</f>
        <v>24523.200000000001</v>
      </c>
      <c r="AQ898">
        <f>IFERROR(attrition_data[[#This Row],[AttritionFlag]] * attrition_data[[#This Row],[ReplacementCost]], 0)</f>
        <v>0</v>
      </c>
      <c r="AR89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898" t="str" cm="1">
        <f t="array" ref="AS898">_xlfn.IFS(
  attrition_data[[#This Row],[RiskScore]] &lt;= $AU$3, "Q1 (Lowest)",
  attrition_data[[#This Row],[RiskScore]] &lt;= $AV$3, "Q2",
  attrition_data[[#This Row],[RiskScore]] &lt;= $AW$3, "Q3",
  TRUE, "Q4 (Highest)"
)</f>
        <v>Q2</v>
      </c>
    </row>
    <row r="899" spans="1:45">
      <c r="A899">
        <v>59</v>
      </c>
      <c r="B899" t="s">
        <v>50</v>
      </c>
      <c r="C899" t="s">
        <v>39</v>
      </c>
      <c r="D899" t="s">
        <v>40</v>
      </c>
      <c r="E899">
        <v>3</v>
      </c>
      <c r="F899">
        <v>3</v>
      </c>
      <c r="G899" t="s">
        <v>41</v>
      </c>
      <c r="H899">
        <v>1254</v>
      </c>
      <c r="I899">
        <v>3</v>
      </c>
      <c r="J899" t="s">
        <v>42</v>
      </c>
      <c r="K899">
        <v>2</v>
      </c>
      <c r="L899">
        <v>2</v>
      </c>
      <c r="M899" t="s">
        <v>43</v>
      </c>
      <c r="N899">
        <v>4</v>
      </c>
      <c r="O899" t="s">
        <v>44</v>
      </c>
      <c r="P899">
        <v>5171</v>
      </c>
      <c r="Q899">
        <v>5</v>
      </c>
      <c r="R899" t="s">
        <v>50</v>
      </c>
      <c r="S899">
        <v>17</v>
      </c>
      <c r="T899">
        <v>3</v>
      </c>
      <c r="U899">
        <v>4</v>
      </c>
      <c r="V899">
        <v>0</v>
      </c>
      <c r="W899">
        <v>13</v>
      </c>
      <c r="X899">
        <v>2</v>
      </c>
      <c r="Y899">
        <v>3</v>
      </c>
      <c r="Z899">
        <v>6</v>
      </c>
      <c r="AA899">
        <v>1</v>
      </c>
      <c r="AB899">
        <v>0</v>
      </c>
      <c r="AC899">
        <v>5</v>
      </c>
      <c r="AD899">
        <v>0</v>
      </c>
      <c r="AE899">
        <v>0</v>
      </c>
      <c r="AF899">
        <v>1</v>
      </c>
      <c r="AG899">
        <v>1</v>
      </c>
      <c r="AH899" t="s">
        <v>66</v>
      </c>
      <c r="AI899" t="s">
        <v>46</v>
      </c>
      <c r="AJ899" t="s">
        <v>47</v>
      </c>
      <c r="AK899" t="s">
        <v>58</v>
      </c>
      <c r="AL899" t="s">
        <v>49</v>
      </c>
      <c r="AM899">
        <v>3.5</v>
      </c>
      <c r="AN899" t="s">
        <v>95</v>
      </c>
      <c r="AO899" t="str" cm="1">
        <f t="array" ref="AO899">_xlfn.IFS(
  attrition_data[[#This Row],[YearsSinceLastPromotion]]="","",
  attrition_data[[#This Row],[YearsSinceLastPromotion]]=0,"0",
  attrition_data[[#This Row],[YearsSinceLastPromotion]]&lt;=2,"1–2",
  attrition_data[[#This Row],[YearsSinceLastPromotion]]&lt;=5,"3–5",
  TRUE,"6+"
)</f>
        <v>0</v>
      </c>
      <c r="AP899">
        <f>attrition_data[[#This Row],[MonthlyIncome]] * 12 * ReplacementFactor</f>
        <v>18615.599999999999</v>
      </c>
      <c r="AQ899">
        <f>IFERROR(attrition_data[[#This Row],[AttritionFlag]] * attrition_data[[#This Row],[ReplacementCost]], 0)</f>
        <v>0</v>
      </c>
      <c r="AR89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899" t="str" cm="1">
        <f t="array" ref="AS899">_xlfn.IFS(
  attrition_data[[#This Row],[RiskScore]] &lt;= $AU$3, "Q1 (Lowest)",
  attrition_data[[#This Row],[RiskScore]] &lt;= $AV$3, "Q2",
  attrition_data[[#This Row],[RiskScore]] &lt;= $AW$3, "Q3",
  TRUE, "Q4 (Highest)"
)</f>
        <v>Q1 (Lowest)</v>
      </c>
    </row>
    <row r="900" spans="1:45">
      <c r="A900">
        <v>43</v>
      </c>
      <c r="B900" t="s">
        <v>50</v>
      </c>
      <c r="C900" t="s">
        <v>39</v>
      </c>
      <c r="D900" t="s">
        <v>52</v>
      </c>
      <c r="E900">
        <v>3</v>
      </c>
      <c r="F900">
        <v>3</v>
      </c>
      <c r="G900" t="s">
        <v>41</v>
      </c>
      <c r="H900">
        <v>1255</v>
      </c>
      <c r="I900">
        <v>3</v>
      </c>
      <c r="J900" t="s">
        <v>53</v>
      </c>
      <c r="K900">
        <v>1</v>
      </c>
      <c r="L900">
        <v>5</v>
      </c>
      <c r="M900" t="s">
        <v>80</v>
      </c>
      <c r="N900">
        <v>4</v>
      </c>
      <c r="O900" t="s">
        <v>55</v>
      </c>
      <c r="P900">
        <v>19740</v>
      </c>
      <c r="Q900">
        <v>3</v>
      </c>
      <c r="R900" t="s">
        <v>50</v>
      </c>
      <c r="S900">
        <v>14</v>
      </c>
      <c r="T900">
        <v>3</v>
      </c>
      <c r="U900">
        <v>2</v>
      </c>
      <c r="V900">
        <v>1</v>
      </c>
      <c r="W900">
        <v>25</v>
      </c>
      <c r="X900">
        <v>2</v>
      </c>
      <c r="Y900">
        <v>3</v>
      </c>
      <c r="Z900">
        <v>8</v>
      </c>
      <c r="AA900">
        <v>7</v>
      </c>
      <c r="AB900">
        <v>0</v>
      </c>
      <c r="AC900">
        <v>7</v>
      </c>
      <c r="AD900">
        <v>0</v>
      </c>
      <c r="AE900">
        <v>0</v>
      </c>
      <c r="AF900">
        <v>1</v>
      </c>
      <c r="AG900">
        <v>1</v>
      </c>
      <c r="AH900" t="s">
        <v>45</v>
      </c>
      <c r="AI900" t="s">
        <v>46</v>
      </c>
      <c r="AJ900" t="s">
        <v>76</v>
      </c>
      <c r="AK900" t="s">
        <v>71</v>
      </c>
      <c r="AL900" t="s">
        <v>49</v>
      </c>
      <c r="AM900">
        <v>3</v>
      </c>
      <c r="AN900" t="s">
        <v>94</v>
      </c>
      <c r="AO900" t="str" cm="1">
        <f t="array" ref="AO900">_xlfn.IFS(
  attrition_data[[#This Row],[YearsSinceLastPromotion]]="","",
  attrition_data[[#This Row],[YearsSinceLastPromotion]]=0,"0",
  attrition_data[[#This Row],[YearsSinceLastPromotion]]&lt;=2,"1–2",
  attrition_data[[#This Row],[YearsSinceLastPromotion]]&lt;=5,"3–5",
  TRUE,"6+"
)</f>
        <v>0</v>
      </c>
      <c r="AP900">
        <f>attrition_data[[#This Row],[MonthlyIncome]] * 12 * ReplacementFactor</f>
        <v>71064</v>
      </c>
      <c r="AQ900">
        <f>IFERROR(attrition_data[[#This Row],[AttritionFlag]] * attrition_data[[#This Row],[ReplacementCost]], 0)</f>
        <v>0</v>
      </c>
      <c r="AR90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900" t="str" cm="1">
        <f t="array" ref="AS900">_xlfn.IFS(
  attrition_data[[#This Row],[RiskScore]] &lt;= $AU$3, "Q1 (Lowest)",
  attrition_data[[#This Row],[RiskScore]] &lt;= $AV$3, "Q2",
  attrition_data[[#This Row],[RiskScore]] &lt;= $AW$3, "Q3",
  TRUE, "Q4 (Highest)"
)</f>
        <v>Q1 (Lowest)</v>
      </c>
    </row>
    <row r="901" spans="1:45">
      <c r="A901">
        <v>49</v>
      </c>
      <c r="B901" t="s">
        <v>50</v>
      </c>
      <c r="C901" t="s">
        <v>39</v>
      </c>
      <c r="D901" t="s">
        <v>52</v>
      </c>
      <c r="E901">
        <v>4</v>
      </c>
      <c r="F901">
        <v>2</v>
      </c>
      <c r="G901" t="s">
        <v>64</v>
      </c>
      <c r="H901">
        <v>1256</v>
      </c>
      <c r="I901">
        <v>1</v>
      </c>
      <c r="J901" t="s">
        <v>53</v>
      </c>
      <c r="K901">
        <v>2</v>
      </c>
      <c r="L901">
        <v>5</v>
      </c>
      <c r="M901" t="s">
        <v>75</v>
      </c>
      <c r="N901">
        <v>3</v>
      </c>
      <c r="O901" t="s">
        <v>55</v>
      </c>
      <c r="P901">
        <v>18711</v>
      </c>
      <c r="Q901">
        <v>2</v>
      </c>
      <c r="R901" t="s">
        <v>50</v>
      </c>
      <c r="S901">
        <v>13</v>
      </c>
      <c r="T901">
        <v>3</v>
      </c>
      <c r="U901">
        <v>3</v>
      </c>
      <c r="V901">
        <v>1</v>
      </c>
      <c r="W901">
        <v>23</v>
      </c>
      <c r="X901">
        <v>2</v>
      </c>
      <c r="Y901">
        <v>4</v>
      </c>
      <c r="Z901">
        <v>1</v>
      </c>
      <c r="AA901">
        <v>0</v>
      </c>
      <c r="AB901">
        <v>0</v>
      </c>
      <c r="AC901">
        <v>0</v>
      </c>
      <c r="AD901">
        <v>0</v>
      </c>
      <c r="AE901">
        <v>0</v>
      </c>
      <c r="AF901">
        <v>1</v>
      </c>
      <c r="AG901">
        <v>0</v>
      </c>
      <c r="AH901" t="s">
        <v>56</v>
      </c>
      <c r="AI901" t="s">
        <v>46</v>
      </c>
      <c r="AJ901" t="s">
        <v>76</v>
      </c>
      <c r="AK901" t="s">
        <v>71</v>
      </c>
      <c r="AL901" t="s">
        <v>62</v>
      </c>
      <c r="AM901">
        <v>2.75</v>
      </c>
      <c r="AN901" t="s">
        <v>94</v>
      </c>
      <c r="AO901" t="str" cm="1">
        <f t="array" ref="AO901">_xlfn.IFS(
  attrition_data[[#This Row],[YearsSinceLastPromotion]]="","",
  attrition_data[[#This Row],[YearsSinceLastPromotion]]=0,"0",
  attrition_data[[#This Row],[YearsSinceLastPromotion]]&lt;=2,"1–2",
  attrition_data[[#This Row],[YearsSinceLastPromotion]]&lt;=5,"3–5",
  TRUE,"6+"
)</f>
        <v>0</v>
      </c>
      <c r="AP901">
        <f>attrition_data[[#This Row],[MonthlyIncome]] * 12 * ReplacementFactor</f>
        <v>67359.599999999991</v>
      </c>
      <c r="AQ901">
        <f>IFERROR(attrition_data[[#This Row],[AttritionFlag]] * attrition_data[[#This Row],[ReplacementCost]], 0)</f>
        <v>0</v>
      </c>
      <c r="AR90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01" t="str" cm="1">
        <f t="array" ref="AS901">_xlfn.IFS(
  attrition_data[[#This Row],[RiskScore]] &lt;= $AU$3, "Q1 (Lowest)",
  attrition_data[[#This Row],[RiskScore]] &lt;= $AV$3, "Q2",
  attrition_data[[#This Row],[RiskScore]] &lt;= $AW$3, "Q3",
  TRUE, "Q4 (Highest)"
)</f>
        <v>Q2</v>
      </c>
    </row>
    <row r="902" spans="1:45">
      <c r="A902">
        <v>36</v>
      </c>
      <c r="B902" t="s">
        <v>50</v>
      </c>
      <c r="C902" t="s">
        <v>51</v>
      </c>
      <c r="D902" t="s">
        <v>52</v>
      </c>
      <c r="E902">
        <v>3</v>
      </c>
      <c r="F902">
        <v>3</v>
      </c>
      <c r="G902" t="s">
        <v>83</v>
      </c>
      <c r="H902">
        <v>1257</v>
      </c>
      <c r="I902">
        <v>3</v>
      </c>
      <c r="J902" t="s">
        <v>53</v>
      </c>
      <c r="K902">
        <v>3</v>
      </c>
      <c r="L902">
        <v>1</v>
      </c>
      <c r="M902" t="s">
        <v>54</v>
      </c>
      <c r="N902">
        <v>2</v>
      </c>
      <c r="O902" t="s">
        <v>55</v>
      </c>
      <c r="P902">
        <v>3692</v>
      </c>
      <c r="Q902">
        <v>1</v>
      </c>
      <c r="R902" t="s">
        <v>50</v>
      </c>
      <c r="S902">
        <v>12</v>
      </c>
      <c r="T902">
        <v>3</v>
      </c>
      <c r="U902">
        <v>3</v>
      </c>
      <c r="V902">
        <v>0</v>
      </c>
      <c r="W902">
        <v>12</v>
      </c>
      <c r="X902">
        <v>2</v>
      </c>
      <c r="Y902">
        <v>2</v>
      </c>
      <c r="Z902">
        <v>11</v>
      </c>
      <c r="AA902">
        <v>10</v>
      </c>
      <c r="AB902">
        <v>0</v>
      </c>
      <c r="AC902">
        <v>7</v>
      </c>
      <c r="AD902">
        <v>0</v>
      </c>
      <c r="AE902">
        <v>0</v>
      </c>
      <c r="AF902">
        <v>1</v>
      </c>
      <c r="AG902">
        <v>1</v>
      </c>
      <c r="AH902" t="s">
        <v>45</v>
      </c>
      <c r="AI902" t="s">
        <v>46</v>
      </c>
      <c r="AJ902" t="s">
        <v>61</v>
      </c>
      <c r="AK902" t="s">
        <v>58</v>
      </c>
      <c r="AL902" t="s">
        <v>71</v>
      </c>
      <c r="AM902">
        <v>2.5</v>
      </c>
      <c r="AN902" t="s">
        <v>96</v>
      </c>
      <c r="AO902" t="str" cm="1">
        <f t="array" ref="AO902">_xlfn.IFS(
  attrition_data[[#This Row],[YearsSinceLastPromotion]]="","",
  attrition_data[[#This Row],[YearsSinceLastPromotion]]=0,"0",
  attrition_data[[#This Row],[YearsSinceLastPromotion]]&lt;=2,"1–2",
  attrition_data[[#This Row],[YearsSinceLastPromotion]]&lt;=5,"3–5",
  TRUE,"6+"
)</f>
        <v>0</v>
      </c>
      <c r="AP902">
        <f>attrition_data[[#This Row],[MonthlyIncome]] * 12 * ReplacementFactor</f>
        <v>13291.199999999999</v>
      </c>
      <c r="AQ902">
        <f>IFERROR(attrition_data[[#This Row],[AttritionFlag]] * attrition_data[[#This Row],[ReplacementCost]], 0)</f>
        <v>0</v>
      </c>
      <c r="AR90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902" t="str" cm="1">
        <f t="array" ref="AS902">_xlfn.IFS(
  attrition_data[[#This Row],[RiskScore]] &lt;= $AU$3, "Q1 (Lowest)",
  attrition_data[[#This Row],[RiskScore]] &lt;= $AV$3, "Q2",
  attrition_data[[#This Row],[RiskScore]] &lt;= $AW$3, "Q3",
  TRUE, "Q4 (Highest)"
)</f>
        <v>Q1 (Lowest)</v>
      </c>
    </row>
    <row r="903" spans="1:45">
      <c r="A903">
        <v>48</v>
      </c>
      <c r="B903" t="s">
        <v>50</v>
      </c>
      <c r="C903" t="s">
        <v>39</v>
      </c>
      <c r="D903" t="s">
        <v>52</v>
      </c>
      <c r="E903">
        <v>2</v>
      </c>
      <c r="F903">
        <v>2</v>
      </c>
      <c r="G903" t="s">
        <v>83</v>
      </c>
      <c r="H903">
        <v>1258</v>
      </c>
      <c r="I903">
        <v>4</v>
      </c>
      <c r="J903" t="s">
        <v>53</v>
      </c>
      <c r="K903">
        <v>4</v>
      </c>
      <c r="L903">
        <v>1</v>
      </c>
      <c r="M903" t="s">
        <v>60</v>
      </c>
      <c r="N903">
        <v>2</v>
      </c>
      <c r="O903" t="s">
        <v>44</v>
      </c>
      <c r="P903">
        <v>2559</v>
      </c>
      <c r="Q903">
        <v>5</v>
      </c>
      <c r="R903" t="s">
        <v>50</v>
      </c>
      <c r="S903">
        <v>11</v>
      </c>
      <c r="T903">
        <v>3</v>
      </c>
      <c r="U903">
        <v>3</v>
      </c>
      <c r="V903">
        <v>0</v>
      </c>
      <c r="W903">
        <v>7</v>
      </c>
      <c r="X903">
        <v>4</v>
      </c>
      <c r="Y903">
        <v>2</v>
      </c>
      <c r="Z903">
        <v>1</v>
      </c>
      <c r="AA903">
        <v>0</v>
      </c>
      <c r="AB903">
        <v>0</v>
      </c>
      <c r="AC903">
        <v>0</v>
      </c>
      <c r="AD903">
        <v>0</v>
      </c>
      <c r="AE903">
        <v>0</v>
      </c>
      <c r="AF903">
        <v>1</v>
      </c>
      <c r="AG903">
        <v>0</v>
      </c>
      <c r="AH903" t="s">
        <v>56</v>
      </c>
      <c r="AI903" t="s">
        <v>46</v>
      </c>
      <c r="AJ903" t="s">
        <v>61</v>
      </c>
      <c r="AK903" t="s">
        <v>48</v>
      </c>
      <c r="AL903" t="s">
        <v>62</v>
      </c>
      <c r="AM903">
        <v>2.75</v>
      </c>
      <c r="AN903" t="s">
        <v>94</v>
      </c>
      <c r="AO903" t="str" cm="1">
        <f t="array" ref="AO903">_xlfn.IFS(
  attrition_data[[#This Row],[YearsSinceLastPromotion]]="","",
  attrition_data[[#This Row],[YearsSinceLastPromotion]]=0,"0",
  attrition_data[[#This Row],[YearsSinceLastPromotion]]&lt;=2,"1–2",
  attrition_data[[#This Row],[YearsSinceLastPromotion]]&lt;=5,"3–5",
  TRUE,"6+"
)</f>
        <v>0</v>
      </c>
      <c r="AP903">
        <f>attrition_data[[#This Row],[MonthlyIncome]] * 12 * ReplacementFactor</f>
        <v>9212.4</v>
      </c>
      <c r="AQ903">
        <f>IFERROR(attrition_data[[#This Row],[AttritionFlag]] * attrition_data[[#This Row],[ReplacementCost]], 0)</f>
        <v>0</v>
      </c>
      <c r="AR90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03" t="str" cm="1">
        <f t="array" ref="AS903">_xlfn.IFS(
  attrition_data[[#This Row],[RiskScore]] &lt;= $AU$3, "Q1 (Lowest)",
  attrition_data[[#This Row],[RiskScore]] &lt;= $AV$3, "Q2",
  attrition_data[[#This Row],[RiskScore]] &lt;= $AW$3, "Q3",
  TRUE, "Q4 (Highest)"
)</f>
        <v>Q2</v>
      </c>
    </row>
    <row r="904" spans="1:45">
      <c r="A904">
        <v>27</v>
      </c>
      <c r="B904" t="s">
        <v>50</v>
      </c>
      <c r="C904" t="s">
        <v>39</v>
      </c>
      <c r="D904" t="s">
        <v>52</v>
      </c>
      <c r="E904">
        <v>4</v>
      </c>
      <c r="F904">
        <v>2</v>
      </c>
      <c r="G904" t="s">
        <v>41</v>
      </c>
      <c r="H904">
        <v>1259</v>
      </c>
      <c r="I904">
        <v>1</v>
      </c>
      <c r="J904" t="s">
        <v>53</v>
      </c>
      <c r="K904">
        <v>3</v>
      </c>
      <c r="L904">
        <v>1</v>
      </c>
      <c r="M904" t="s">
        <v>54</v>
      </c>
      <c r="N904">
        <v>3</v>
      </c>
      <c r="O904" t="s">
        <v>67</v>
      </c>
      <c r="P904">
        <v>2517</v>
      </c>
      <c r="Q904">
        <v>1</v>
      </c>
      <c r="R904" t="s">
        <v>50</v>
      </c>
      <c r="S904">
        <v>11</v>
      </c>
      <c r="T904">
        <v>3</v>
      </c>
      <c r="U904">
        <v>2</v>
      </c>
      <c r="V904">
        <v>3</v>
      </c>
      <c r="W904">
        <v>5</v>
      </c>
      <c r="X904">
        <v>2</v>
      </c>
      <c r="Y904">
        <v>3</v>
      </c>
      <c r="Z904">
        <v>5</v>
      </c>
      <c r="AA904">
        <v>3</v>
      </c>
      <c r="AB904">
        <v>0</v>
      </c>
      <c r="AC904">
        <v>3</v>
      </c>
      <c r="AD904">
        <v>0</v>
      </c>
      <c r="AE904">
        <v>0</v>
      </c>
      <c r="AF904">
        <v>1</v>
      </c>
      <c r="AG904">
        <v>1</v>
      </c>
      <c r="AH904" t="s">
        <v>63</v>
      </c>
      <c r="AI904" t="s">
        <v>46</v>
      </c>
      <c r="AJ904" t="s">
        <v>61</v>
      </c>
      <c r="AK904" t="s">
        <v>48</v>
      </c>
      <c r="AL904" t="s">
        <v>65</v>
      </c>
      <c r="AM904">
        <v>2.25</v>
      </c>
      <c r="AN904" t="s">
        <v>96</v>
      </c>
      <c r="AO904" t="str" cm="1">
        <f t="array" ref="AO904">_xlfn.IFS(
  attrition_data[[#This Row],[YearsSinceLastPromotion]]="","",
  attrition_data[[#This Row],[YearsSinceLastPromotion]]=0,"0",
  attrition_data[[#This Row],[YearsSinceLastPromotion]]&lt;=2,"1–2",
  attrition_data[[#This Row],[YearsSinceLastPromotion]]&lt;=5,"3–5",
  TRUE,"6+"
)</f>
        <v>0</v>
      </c>
      <c r="AP904">
        <f>attrition_data[[#This Row],[MonthlyIncome]] * 12 * ReplacementFactor</f>
        <v>9061.1999999999989</v>
      </c>
      <c r="AQ904">
        <f>IFERROR(attrition_data[[#This Row],[AttritionFlag]] * attrition_data[[#This Row],[ReplacementCost]], 0)</f>
        <v>0</v>
      </c>
      <c r="AR90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904" t="str" cm="1">
        <f t="array" ref="AS904">_xlfn.IFS(
  attrition_data[[#This Row],[RiskScore]] &lt;= $AU$3, "Q1 (Lowest)",
  attrition_data[[#This Row],[RiskScore]] &lt;= $AV$3, "Q2",
  attrition_data[[#This Row],[RiskScore]] &lt;= $AW$3, "Q3",
  TRUE, "Q4 (Highest)"
)</f>
        <v>Q1 (Lowest)</v>
      </c>
    </row>
    <row r="905" spans="1:45">
      <c r="A905">
        <v>29</v>
      </c>
      <c r="B905" t="s">
        <v>50</v>
      </c>
      <c r="C905" t="s">
        <v>39</v>
      </c>
      <c r="D905" t="s">
        <v>52</v>
      </c>
      <c r="E905">
        <v>7</v>
      </c>
      <c r="F905">
        <v>3</v>
      </c>
      <c r="G905" t="s">
        <v>41</v>
      </c>
      <c r="H905">
        <v>1260</v>
      </c>
      <c r="I905">
        <v>3</v>
      </c>
      <c r="J905" t="s">
        <v>53</v>
      </c>
      <c r="K905">
        <v>3</v>
      </c>
      <c r="L905">
        <v>2</v>
      </c>
      <c r="M905" t="s">
        <v>70</v>
      </c>
      <c r="N905">
        <v>4</v>
      </c>
      <c r="O905" t="s">
        <v>67</v>
      </c>
      <c r="P905">
        <v>6623</v>
      </c>
      <c r="Q905">
        <v>1</v>
      </c>
      <c r="R905" t="s">
        <v>38</v>
      </c>
      <c r="S905">
        <v>11</v>
      </c>
      <c r="T905">
        <v>3</v>
      </c>
      <c r="U905">
        <v>2</v>
      </c>
      <c r="V905">
        <v>2</v>
      </c>
      <c r="W905">
        <v>6</v>
      </c>
      <c r="X905">
        <v>2</v>
      </c>
      <c r="Y905">
        <v>3</v>
      </c>
      <c r="Z905">
        <v>6</v>
      </c>
      <c r="AA905">
        <v>0</v>
      </c>
      <c r="AB905">
        <v>1</v>
      </c>
      <c r="AC905">
        <v>0</v>
      </c>
      <c r="AD905">
        <v>0</v>
      </c>
      <c r="AE905">
        <v>1</v>
      </c>
      <c r="AF905">
        <v>1</v>
      </c>
      <c r="AG905">
        <v>0</v>
      </c>
      <c r="AH905" t="s">
        <v>63</v>
      </c>
      <c r="AI905" t="s">
        <v>57</v>
      </c>
      <c r="AJ905" t="s">
        <v>47</v>
      </c>
      <c r="AK905" t="s">
        <v>48</v>
      </c>
      <c r="AL905" t="s">
        <v>49</v>
      </c>
      <c r="AM905">
        <v>3</v>
      </c>
      <c r="AN905" t="s">
        <v>94</v>
      </c>
      <c r="AO905" t="str" cm="1">
        <f t="array" ref="AO905">_xlfn.IFS(
  attrition_data[[#This Row],[YearsSinceLastPromotion]]="","",
  attrition_data[[#This Row],[YearsSinceLastPromotion]]=0,"0",
  attrition_data[[#This Row],[YearsSinceLastPromotion]]&lt;=2,"1–2",
  attrition_data[[#This Row],[YearsSinceLastPromotion]]&lt;=5,"3–5",
  TRUE,"6+"
)</f>
        <v>1–2</v>
      </c>
      <c r="AP905">
        <f>attrition_data[[#This Row],[MonthlyIncome]] * 12 * ReplacementFactor</f>
        <v>23842.799999999999</v>
      </c>
      <c r="AQ905">
        <f>IFERROR(attrition_data[[#This Row],[AttritionFlag]] * attrition_data[[#This Row],[ReplacementCost]], 0)</f>
        <v>0</v>
      </c>
      <c r="AR90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05" t="str" cm="1">
        <f t="array" ref="AS905">_xlfn.IFS(
  attrition_data[[#This Row],[RiskScore]] &lt;= $AU$3, "Q1 (Lowest)",
  attrition_data[[#This Row],[RiskScore]] &lt;= $AV$3, "Q2",
  attrition_data[[#This Row],[RiskScore]] &lt;= $AW$3, "Q3",
  TRUE, "Q4 (Highest)"
)</f>
        <v>Q2</v>
      </c>
    </row>
    <row r="906" spans="1:45">
      <c r="A906">
        <v>48</v>
      </c>
      <c r="B906" t="s">
        <v>50</v>
      </c>
      <c r="C906" t="s">
        <v>39</v>
      </c>
      <c r="D906" t="s">
        <v>52</v>
      </c>
      <c r="E906">
        <v>1</v>
      </c>
      <c r="F906">
        <v>3</v>
      </c>
      <c r="G906" t="s">
        <v>41</v>
      </c>
      <c r="H906">
        <v>1263</v>
      </c>
      <c r="I906">
        <v>4</v>
      </c>
      <c r="J906" t="s">
        <v>53</v>
      </c>
      <c r="K906">
        <v>2</v>
      </c>
      <c r="L906">
        <v>5</v>
      </c>
      <c r="M906" t="s">
        <v>80</v>
      </c>
      <c r="N906">
        <v>4</v>
      </c>
      <c r="O906" t="s">
        <v>44</v>
      </c>
      <c r="P906">
        <v>18265</v>
      </c>
      <c r="Q906">
        <v>6</v>
      </c>
      <c r="R906" t="s">
        <v>50</v>
      </c>
      <c r="S906">
        <v>12</v>
      </c>
      <c r="T906">
        <v>3</v>
      </c>
      <c r="U906">
        <v>3</v>
      </c>
      <c r="V906">
        <v>0</v>
      </c>
      <c r="W906">
        <v>25</v>
      </c>
      <c r="X906">
        <v>3</v>
      </c>
      <c r="Y906">
        <v>4</v>
      </c>
      <c r="Z906">
        <v>1</v>
      </c>
      <c r="AA906">
        <v>0</v>
      </c>
      <c r="AB906">
        <v>0</v>
      </c>
      <c r="AC906">
        <v>0</v>
      </c>
      <c r="AD906">
        <v>0</v>
      </c>
      <c r="AE906">
        <v>0</v>
      </c>
      <c r="AF906">
        <v>1</v>
      </c>
      <c r="AG906">
        <v>0</v>
      </c>
      <c r="AH906" t="s">
        <v>56</v>
      </c>
      <c r="AI906" t="s">
        <v>46</v>
      </c>
      <c r="AJ906" t="s">
        <v>76</v>
      </c>
      <c r="AK906" t="s">
        <v>71</v>
      </c>
      <c r="AL906" t="s">
        <v>62</v>
      </c>
      <c r="AM906">
        <v>3.75</v>
      </c>
      <c r="AN906" t="s">
        <v>95</v>
      </c>
      <c r="AO906" t="str" cm="1">
        <f t="array" ref="AO906">_xlfn.IFS(
  attrition_data[[#This Row],[YearsSinceLastPromotion]]="","",
  attrition_data[[#This Row],[YearsSinceLastPromotion]]=0,"0",
  attrition_data[[#This Row],[YearsSinceLastPromotion]]&lt;=2,"1–2",
  attrition_data[[#This Row],[YearsSinceLastPromotion]]&lt;=5,"3–5",
  TRUE,"6+"
)</f>
        <v>0</v>
      </c>
      <c r="AP906">
        <f>attrition_data[[#This Row],[MonthlyIncome]] * 12 * ReplacementFactor</f>
        <v>65754</v>
      </c>
      <c r="AQ906">
        <f>IFERROR(attrition_data[[#This Row],[AttritionFlag]] * attrition_data[[#This Row],[ReplacementCost]], 0)</f>
        <v>0</v>
      </c>
      <c r="AR90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06" t="str" cm="1">
        <f t="array" ref="AS906">_xlfn.IFS(
  attrition_data[[#This Row],[RiskScore]] &lt;= $AU$3, "Q1 (Lowest)",
  attrition_data[[#This Row],[RiskScore]] &lt;= $AV$3, "Q2",
  attrition_data[[#This Row],[RiskScore]] &lt;= $AW$3, "Q3",
  TRUE, "Q4 (Highest)"
)</f>
        <v>Q2</v>
      </c>
    </row>
    <row r="907" spans="1:45">
      <c r="A907">
        <v>29</v>
      </c>
      <c r="B907" t="s">
        <v>50</v>
      </c>
      <c r="C907" t="s">
        <v>39</v>
      </c>
      <c r="D907" t="s">
        <v>52</v>
      </c>
      <c r="E907">
        <v>1</v>
      </c>
      <c r="F907">
        <v>3</v>
      </c>
      <c r="G907" t="s">
        <v>41</v>
      </c>
      <c r="H907">
        <v>1264</v>
      </c>
      <c r="I907">
        <v>4</v>
      </c>
      <c r="J907" t="s">
        <v>42</v>
      </c>
      <c r="K907">
        <v>2</v>
      </c>
      <c r="L907">
        <v>4</v>
      </c>
      <c r="M907" t="s">
        <v>80</v>
      </c>
      <c r="N907">
        <v>4</v>
      </c>
      <c r="O907" t="s">
        <v>67</v>
      </c>
      <c r="P907">
        <v>16124</v>
      </c>
      <c r="Q907">
        <v>3</v>
      </c>
      <c r="R907" t="s">
        <v>50</v>
      </c>
      <c r="S907">
        <v>14</v>
      </c>
      <c r="T907">
        <v>3</v>
      </c>
      <c r="U907">
        <v>2</v>
      </c>
      <c r="V907">
        <v>2</v>
      </c>
      <c r="W907">
        <v>9</v>
      </c>
      <c r="X907">
        <v>2</v>
      </c>
      <c r="Y907">
        <v>2</v>
      </c>
      <c r="Z907">
        <v>7</v>
      </c>
      <c r="AA907">
        <v>7</v>
      </c>
      <c r="AB907">
        <v>1</v>
      </c>
      <c r="AC907">
        <v>7</v>
      </c>
      <c r="AD907">
        <v>0</v>
      </c>
      <c r="AE907">
        <v>0</v>
      </c>
      <c r="AF907">
        <v>1</v>
      </c>
      <c r="AG907">
        <v>1</v>
      </c>
      <c r="AH907" t="s">
        <v>63</v>
      </c>
      <c r="AI907" t="s">
        <v>46</v>
      </c>
      <c r="AJ907" t="s">
        <v>76</v>
      </c>
      <c r="AK907" t="s">
        <v>58</v>
      </c>
      <c r="AL907" t="s">
        <v>49</v>
      </c>
      <c r="AM907">
        <v>3</v>
      </c>
      <c r="AN907" t="s">
        <v>94</v>
      </c>
      <c r="AO907" t="str" cm="1">
        <f t="array" ref="AO907">_xlfn.IFS(
  attrition_data[[#This Row],[YearsSinceLastPromotion]]="","",
  attrition_data[[#This Row],[YearsSinceLastPromotion]]=0,"0",
  attrition_data[[#This Row],[YearsSinceLastPromotion]]&lt;=2,"1–2",
  attrition_data[[#This Row],[YearsSinceLastPromotion]]&lt;=5,"3–5",
  TRUE,"6+"
)</f>
        <v>1–2</v>
      </c>
      <c r="AP907">
        <f>attrition_data[[#This Row],[MonthlyIncome]] * 12 * ReplacementFactor</f>
        <v>58046.400000000001</v>
      </c>
      <c r="AQ907">
        <f>IFERROR(attrition_data[[#This Row],[AttritionFlag]] * attrition_data[[#This Row],[ReplacementCost]], 0)</f>
        <v>0</v>
      </c>
      <c r="AR90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907" t="str" cm="1">
        <f t="array" ref="AS907">_xlfn.IFS(
  attrition_data[[#This Row],[RiskScore]] &lt;= $AU$3, "Q1 (Lowest)",
  attrition_data[[#This Row],[RiskScore]] &lt;= $AV$3, "Q2",
  attrition_data[[#This Row],[RiskScore]] &lt;= $AW$3, "Q3",
  TRUE, "Q4 (Highest)"
)</f>
        <v>Q1 (Lowest)</v>
      </c>
    </row>
    <row r="908" spans="1:45">
      <c r="A908">
        <v>34</v>
      </c>
      <c r="B908" t="s">
        <v>50</v>
      </c>
      <c r="C908" t="s">
        <v>39</v>
      </c>
      <c r="D908" t="s">
        <v>52</v>
      </c>
      <c r="E908">
        <v>20</v>
      </c>
      <c r="F908">
        <v>3</v>
      </c>
      <c r="G908" t="s">
        <v>83</v>
      </c>
      <c r="H908">
        <v>1265</v>
      </c>
      <c r="I908">
        <v>3</v>
      </c>
      <c r="J908" t="s">
        <v>42</v>
      </c>
      <c r="K908">
        <v>4</v>
      </c>
      <c r="L908">
        <v>1</v>
      </c>
      <c r="M908" t="s">
        <v>54</v>
      </c>
      <c r="N908">
        <v>3</v>
      </c>
      <c r="O908" t="s">
        <v>55</v>
      </c>
      <c r="P908">
        <v>2585</v>
      </c>
      <c r="Q908">
        <v>0</v>
      </c>
      <c r="R908" t="s">
        <v>50</v>
      </c>
      <c r="S908">
        <v>17</v>
      </c>
      <c r="T908">
        <v>3</v>
      </c>
      <c r="U908">
        <v>4</v>
      </c>
      <c r="V908">
        <v>0</v>
      </c>
      <c r="W908">
        <v>2</v>
      </c>
      <c r="X908">
        <v>5</v>
      </c>
      <c r="Y908">
        <v>2</v>
      </c>
      <c r="Z908">
        <v>1</v>
      </c>
      <c r="AA908">
        <v>0</v>
      </c>
      <c r="AB908">
        <v>0</v>
      </c>
      <c r="AC908">
        <v>0</v>
      </c>
      <c r="AD908">
        <v>0</v>
      </c>
      <c r="AE908">
        <v>0</v>
      </c>
      <c r="AF908">
        <v>1</v>
      </c>
      <c r="AG908">
        <v>0</v>
      </c>
      <c r="AH908" t="s">
        <v>63</v>
      </c>
      <c r="AI908" t="s">
        <v>72</v>
      </c>
      <c r="AJ908" t="s">
        <v>61</v>
      </c>
      <c r="AK908" t="s">
        <v>65</v>
      </c>
      <c r="AL908" t="s">
        <v>62</v>
      </c>
      <c r="AM908">
        <v>3</v>
      </c>
      <c r="AN908" t="s">
        <v>94</v>
      </c>
      <c r="AO908" t="str" cm="1">
        <f t="array" ref="AO908">_xlfn.IFS(
  attrition_data[[#This Row],[YearsSinceLastPromotion]]="","",
  attrition_data[[#This Row],[YearsSinceLastPromotion]]=0,"0",
  attrition_data[[#This Row],[YearsSinceLastPromotion]]&lt;=2,"1–2",
  attrition_data[[#This Row],[YearsSinceLastPromotion]]&lt;=5,"3–5",
  TRUE,"6+"
)</f>
        <v>0</v>
      </c>
      <c r="AP908">
        <f>attrition_data[[#This Row],[MonthlyIncome]] * 12 * ReplacementFactor</f>
        <v>9306</v>
      </c>
      <c r="AQ908">
        <f>IFERROR(attrition_data[[#This Row],[AttritionFlag]] * attrition_data[[#This Row],[ReplacementCost]], 0)</f>
        <v>0</v>
      </c>
      <c r="AR90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08" t="str" cm="1">
        <f t="array" ref="AS908">_xlfn.IFS(
  attrition_data[[#This Row],[RiskScore]] &lt;= $AU$3, "Q1 (Lowest)",
  attrition_data[[#This Row],[RiskScore]] &lt;= $AV$3, "Q2",
  attrition_data[[#This Row],[RiskScore]] &lt;= $AW$3, "Q3",
  TRUE, "Q4 (Highest)"
)</f>
        <v>Q3</v>
      </c>
    </row>
    <row r="909" spans="1:45">
      <c r="A909">
        <v>44</v>
      </c>
      <c r="B909" t="s">
        <v>50</v>
      </c>
      <c r="C909" t="s">
        <v>39</v>
      </c>
      <c r="D909" t="s">
        <v>40</v>
      </c>
      <c r="E909">
        <v>5</v>
      </c>
      <c r="F909">
        <v>3</v>
      </c>
      <c r="G909" t="s">
        <v>82</v>
      </c>
      <c r="H909">
        <v>1267</v>
      </c>
      <c r="I909">
        <v>2</v>
      </c>
      <c r="J909" t="s">
        <v>53</v>
      </c>
      <c r="K909">
        <v>3</v>
      </c>
      <c r="L909">
        <v>5</v>
      </c>
      <c r="M909" t="s">
        <v>75</v>
      </c>
      <c r="N909">
        <v>2</v>
      </c>
      <c r="O909" t="s">
        <v>55</v>
      </c>
      <c r="P909">
        <v>18213</v>
      </c>
      <c r="Q909">
        <v>7</v>
      </c>
      <c r="R909" t="s">
        <v>50</v>
      </c>
      <c r="S909">
        <v>11</v>
      </c>
      <c r="T909">
        <v>3</v>
      </c>
      <c r="U909">
        <v>3</v>
      </c>
      <c r="V909">
        <v>1</v>
      </c>
      <c r="W909">
        <v>26</v>
      </c>
      <c r="X909">
        <v>5</v>
      </c>
      <c r="Y909">
        <v>3</v>
      </c>
      <c r="Z909">
        <v>22</v>
      </c>
      <c r="AA909">
        <v>9</v>
      </c>
      <c r="AB909">
        <v>3</v>
      </c>
      <c r="AC909">
        <v>10</v>
      </c>
      <c r="AD909">
        <v>0</v>
      </c>
      <c r="AE909">
        <v>0</v>
      </c>
      <c r="AF909">
        <v>0</v>
      </c>
      <c r="AG909">
        <v>1</v>
      </c>
      <c r="AH909" t="s">
        <v>45</v>
      </c>
      <c r="AI909" t="s">
        <v>46</v>
      </c>
      <c r="AJ909" t="s">
        <v>76</v>
      </c>
      <c r="AK909" t="s">
        <v>77</v>
      </c>
      <c r="AL909" t="s">
        <v>78</v>
      </c>
      <c r="AM909">
        <v>2.5</v>
      </c>
      <c r="AN909" t="s">
        <v>96</v>
      </c>
      <c r="AO909" t="str" cm="1">
        <f t="array" ref="AO909">_xlfn.IFS(
  attrition_data[[#This Row],[YearsSinceLastPromotion]]="","",
  attrition_data[[#This Row],[YearsSinceLastPromotion]]=0,"0",
  attrition_data[[#This Row],[YearsSinceLastPromotion]]&lt;=2,"1–2",
  attrition_data[[#This Row],[YearsSinceLastPromotion]]&lt;=5,"3–5",
  TRUE,"6+"
)</f>
        <v>3–5</v>
      </c>
      <c r="AP909">
        <f>attrition_data[[#This Row],[MonthlyIncome]] * 12 * ReplacementFactor</f>
        <v>65566.8</v>
      </c>
      <c r="AQ909">
        <f>IFERROR(attrition_data[[#This Row],[AttritionFlag]] * attrition_data[[#This Row],[ReplacementCost]], 0)</f>
        <v>0</v>
      </c>
      <c r="AR90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09" t="str" cm="1">
        <f t="array" ref="AS909">_xlfn.IFS(
  attrition_data[[#This Row],[RiskScore]] &lt;= $AU$3, "Q1 (Lowest)",
  attrition_data[[#This Row],[RiskScore]] &lt;= $AV$3, "Q2",
  attrition_data[[#This Row],[RiskScore]] &lt;= $AW$3, "Q3",
  TRUE, "Q4 (Highest)"
)</f>
        <v>Q2</v>
      </c>
    </row>
    <row r="910" spans="1:45">
      <c r="A910">
        <v>33</v>
      </c>
      <c r="B910" t="s">
        <v>50</v>
      </c>
      <c r="C910" t="s">
        <v>39</v>
      </c>
      <c r="D910" t="s">
        <v>40</v>
      </c>
      <c r="E910">
        <v>10</v>
      </c>
      <c r="F910">
        <v>5</v>
      </c>
      <c r="G910" t="s">
        <v>82</v>
      </c>
      <c r="H910">
        <v>1268</v>
      </c>
      <c r="I910">
        <v>4</v>
      </c>
      <c r="J910" t="s">
        <v>53</v>
      </c>
      <c r="K910">
        <v>4</v>
      </c>
      <c r="L910">
        <v>3</v>
      </c>
      <c r="M910" t="s">
        <v>43</v>
      </c>
      <c r="N910">
        <v>3</v>
      </c>
      <c r="O910" t="s">
        <v>67</v>
      </c>
      <c r="P910">
        <v>8380</v>
      </c>
      <c r="Q910">
        <v>0</v>
      </c>
      <c r="R910" t="s">
        <v>38</v>
      </c>
      <c r="S910">
        <v>14</v>
      </c>
      <c r="T910">
        <v>3</v>
      </c>
      <c r="U910">
        <v>4</v>
      </c>
      <c r="V910">
        <v>2</v>
      </c>
      <c r="W910">
        <v>10</v>
      </c>
      <c r="X910">
        <v>3</v>
      </c>
      <c r="Y910">
        <v>3</v>
      </c>
      <c r="Z910">
        <v>9</v>
      </c>
      <c r="AA910">
        <v>8</v>
      </c>
      <c r="AB910">
        <v>0</v>
      </c>
      <c r="AC910">
        <v>8</v>
      </c>
      <c r="AD910">
        <v>0</v>
      </c>
      <c r="AE910">
        <v>1</v>
      </c>
      <c r="AF910">
        <v>1</v>
      </c>
      <c r="AG910">
        <v>1</v>
      </c>
      <c r="AH910" t="s">
        <v>63</v>
      </c>
      <c r="AI910" t="s">
        <v>57</v>
      </c>
      <c r="AJ910" t="s">
        <v>47</v>
      </c>
      <c r="AK910" t="s">
        <v>58</v>
      </c>
      <c r="AL910" t="s">
        <v>49</v>
      </c>
      <c r="AM910">
        <v>3.5</v>
      </c>
      <c r="AN910" t="s">
        <v>95</v>
      </c>
      <c r="AO910" t="str" cm="1">
        <f t="array" ref="AO910">_xlfn.IFS(
  attrition_data[[#This Row],[YearsSinceLastPromotion]]="","",
  attrition_data[[#This Row],[YearsSinceLastPromotion]]=0,"0",
  attrition_data[[#This Row],[YearsSinceLastPromotion]]&lt;=2,"1–2",
  attrition_data[[#This Row],[YearsSinceLastPromotion]]&lt;=5,"3–5",
  TRUE,"6+"
)</f>
        <v>0</v>
      </c>
      <c r="AP910">
        <f>attrition_data[[#This Row],[MonthlyIncome]] * 12 * ReplacementFactor</f>
        <v>30168</v>
      </c>
      <c r="AQ910">
        <f>IFERROR(attrition_data[[#This Row],[AttritionFlag]] * attrition_data[[#This Row],[ReplacementCost]], 0)</f>
        <v>0</v>
      </c>
      <c r="AR91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10" t="str" cm="1">
        <f t="array" ref="AS910">_xlfn.IFS(
  attrition_data[[#This Row],[RiskScore]] &lt;= $AU$3, "Q1 (Lowest)",
  attrition_data[[#This Row],[RiskScore]] &lt;= $AV$3, "Q2",
  attrition_data[[#This Row],[RiskScore]] &lt;= $AW$3, "Q3",
  TRUE, "Q4 (Highest)"
)</f>
        <v>Q2</v>
      </c>
    </row>
    <row r="911" spans="1:45">
      <c r="A911">
        <v>19</v>
      </c>
      <c r="B911" t="s">
        <v>50</v>
      </c>
      <c r="C911" t="s">
        <v>39</v>
      </c>
      <c r="D911" t="s">
        <v>52</v>
      </c>
      <c r="E911">
        <v>25</v>
      </c>
      <c r="F911">
        <v>3</v>
      </c>
      <c r="G911" t="s">
        <v>41</v>
      </c>
      <c r="H911">
        <v>1269</v>
      </c>
      <c r="I911">
        <v>2</v>
      </c>
      <c r="J911" t="s">
        <v>42</v>
      </c>
      <c r="K911">
        <v>4</v>
      </c>
      <c r="L911">
        <v>1</v>
      </c>
      <c r="M911" t="s">
        <v>54</v>
      </c>
      <c r="N911">
        <v>4</v>
      </c>
      <c r="O911" t="s">
        <v>44</v>
      </c>
      <c r="P911">
        <v>2994</v>
      </c>
      <c r="Q911">
        <v>1</v>
      </c>
      <c r="R911" t="s">
        <v>38</v>
      </c>
      <c r="S911">
        <v>12</v>
      </c>
      <c r="T911">
        <v>3</v>
      </c>
      <c r="U911">
        <v>4</v>
      </c>
      <c r="V911">
        <v>0</v>
      </c>
      <c r="W911">
        <v>1</v>
      </c>
      <c r="X911">
        <v>2</v>
      </c>
      <c r="Y911">
        <v>3</v>
      </c>
      <c r="Z911">
        <v>1</v>
      </c>
      <c r="AA911">
        <v>0</v>
      </c>
      <c r="AB911">
        <v>0</v>
      </c>
      <c r="AC911">
        <v>1</v>
      </c>
      <c r="AD911">
        <v>0</v>
      </c>
      <c r="AE911">
        <v>1</v>
      </c>
      <c r="AF911">
        <v>1</v>
      </c>
      <c r="AG911">
        <v>1</v>
      </c>
      <c r="AH911" t="s">
        <v>153</v>
      </c>
      <c r="AI911" t="s">
        <v>68</v>
      </c>
      <c r="AJ911" t="s">
        <v>61</v>
      </c>
      <c r="AK911" t="s">
        <v>65</v>
      </c>
      <c r="AL911" t="s">
        <v>62</v>
      </c>
      <c r="AM911">
        <v>3.25</v>
      </c>
      <c r="AN911" t="s">
        <v>95</v>
      </c>
      <c r="AO911" t="str" cm="1">
        <f t="array" ref="AO911">_xlfn.IFS(
  attrition_data[[#This Row],[YearsSinceLastPromotion]]="","",
  attrition_data[[#This Row],[YearsSinceLastPromotion]]=0,"0",
  attrition_data[[#This Row],[YearsSinceLastPromotion]]&lt;=2,"1–2",
  attrition_data[[#This Row],[YearsSinceLastPromotion]]&lt;=5,"3–5",
  TRUE,"6+"
)</f>
        <v>0</v>
      </c>
      <c r="AP911">
        <f>attrition_data[[#This Row],[MonthlyIncome]] * 12 * ReplacementFactor</f>
        <v>10778.4</v>
      </c>
      <c r="AQ911">
        <f>IFERROR(attrition_data[[#This Row],[AttritionFlag]] * attrition_data[[#This Row],[ReplacementCost]], 0)</f>
        <v>0</v>
      </c>
      <c r="AR91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911" t="str" cm="1">
        <f t="array" ref="AS911">_xlfn.IFS(
  attrition_data[[#This Row],[RiskScore]] &lt;= $AU$3, "Q1 (Lowest)",
  attrition_data[[#This Row],[RiskScore]] &lt;= $AV$3, "Q2",
  attrition_data[[#This Row],[RiskScore]] &lt;= $AW$3, "Q3",
  TRUE, "Q4 (Highest)"
)</f>
        <v>Q4 (Highest)</v>
      </c>
    </row>
    <row r="912" spans="1:45">
      <c r="A912">
        <v>23</v>
      </c>
      <c r="B912" t="s">
        <v>50</v>
      </c>
      <c r="C912" t="s">
        <v>39</v>
      </c>
      <c r="D912" t="s">
        <v>52</v>
      </c>
      <c r="E912">
        <v>1</v>
      </c>
      <c r="F912">
        <v>2</v>
      </c>
      <c r="G912" t="s">
        <v>41</v>
      </c>
      <c r="H912">
        <v>1270</v>
      </c>
      <c r="I912">
        <v>4</v>
      </c>
      <c r="J912" t="s">
        <v>53</v>
      </c>
      <c r="K912">
        <v>3</v>
      </c>
      <c r="L912">
        <v>1</v>
      </c>
      <c r="M912" t="s">
        <v>54</v>
      </c>
      <c r="N912">
        <v>3</v>
      </c>
      <c r="O912" t="s">
        <v>55</v>
      </c>
      <c r="P912">
        <v>1223</v>
      </c>
      <c r="Q912">
        <v>1</v>
      </c>
      <c r="R912" t="s">
        <v>50</v>
      </c>
      <c r="S912">
        <v>22</v>
      </c>
      <c r="T912">
        <v>4</v>
      </c>
      <c r="U912">
        <v>4</v>
      </c>
      <c r="V912">
        <v>1</v>
      </c>
      <c r="W912">
        <v>1</v>
      </c>
      <c r="X912">
        <v>2</v>
      </c>
      <c r="Y912">
        <v>3</v>
      </c>
      <c r="Z912">
        <v>1</v>
      </c>
      <c r="AA912">
        <v>0</v>
      </c>
      <c r="AB912">
        <v>0</v>
      </c>
      <c r="AC912">
        <v>1</v>
      </c>
      <c r="AD912">
        <v>0</v>
      </c>
      <c r="AE912">
        <v>0</v>
      </c>
      <c r="AF912">
        <v>1</v>
      </c>
      <c r="AG912">
        <v>1</v>
      </c>
      <c r="AH912" t="s">
        <v>153</v>
      </c>
      <c r="AI912" t="s">
        <v>46</v>
      </c>
      <c r="AJ912" t="s">
        <v>61</v>
      </c>
      <c r="AK912" t="s">
        <v>65</v>
      </c>
      <c r="AL912" t="s">
        <v>62</v>
      </c>
      <c r="AM912">
        <v>3.5</v>
      </c>
      <c r="AN912" t="s">
        <v>95</v>
      </c>
      <c r="AO912" t="str" cm="1">
        <f t="array" ref="AO912">_xlfn.IFS(
  attrition_data[[#This Row],[YearsSinceLastPromotion]]="","",
  attrition_data[[#This Row],[YearsSinceLastPromotion]]=0,"0",
  attrition_data[[#This Row],[YearsSinceLastPromotion]]&lt;=2,"1–2",
  attrition_data[[#This Row],[YearsSinceLastPromotion]]&lt;=5,"3–5",
  TRUE,"6+"
)</f>
        <v>0</v>
      </c>
      <c r="AP912">
        <f>attrition_data[[#This Row],[MonthlyIncome]] * 12 * ReplacementFactor</f>
        <v>4402.8</v>
      </c>
      <c r="AQ912">
        <f>IFERROR(attrition_data[[#This Row],[AttritionFlag]] * attrition_data[[#This Row],[ReplacementCost]], 0)</f>
        <v>0</v>
      </c>
      <c r="AR91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12" t="str" cm="1">
        <f t="array" ref="AS912">_xlfn.IFS(
  attrition_data[[#This Row],[RiskScore]] &lt;= $AU$3, "Q1 (Lowest)",
  attrition_data[[#This Row],[RiskScore]] &lt;= $AV$3, "Q2",
  attrition_data[[#This Row],[RiskScore]] &lt;= $AW$3, "Q3",
  TRUE, "Q4 (Highest)"
)</f>
        <v>Q2</v>
      </c>
    </row>
    <row r="913" spans="1:45">
      <c r="A913">
        <v>25</v>
      </c>
      <c r="B913" t="s">
        <v>38</v>
      </c>
      <c r="C913" t="s">
        <v>51</v>
      </c>
      <c r="D913" t="s">
        <v>40</v>
      </c>
      <c r="E913">
        <v>24</v>
      </c>
      <c r="F913">
        <v>1</v>
      </c>
      <c r="G913" t="s">
        <v>41</v>
      </c>
      <c r="H913">
        <v>1273</v>
      </c>
      <c r="I913">
        <v>3</v>
      </c>
      <c r="J913" t="s">
        <v>53</v>
      </c>
      <c r="K913">
        <v>1</v>
      </c>
      <c r="L913">
        <v>1</v>
      </c>
      <c r="M913" t="s">
        <v>79</v>
      </c>
      <c r="N913">
        <v>4</v>
      </c>
      <c r="O913" t="s">
        <v>44</v>
      </c>
      <c r="P913">
        <v>1118</v>
      </c>
      <c r="Q913">
        <v>1</v>
      </c>
      <c r="R913" t="s">
        <v>38</v>
      </c>
      <c r="S913">
        <v>14</v>
      </c>
      <c r="T913">
        <v>3</v>
      </c>
      <c r="U913">
        <v>4</v>
      </c>
      <c r="V913">
        <v>0</v>
      </c>
      <c r="W913">
        <v>1</v>
      </c>
      <c r="X913">
        <v>4</v>
      </c>
      <c r="Y913">
        <v>3</v>
      </c>
      <c r="Z913">
        <v>1</v>
      </c>
      <c r="AA913">
        <v>0</v>
      </c>
      <c r="AB913">
        <v>1</v>
      </c>
      <c r="AC913">
        <v>0</v>
      </c>
      <c r="AD913">
        <v>1</v>
      </c>
      <c r="AE913">
        <v>1</v>
      </c>
      <c r="AF913">
        <v>1</v>
      </c>
      <c r="AG913">
        <v>0</v>
      </c>
      <c r="AH913" t="s">
        <v>63</v>
      </c>
      <c r="AI913" t="s">
        <v>68</v>
      </c>
      <c r="AJ913" t="s">
        <v>61</v>
      </c>
      <c r="AK913" t="s">
        <v>65</v>
      </c>
      <c r="AL913" t="s">
        <v>62</v>
      </c>
      <c r="AM913">
        <v>3.5</v>
      </c>
      <c r="AN913" t="s">
        <v>95</v>
      </c>
      <c r="AO913" t="str" cm="1">
        <f t="array" ref="AO913">_xlfn.IFS(
  attrition_data[[#This Row],[YearsSinceLastPromotion]]="","",
  attrition_data[[#This Row],[YearsSinceLastPromotion]]=0,"0",
  attrition_data[[#This Row],[YearsSinceLastPromotion]]&lt;=2,"1–2",
  attrition_data[[#This Row],[YearsSinceLastPromotion]]&lt;=5,"3–5",
  TRUE,"6+"
)</f>
        <v>1–2</v>
      </c>
      <c r="AP913">
        <f>attrition_data[[#This Row],[MonthlyIncome]] * 12 * ReplacementFactor</f>
        <v>4024.7999999999997</v>
      </c>
      <c r="AQ913">
        <f>IFERROR(attrition_data[[#This Row],[AttritionFlag]] * attrition_data[[#This Row],[ReplacementCost]], 0)</f>
        <v>4024.7999999999997</v>
      </c>
      <c r="AR91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913" t="str" cm="1">
        <f t="array" ref="AS913">_xlfn.IFS(
  attrition_data[[#This Row],[RiskScore]] &lt;= $AU$3, "Q1 (Lowest)",
  attrition_data[[#This Row],[RiskScore]] &lt;= $AV$3, "Q2",
  attrition_data[[#This Row],[RiskScore]] &lt;= $AW$3, "Q3",
  TRUE, "Q4 (Highest)"
)</f>
        <v>Q4 (Highest)</v>
      </c>
    </row>
    <row r="914" spans="1:45">
      <c r="A914">
        <v>26</v>
      </c>
      <c r="B914" t="s">
        <v>50</v>
      </c>
      <c r="C914" t="s">
        <v>39</v>
      </c>
      <c r="D914" t="s">
        <v>52</v>
      </c>
      <c r="E914">
        <v>4</v>
      </c>
      <c r="F914">
        <v>2</v>
      </c>
      <c r="G914" t="s">
        <v>41</v>
      </c>
      <c r="H914">
        <v>1275</v>
      </c>
      <c r="I914">
        <v>3</v>
      </c>
      <c r="J914" t="s">
        <v>53</v>
      </c>
      <c r="K914">
        <v>3</v>
      </c>
      <c r="L914">
        <v>1</v>
      </c>
      <c r="M914" t="s">
        <v>54</v>
      </c>
      <c r="N914">
        <v>4</v>
      </c>
      <c r="O914" t="s">
        <v>44</v>
      </c>
      <c r="P914">
        <v>2875</v>
      </c>
      <c r="Q914">
        <v>1</v>
      </c>
      <c r="R914" t="s">
        <v>38</v>
      </c>
      <c r="S914">
        <v>20</v>
      </c>
      <c r="T914">
        <v>4</v>
      </c>
      <c r="U914">
        <v>2</v>
      </c>
      <c r="V914">
        <v>0</v>
      </c>
      <c r="W914">
        <v>8</v>
      </c>
      <c r="X914">
        <v>2</v>
      </c>
      <c r="Y914">
        <v>2</v>
      </c>
      <c r="Z914">
        <v>8</v>
      </c>
      <c r="AA914">
        <v>5</v>
      </c>
      <c r="AB914">
        <v>2</v>
      </c>
      <c r="AC914">
        <v>2</v>
      </c>
      <c r="AD914">
        <v>0</v>
      </c>
      <c r="AE914">
        <v>1</v>
      </c>
      <c r="AF914">
        <v>0</v>
      </c>
      <c r="AG914">
        <v>1</v>
      </c>
      <c r="AH914" t="s">
        <v>63</v>
      </c>
      <c r="AI914" t="s">
        <v>46</v>
      </c>
      <c r="AJ914" t="s">
        <v>61</v>
      </c>
      <c r="AK914" t="s">
        <v>48</v>
      </c>
      <c r="AL914" t="s">
        <v>49</v>
      </c>
      <c r="AM914">
        <v>2.75</v>
      </c>
      <c r="AN914" t="s">
        <v>94</v>
      </c>
      <c r="AO914" t="str" cm="1">
        <f t="array" ref="AO914">_xlfn.IFS(
  attrition_data[[#This Row],[YearsSinceLastPromotion]]="","",
  attrition_data[[#This Row],[YearsSinceLastPromotion]]=0,"0",
  attrition_data[[#This Row],[YearsSinceLastPromotion]]&lt;=2,"1–2",
  attrition_data[[#This Row],[YearsSinceLastPromotion]]&lt;=5,"3–5",
  TRUE,"6+"
)</f>
        <v>1–2</v>
      </c>
      <c r="AP914">
        <f>attrition_data[[#This Row],[MonthlyIncome]] * 12 * ReplacementFactor</f>
        <v>10350</v>
      </c>
      <c r="AQ914">
        <f>IFERROR(attrition_data[[#This Row],[AttritionFlag]] * attrition_data[[#This Row],[ReplacementCost]], 0)</f>
        <v>0</v>
      </c>
      <c r="AR91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14" t="str" cm="1">
        <f t="array" ref="AS914">_xlfn.IFS(
  attrition_data[[#This Row],[RiskScore]] &lt;= $AU$3, "Q1 (Lowest)",
  attrition_data[[#This Row],[RiskScore]] &lt;= $AV$3, "Q2",
  attrition_data[[#This Row],[RiskScore]] &lt;= $AW$3, "Q3",
  TRUE, "Q4 (Highest)"
)</f>
        <v>Q2</v>
      </c>
    </row>
    <row r="915" spans="1:45">
      <c r="A915">
        <v>45</v>
      </c>
      <c r="B915" t="s">
        <v>38</v>
      </c>
      <c r="C915" t="s">
        <v>39</v>
      </c>
      <c r="D915" t="s">
        <v>40</v>
      </c>
      <c r="E915">
        <v>2</v>
      </c>
      <c r="F915">
        <v>3</v>
      </c>
      <c r="G915" t="s">
        <v>82</v>
      </c>
      <c r="H915">
        <v>1277</v>
      </c>
      <c r="I915">
        <v>1</v>
      </c>
      <c r="J915" t="s">
        <v>42</v>
      </c>
      <c r="K915">
        <v>1</v>
      </c>
      <c r="L915">
        <v>5</v>
      </c>
      <c r="M915" t="s">
        <v>75</v>
      </c>
      <c r="N915">
        <v>2</v>
      </c>
      <c r="O915" t="s">
        <v>44</v>
      </c>
      <c r="P915">
        <v>18824</v>
      </c>
      <c r="Q915">
        <v>2</v>
      </c>
      <c r="R915" t="s">
        <v>38</v>
      </c>
      <c r="S915">
        <v>16</v>
      </c>
      <c r="T915">
        <v>3</v>
      </c>
      <c r="U915">
        <v>1</v>
      </c>
      <c r="V915">
        <v>0</v>
      </c>
      <c r="W915">
        <v>26</v>
      </c>
      <c r="X915">
        <v>2</v>
      </c>
      <c r="Y915">
        <v>3</v>
      </c>
      <c r="Z915">
        <v>24</v>
      </c>
      <c r="AA915">
        <v>10</v>
      </c>
      <c r="AB915">
        <v>1</v>
      </c>
      <c r="AC915">
        <v>11</v>
      </c>
      <c r="AD915">
        <v>1</v>
      </c>
      <c r="AE915">
        <v>1</v>
      </c>
      <c r="AF915">
        <v>1</v>
      </c>
      <c r="AG915">
        <v>1</v>
      </c>
      <c r="AH915" t="s">
        <v>56</v>
      </c>
      <c r="AI915" t="s">
        <v>46</v>
      </c>
      <c r="AJ915" t="s">
        <v>76</v>
      </c>
      <c r="AK915" t="s">
        <v>77</v>
      </c>
      <c r="AL915" t="s">
        <v>78</v>
      </c>
      <c r="AM915">
        <v>1.75</v>
      </c>
      <c r="AN915" t="s">
        <v>93</v>
      </c>
      <c r="AO915" t="str" cm="1">
        <f t="array" ref="AO915">_xlfn.IFS(
  attrition_data[[#This Row],[YearsSinceLastPromotion]]="","",
  attrition_data[[#This Row],[YearsSinceLastPromotion]]=0,"0",
  attrition_data[[#This Row],[YearsSinceLastPromotion]]&lt;=2,"1–2",
  attrition_data[[#This Row],[YearsSinceLastPromotion]]&lt;=5,"3–5",
  TRUE,"6+"
)</f>
        <v>1–2</v>
      </c>
      <c r="AP915">
        <f>attrition_data[[#This Row],[MonthlyIncome]] * 12 * ReplacementFactor</f>
        <v>67766.399999999994</v>
      </c>
      <c r="AQ915">
        <f>IFERROR(attrition_data[[#This Row],[AttritionFlag]] * attrition_data[[#This Row],[ReplacementCost]], 0)</f>
        <v>67766.399999999994</v>
      </c>
      <c r="AR91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15" t="str" cm="1">
        <f t="array" ref="AS915">_xlfn.IFS(
  attrition_data[[#This Row],[RiskScore]] &lt;= $AU$3, "Q1 (Lowest)",
  attrition_data[[#This Row],[RiskScore]] &lt;= $AV$3, "Q2",
  attrition_data[[#This Row],[RiskScore]] &lt;= $AW$3, "Q3",
  TRUE, "Q4 (Highest)"
)</f>
        <v>Q3</v>
      </c>
    </row>
    <row r="916" spans="1:45">
      <c r="A916">
        <v>55</v>
      </c>
      <c r="B916" t="s">
        <v>50</v>
      </c>
      <c r="C916" t="s">
        <v>74</v>
      </c>
      <c r="D916" t="s">
        <v>52</v>
      </c>
      <c r="E916">
        <v>8</v>
      </c>
      <c r="F916">
        <v>1</v>
      </c>
      <c r="G916" t="s">
        <v>64</v>
      </c>
      <c r="H916">
        <v>1278</v>
      </c>
      <c r="I916">
        <v>4</v>
      </c>
      <c r="J916" t="s">
        <v>53</v>
      </c>
      <c r="K916">
        <v>2</v>
      </c>
      <c r="L916">
        <v>4</v>
      </c>
      <c r="M916" t="s">
        <v>70</v>
      </c>
      <c r="N916">
        <v>2</v>
      </c>
      <c r="O916" t="s">
        <v>67</v>
      </c>
      <c r="P916">
        <v>13577</v>
      </c>
      <c r="Q916">
        <v>1</v>
      </c>
      <c r="R916" t="s">
        <v>38</v>
      </c>
      <c r="S916">
        <v>15</v>
      </c>
      <c r="T916">
        <v>3</v>
      </c>
      <c r="U916">
        <v>4</v>
      </c>
      <c r="V916">
        <v>1</v>
      </c>
      <c r="W916">
        <v>34</v>
      </c>
      <c r="X916">
        <v>3</v>
      </c>
      <c r="Y916">
        <v>3</v>
      </c>
      <c r="Z916">
        <v>33</v>
      </c>
      <c r="AA916">
        <v>9</v>
      </c>
      <c r="AB916">
        <v>15</v>
      </c>
      <c r="AC916">
        <v>0</v>
      </c>
      <c r="AD916">
        <v>0</v>
      </c>
      <c r="AE916">
        <v>1</v>
      </c>
      <c r="AF916">
        <v>0</v>
      </c>
      <c r="AG916">
        <v>0</v>
      </c>
      <c r="AH916" t="s">
        <v>66</v>
      </c>
      <c r="AI916" t="s">
        <v>57</v>
      </c>
      <c r="AJ916" t="s">
        <v>81</v>
      </c>
      <c r="AK916" t="s">
        <v>77</v>
      </c>
      <c r="AL916" t="s">
        <v>78</v>
      </c>
      <c r="AM916">
        <v>3.25</v>
      </c>
      <c r="AN916" t="s">
        <v>95</v>
      </c>
      <c r="AO916" t="str" cm="1">
        <f t="array" ref="AO916">_xlfn.IFS(
  attrition_data[[#This Row],[YearsSinceLastPromotion]]="","",
  attrition_data[[#This Row],[YearsSinceLastPromotion]]=0,"0",
  attrition_data[[#This Row],[YearsSinceLastPromotion]]&lt;=2,"1–2",
  attrition_data[[#This Row],[YearsSinceLastPromotion]]&lt;=5,"3–5",
  TRUE,"6+"
)</f>
        <v>6+</v>
      </c>
      <c r="AP916">
        <f>attrition_data[[#This Row],[MonthlyIncome]] * 12 * ReplacementFactor</f>
        <v>48877.2</v>
      </c>
      <c r="AQ916">
        <f>IFERROR(attrition_data[[#This Row],[AttritionFlag]] * attrition_data[[#This Row],[ReplacementCost]], 0)</f>
        <v>0</v>
      </c>
      <c r="AR91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16" t="str" cm="1">
        <f t="array" ref="AS916">_xlfn.IFS(
  attrition_data[[#This Row],[RiskScore]] &lt;= $AU$3, "Q1 (Lowest)",
  attrition_data[[#This Row],[RiskScore]] &lt;= $AV$3, "Q2",
  attrition_data[[#This Row],[RiskScore]] &lt;= $AW$3, "Q3",
  TRUE, "Q4 (Highest)"
)</f>
        <v>Q3</v>
      </c>
    </row>
    <row r="917" spans="1:45">
      <c r="A917">
        <v>21</v>
      </c>
      <c r="B917" t="s">
        <v>38</v>
      </c>
      <c r="C917" t="s">
        <v>51</v>
      </c>
      <c r="D917" t="s">
        <v>52</v>
      </c>
      <c r="E917">
        <v>10</v>
      </c>
      <c r="F917">
        <v>2</v>
      </c>
      <c r="G917" t="s">
        <v>41</v>
      </c>
      <c r="H917">
        <v>1279</v>
      </c>
      <c r="I917">
        <v>1</v>
      </c>
      <c r="J917" t="s">
        <v>42</v>
      </c>
      <c r="K917">
        <v>2</v>
      </c>
      <c r="L917">
        <v>1</v>
      </c>
      <c r="M917" t="s">
        <v>60</v>
      </c>
      <c r="N917">
        <v>3</v>
      </c>
      <c r="O917" t="s">
        <v>44</v>
      </c>
      <c r="P917">
        <v>2625</v>
      </c>
      <c r="Q917">
        <v>1</v>
      </c>
      <c r="R917" t="s">
        <v>50</v>
      </c>
      <c r="S917">
        <v>20</v>
      </c>
      <c r="T917">
        <v>4</v>
      </c>
      <c r="U917">
        <v>3</v>
      </c>
      <c r="V917">
        <v>0</v>
      </c>
      <c r="W917">
        <v>2</v>
      </c>
      <c r="X917">
        <v>2</v>
      </c>
      <c r="Y917">
        <v>1</v>
      </c>
      <c r="Z917">
        <v>2</v>
      </c>
      <c r="AA917">
        <v>2</v>
      </c>
      <c r="AB917">
        <v>2</v>
      </c>
      <c r="AC917">
        <v>2</v>
      </c>
      <c r="AD917">
        <v>1</v>
      </c>
      <c r="AE917">
        <v>0</v>
      </c>
      <c r="AF917">
        <v>0</v>
      </c>
      <c r="AG917">
        <v>1</v>
      </c>
      <c r="AH917" t="s">
        <v>153</v>
      </c>
      <c r="AI917" t="s">
        <v>57</v>
      </c>
      <c r="AJ917" t="s">
        <v>61</v>
      </c>
      <c r="AK917" t="s">
        <v>65</v>
      </c>
      <c r="AL917" t="s">
        <v>65</v>
      </c>
      <c r="AM917">
        <v>2</v>
      </c>
      <c r="AN917" t="s">
        <v>93</v>
      </c>
      <c r="AO917" t="str" cm="1">
        <f t="array" ref="AO917">_xlfn.IFS(
  attrition_data[[#This Row],[YearsSinceLastPromotion]]="","",
  attrition_data[[#This Row],[YearsSinceLastPromotion]]=0,"0",
  attrition_data[[#This Row],[YearsSinceLastPromotion]]&lt;=2,"1–2",
  attrition_data[[#This Row],[YearsSinceLastPromotion]]&lt;=5,"3–5",
  TRUE,"6+"
)</f>
        <v>1–2</v>
      </c>
      <c r="AP917">
        <f>attrition_data[[#This Row],[MonthlyIncome]] * 12 * ReplacementFactor</f>
        <v>9450</v>
      </c>
      <c r="AQ917">
        <f>IFERROR(attrition_data[[#This Row],[AttritionFlag]] * attrition_data[[#This Row],[ReplacementCost]], 0)</f>
        <v>9450</v>
      </c>
      <c r="AR91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17" t="str" cm="1">
        <f t="array" ref="AS917">_xlfn.IFS(
  attrition_data[[#This Row],[RiskScore]] &lt;= $AU$3, "Q1 (Lowest)",
  attrition_data[[#This Row],[RiskScore]] &lt;= $AV$3, "Q2",
  attrition_data[[#This Row],[RiskScore]] &lt;= $AW$3, "Q3",
  TRUE, "Q4 (Highest)"
)</f>
        <v>Q3</v>
      </c>
    </row>
    <row r="918" spans="1:45">
      <c r="A918">
        <v>46</v>
      </c>
      <c r="B918" t="s">
        <v>50</v>
      </c>
      <c r="C918" t="s">
        <v>39</v>
      </c>
      <c r="D918" t="s">
        <v>40</v>
      </c>
      <c r="E918">
        <v>4</v>
      </c>
      <c r="F918">
        <v>2</v>
      </c>
      <c r="G918" t="s">
        <v>82</v>
      </c>
      <c r="H918">
        <v>1280</v>
      </c>
      <c r="I918">
        <v>4</v>
      </c>
      <c r="J918" t="s">
        <v>42</v>
      </c>
      <c r="K918">
        <v>2</v>
      </c>
      <c r="L918">
        <v>5</v>
      </c>
      <c r="M918" t="s">
        <v>75</v>
      </c>
      <c r="N918">
        <v>2</v>
      </c>
      <c r="O918" t="s">
        <v>55</v>
      </c>
      <c r="P918">
        <v>18789</v>
      </c>
      <c r="Q918">
        <v>2</v>
      </c>
      <c r="R918" t="s">
        <v>50</v>
      </c>
      <c r="S918">
        <v>14</v>
      </c>
      <c r="T918">
        <v>3</v>
      </c>
      <c r="U918">
        <v>3</v>
      </c>
      <c r="V918">
        <v>1</v>
      </c>
      <c r="W918">
        <v>26</v>
      </c>
      <c r="X918">
        <v>2</v>
      </c>
      <c r="Y918">
        <v>3</v>
      </c>
      <c r="Z918">
        <v>11</v>
      </c>
      <c r="AA918">
        <v>4</v>
      </c>
      <c r="AB918">
        <v>0</v>
      </c>
      <c r="AC918">
        <v>8</v>
      </c>
      <c r="AD918">
        <v>0</v>
      </c>
      <c r="AE918">
        <v>0</v>
      </c>
      <c r="AF918">
        <v>1</v>
      </c>
      <c r="AG918">
        <v>1</v>
      </c>
      <c r="AH918" t="s">
        <v>56</v>
      </c>
      <c r="AI918" t="s">
        <v>46</v>
      </c>
      <c r="AJ918" t="s">
        <v>76</v>
      </c>
      <c r="AK918" t="s">
        <v>77</v>
      </c>
      <c r="AL918" t="s">
        <v>71</v>
      </c>
      <c r="AM918">
        <v>3</v>
      </c>
      <c r="AN918" t="s">
        <v>94</v>
      </c>
      <c r="AO918" t="str" cm="1">
        <f t="array" ref="AO918">_xlfn.IFS(
  attrition_data[[#This Row],[YearsSinceLastPromotion]]="","",
  attrition_data[[#This Row],[YearsSinceLastPromotion]]=0,"0",
  attrition_data[[#This Row],[YearsSinceLastPromotion]]&lt;=2,"1–2",
  attrition_data[[#This Row],[YearsSinceLastPromotion]]&lt;=5,"3–5",
  TRUE,"6+"
)</f>
        <v>0</v>
      </c>
      <c r="AP918">
        <f>attrition_data[[#This Row],[MonthlyIncome]] * 12 * ReplacementFactor</f>
        <v>67640.399999999994</v>
      </c>
      <c r="AQ918">
        <f>IFERROR(attrition_data[[#This Row],[AttritionFlag]] * attrition_data[[#This Row],[ReplacementCost]], 0)</f>
        <v>0</v>
      </c>
      <c r="AR91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918" t="str" cm="1">
        <f t="array" ref="AS918">_xlfn.IFS(
  attrition_data[[#This Row],[RiskScore]] &lt;= $AU$3, "Q1 (Lowest)",
  attrition_data[[#This Row],[RiskScore]] &lt;= $AV$3, "Q2",
  attrition_data[[#This Row],[RiskScore]] &lt;= $AW$3, "Q3",
  TRUE, "Q4 (Highest)"
)</f>
        <v>Q1 (Lowest)</v>
      </c>
    </row>
    <row r="919" spans="1:45">
      <c r="A919">
        <v>34</v>
      </c>
      <c r="B919" t="s">
        <v>50</v>
      </c>
      <c r="C919" t="s">
        <v>39</v>
      </c>
      <c r="D919" t="s">
        <v>40</v>
      </c>
      <c r="E919">
        <v>2</v>
      </c>
      <c r="F919">
        <v>3</v>
      </c>
      <c r="G919" t="s">
        <v>82</v>
      </c>
      <c r="H919">
        <v>1281</v>
      </c>
      <c r="I919">
        <v>3</v>
      </c>
      <c r="J919" t="s">
        <v>42</v>
      </c>
      <c r="K919">
        <v>3</v>
      </c>
      <c r="L919">
        <v>2</v>
      </c>
      <c r="M919" t="s">
        <v>43</v>
      </c>
      <c r="N919">
        <v>1</v>
      </c>
      <c r="O919" t="s">
        <v>44</v>
      </c>
      <c r="P919">
        <v>4538</v>
      </c>
      <c r="Q919">
        <v>0</v>
      </c>
      <c r="R919" t="s">
        <v>38</v>
      </c>
      <c r="S919">
        <v>12</v>
      </c>
      <c r="T919">
        <v>3</v>
      </c>
      <c r="U919">
        <v>4</v>
      </c>
      <c r="V919">
        <v>0</v>
      </c>
      <c r="W919">
        <v>4</v>
      </c>
      <c r="X919">
        <v>3</v>
      </c>
      <c r="Y919">
        <v>3</v>
      </c>
      <c r="Z919">
        <v>3</v>
      </c>
      <c r="AA919">
        <v>2</v>
      </c>
      <c r="AB919">
        <v>0</v>
      </c>
      <c r="AC919">
        <v>2</v>
      </c>
      <c r="AD919">
        <v>0</v>
      </c>
      <c r="AE919">
        <v>1</v>
      </c>
      <c r="AF919">
        <v>1</v>
      </c>
      <c r="AG919">
        <v>1</v>
      </c>
      <c r="AH919" t="s">
        <v>63</v>
      </c>
      <c r="AI919" t="s">
        <v>46</v>
      </c>
      <c r="AJ919" t="s">
        <v>61</v>
      </c>
      <c r="AK919" t="s">
        <v>48</v>
      </c>
      <c r="AL919" t="s">
        <v>65</v>
      </c>
      <c r="AM919">
        <v>2.75</v>
      </c>
      <c r="AN919" t="s">
        <v>94</v>
      </c>
      <c r="AO919" t="str" cm="1">
        <f t="array" ref="AO919">_xlfn.IFS(
  attrition_data[[#This Row],[YearsSinceLastPromotion]]="","",
  attrition_data[[#This Row],[YearsSinceLastPromotion]]=0,"0",
  attrition_data[[#This Row],[YearsSinceLastPromotion]]&lt;=2,"1–2",
  attrition_data[[#This Row],[YearsSinceLastPromotion]]&lt;=5,"3–5",
  TRUE,"6+"
)</f>
        <v>0</v>
      </c>
      <c r="AP919">
        <f>attrition_data[[#This Row],[MonthlyIncome]] * 12 * ReplacementFactor</f>
        <v>16336.8</v>
      </c>
      <c r="AQ919">
        <f>IFERROR(attrition_data[[#This Row],[AttritionFlag]] * attrition_data[[#This Row],[ReplacementCost]], 0)</f>
        <v>0</v>
      </c>
      <c r="AR91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19" t="str" cm="1">
        <f t="array" ref="AS919">_xlfn.IFS(
  attrition_data[[#This Row],[RiskScore]] &lt;= $AU$3, "Q1 (Lowest)",
  attrition_data[[#This Row],[RiskScore]] &lt;= $AV$3, "Q2",
  attrition_data[[#This Row],[RiskScore]] &lt;= $AW$3, "Q3",
  TRUE, "Q4 (Highest)"
)</f>
        <v>Q2</v>
      </c>
    </row>
    <row r="920" spans="1:45">
      <c r="A920">
        <v>51</v>
      </c>
      <c r="B920" t="s">
        <v>50</v>
      </c>
      <c r="C920" t="s">
        <v>51</v>
      </c>
      <c r="D920" t="s">
        <v>40</v>
      </c>
      <c r="E920">
        <v>9</v>
      </c>
      <c r="F920">
        <v>3</v>
      </c>
      <c r="G920" t="s">
        <v>41</v>
      </c>
      <c r="H920">
        <v>1282</v>
      </c>
      <c r="I920">
        <v>4</v>
      </c>
      <c r="J920" t="s">
        <v>53</v>
      </c>
      <c r="K920">
        <v>3</v>
      </c>
      <c r="L920">
        <v>5</v>
      </c>
      <c r="M920" t="s">
        <v>75</v>
      </c>
      <c r="N920">
        <v>2</v>
      </c>
      <c r="O920" t="s">
        <v>67</v>
      </c>
      <c r="P920">
        <v>19847</v>
      </c>
      <c r="Q920">
        <v>4</v>
      </c>
      <c r="R920" t="s">
        <v>38</v>
      </c>
      <c r="S920">
        <v>24</v>
      </c>
      <c r="T920">
        <v>4</v>
      </c>
      <c r="U920">
        <v>1</v>
      </c>
      <c r="V920">
        <v>1</v>
      </c>
      <c r="W920">
        <v>31</v>
      </c>
      <c r="X920">
        <v>5</v>
      </c>
      <c r="Y920">
        <v>2</v>
      </c>
      <c r="Z920">
        <v>29</v>
      </c>
      <c r="AA920">
        <v>10</v>
      </c>
      <c r="AB920">
        <v>11</v>
      </c>
      <c r="AC920">
        <v>10</v>
      </c>
      <c r="AD920">
        <v>0</v>
      </c>
      <c r="AE920">
        <v>1</v>
      </c>
      <c r="AF920">
        <v>0</v>
      </c>
      <c r="AG920">
        <v>1</v>
      </c>
      <c r="AH920" t="s">
        <v>56</v>
      </c>
      <c r="AI920" t="s">
        <v>57</v>
      </c>
      <c r="AJ920" t="s">
        <v>76</v>
      </c>
      <c r="AK920" t="s">
        <v>77</v>
      </c>
      <c r="AL920" t="s">
        <v>78</v>
      </c>
      <c r="AM920">
        <v>2.25</v>
      </c>
      <c r="AN920" t="s">
        <v>96</v>
      </c>
      <c r="AO920" t="str" cm="1">
        <f t="array" ref="AO920">_xlfn.IFS(
  attrition_data[[#This Row],[YearsSinceLastPromotion]]="","",
  attrition_data[[#This Row],[YearsSinceLastPromotion]]=0,"0",
  attrition_data[[#This Row],[YearsSinceLastPromotion]]&lt;=2,"1–2",
  attrition_data[[#This Row],[YearsSinceLastPromotion]]&lt;=5,"3–5",
  TRUE,"6+"
)</f>
        <v>6+</v>
      </c>
      <c r="AP920">
        <f>attrition_data[[#This Row],[MonthlyIncome]] * 12 * ReplacementFactor</f>
        <v>71449.2</v>
      </c>
      <c r="AQ920">
        <f>IFERROR(attrition_data[[#This Row],[AttritionFlag]] * attrition_data[[#This Row],[ReplacementCost]], 0)</f>
        <v>0</v>
      </c>
      <c r="AR92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20" t="str" cm="1">
        <f t="array" ref="AS920">_xlfn.IFS(
  attrition_data[[#This Row],[RiskScore]] &lt;= $AU$3, "Q1 (Lowest)",
  attrition_data[[#This Row],[RiskScore]] &lt;= $AV$3, "Q2",
  attrition_data[[#This Row],[RiskScore]] &lt;= $AW$3, "Q3",
  TRUE, "Q4 (Highest)"
)</f>
        <v>Q3</v>
      </c>
    </row>
    <row r="921" spans="1:45">
      <c r="A921">
        <v>59</v>
      </c>
      <c r="B921" t="s">
        <v>50</v>
      </c>
      <c r="C921" t="s">
        <v>39</v>
      </c>
      <c r="D921" t="s">
        <v>52</v>
      </c>
      <c r="E921">
        <v>18</v>
      </c>
      <c r="F921">
        <v>4</v>
      </c>
      <c r="G921" t="s">
        <v>64</v>
      </c>
      <c r="H921">
        <v>1283</v>
      </c>
      <c r="I921">
        <v>4</v>
      </c>
      <c r="J921" t="s">
        <v>53</v>
      </c>
      <c r="K921">
        <v>3</v>
      </c>
      <c r="L921">
        <v>3</v>
      </c>
      <c r="M921" t="s">
        <v>69</v>
      </c>
      <c r="N921">
        <v>4</v>
      </c>
      <c r="O921" t="s">
        <v>44</v>
      </c>
      <c r="P921">
        <v>10512</v>
      </c>
      <c r="Q921">
        <v>6</v>
      </c>
      <c r="R921" t="s">
        <v>50</v>
      </c>
      <c r="S921">
        <v>12</v>
      </c>
      <c r="T921">
        <v>3</v>
      </c>
      <c r="U921">
        <v>4</v>
      </c>
      <c r="V921">
        <v>0</v>
      </c>
      <c r="W921">
        <v>25</v>
      </c>
      <c r="X921">
        <v>6</v>
      </c>
      <c r="Y921">
        <v>2</v>
      </c>
      <c r="Z921">
        <v>9</v>
      </c>
      <c r="AA921">
        <v>7</v>
      </c>
      <c r="AB921">
        <v>5</v>
      </c>
      <c r="AC921">
        <v>4</v>
      </c>
      <c r="AD921">
        <v>0</v>
      </c>
      <c r="AE921">
        <v>0</v>
      </c>
      <c r="AF921">
        <v>0</v>
      </c>
      <c r="AG921">
        <v>1</v>
      </c>
      <c r="AH921" t="s">
        <v>66</v>
      </c>
      <c r="AI921" t="s">
        <v>72</v>
      </c>
      <c r="AJ921" t="s">
        <v>81</v>
      </c>
      <c r="AK921" t="s">
        <v>71</v>
      </c>
      <c r="AL921" t="s">
        <v>49</v>
      </c>
      <c r="AM921">
        <v>3.5</v>
      </c>
      <c r="AN921" t="s">
        <v>95</v>
      </c>
      <c r="AO921" t="str" cm="1">
        <f t="array" ref="AO921">_xlfn.IFS(
  attrition_data[[#This Row],[YearsSinceLastPromotion]]="","",
  attrition_data[[#This Row],[YearsSinceLastPromotion]]=0,"0",
  attrition_data[[#This Row],[YearsSinceLastPromotion]]&lt;=2,"1–2",
  attrition_data[[#This Row],[YearsSinceLastPromotion]]&lt;=5,"3–5",
  TRUE,"6+"
)</f>
        <v>3–5</v>
      </c>
      <c r="AP921">
        <f>attrition_data[[#This Row],[MonthlyIncome]] * 12 * ReplacementFactor</f>
        <v>37843.199999999997</v>
      </c>
      <c r="AQ921">
        <f>IFERROR(attrition_data[[#This Row],[AttritionFlag]] * attrition_data[[#This Row],[ReplacementCost]], 0)</f>
        <v>0</v>
      </c>
      <c r="AR92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21" t="str" cm="1">
        <f t="array" ref="AS921">_xlfn.IFS(
  attrition_data[[#This Row],[RiskScore]] &lt;= $AU$3, "Q1 (Lowest)",
  attrition_data[[#This Row],[RiskScore]] &lt;= $AV$3, "Q2",
  attrition_data[[#This Row],[RiskScore]] &lt;= $AW$3, "Q3",
  TRUE, "Q4 (Highest)"
)</f>
        <v>Q2</v>
      </c>
    </row>
    <row r="922" spans="1:45">
      <c r="A922">
        <v>34</v>
      </c>
      <c r="B922" t="s">
        <v>50</v>
      </c>
      <c r="C922" t="s">
        <v>51</v>
      </c>
      <c r="D922" t="s">
        <v>52</v>
      </c>
      <c r="E922">
        <v>19</v>
      </c>
      <c r="F922">
        <v>3</v>
      </c>
      <c r="G922" t="s">
        <v>64</v>
      </c>
      <c r="H922">
        <v>1285</v>
      </c>
      <c r="I922">
        <v>3</v>
      </c>
      <c r="J922" t="s">
        <v>42</v>
      </c>
      <c r="K922">
        <v>3</v>
      </c>
      <c r="L922">
        <v>2</v>
      </c>
      <c r="M922" t="s">
        <v>60</v>
      </c>
      <c r="N922">
        <v>2</v>
      </c>
      <c r="O922" t="s">
        <v>67</v>
      </c>
      <c r="P922">
        <v>4444</v>
      </c>
      <c r="Q922">
        <v>4</v>
      </c>
      <c r="R922" t="s">
        <v>50</v>
      </c>
      <c r="S922">
        <v>13</v>
      </c>
      <c r="T922">
        <v>3</v>
      </c>
      <c r="U922">
        <v>3</v>
      </c>
      <c r="V922">
        <v>2</v>
      </c>
      <c r="W922">
        <v>15</v>
      </c>
      <c r="X922">
        <v>2</v>
      </c>
      <c r="Y922">
        <v>4</v>
      </c>
      <c r="Z922">
        <v>11</v>
      </c>
      <c r="AA922">
        <v>8</v>
      </c>
      <c r="AB922">
        <v>5</v>
      </c>
      <c r="AC922">
        <v>10</v>
      </c>
      <c r="AD922">
        <v>0</v>
      </c>
      <c r="AE922">
        <v>0</v>
      </c>
      <c r="AF922">
        <v>0</v>
      </c>
      <c r="AG922">
        <v>1</v>
      </c>
      <c r="AH922" t="s">
        <v>63</v>
      </c>
      <c r="AI922" t="s">
        <v>72</v>
      </c>
      <c r="AJ922" t="s">
        <v>61</v>
      </c>
      <c r="AK922" t="s">
        <v>58</v>
      </c>
      <c r="AL922" t="s">
        <v>71</v>
      </c>
      <c r="AM922">
        <v>3</v>
      </c>
      <c r="AN922" t="s">
        <v>94</v>
      </c>
      <c r="AO922" t="str" cm="1">
        <f t="array" ref="AO922">_xlfn.IFS(
  attrition_data[[#This Row],[YearsSinceLastPromotion]]="","",
  attrition_data[[#This Row],[YearsSinceLastPromotion]]=0,"0",
  attrition_data[[#This Row],[YearsSinceLastPromotion]]&lt;=2,"1–2",
  attrition_data[[#This Row],[YearsSinceLastPromotion]]&lt;=5,"3–5",
  TRUE,"6+"
)</f>
        <v>3–5</v>
      </c>
      <c r="AP922">
        <f>attrition_data[[#This Row],[MonthlyIncome]] * 12 * ReplacementFactor</f>
        <v>15998.4</v>
      </c>
      <c r="AQ922">
        <f>IFERROR(attrition_data[[#This Row],[AttritionFlag]] * attrition_data[[#This Row],[ReplacementCost]], 0)</f>
        <v>0</v>
      </c>
      <c r="AR92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22" t="str" cm="1">
        <f t="array" ref="AS922">_xlfn.IFS(
  attrition_data[[#This Row],[RiskScore]] &lt;= $AU$3, "Q1 (Lowest)",
  attrition_data[[#This Row],[RiskScore]] &lt;= $AV$3, "Q2",
  attrition_data[[#This Row],[RiskScore]] &lt;= $AW$3, "Q3",
  TRUE, "Q4 (Highest)"
)</f>
        <v>Q2</v>
      </c>
    </row>
    <row r="923" spans="1:45">
      <c r="A923">
        <v>28</v>
      </c>
      <c r="B923" t="s">
        <v>50</v>
      </c>
      <c r="C923" t="s">
        <v>51</v>
      </c>
      <c r="D923" t="s">
        <v>52</v>
      </c>
      <c r="E923">
        <v>1</v>
      </c>
      <c r="F923">
        <v>4</v>
      </c>
      <c r="G923" t="s">
        <v>64</v>
      </c>
      <c r="H923">
        <v>1286</v>
      </c>
      <c r="I923">
        <v>4</v>
      </c>
      <c r="J923" t="s">
        <v>53</v>
      </c>
      <c r="K923">
        <v>3</v>
      </c>
      <c r="L923">
        <v>1</v>
      </c>
      <c r="M923" t="s">
        <v>60</v>
      </c>
      <c r="N923">
        <v>3</v>
      </c>
      <c r="O923" t="s">
        <v>44</v>
      </c>
      <c r="P923">
        <v>2154</v>
      </c>
      <c r="Q923">
        <v>0</v>
      </c>
      <c r="R923" t="s">
        <v>38</v>
      </c>
      <c r="S923">
        <v>11</v>
      </c>
      <c r="T923">
        <v>3</v>
      </c>
      <c r="U923">
        <v>3</v>
      </c>
      <c r="V923">
        <v>0</v>
      </c>
      <c r="W923">
        <v>5</v>
      </c>
      <c r="X923">
        <v>2</v>
      </c>
      <c r="Y923">
        <v>2</v>
      </c>
      <c r="Z923">
        <v>4</v>
      </c>
      <c r="AA923">
        <v>2</v>
      </c>
      <c r="AB923">
        <v>0</v>
      </c>
      <c r="AC923">
        <v>2</v>
      </c>
      <c r="AD923">
        <v>0</v>
      </c>
      <c r="AE923">
        <v>1</v>
      </c>
      <c r="AF923">
        <v>1</v>
      </c>
      <c r="AG923">
        <v>1</v>
      </c>
      <c r="AH923" t="s">
        <v>63</v>
      </c>
      <c r="AI923" t="s">
        <v>46</v>
      </c>
      <c r="AJ923" t="s">
        <v>61</v>
      </c>
      <c r="AK923" t="s">
        <v>48</v>
      </c>
      <c r="AL923" t="s">
        <v>65</v>
      </c>
      <c r="AM923">
        <v>3</v>
      </c>
      <c r="AN923" t="s">
        <v>94</v>
      </c>
      <c r="AO923" t="str" cm="1">
        <f t="array" ref="AO923">_xlfn.IFS(
  attrition_data[[#This Row],[YearsSinceLastPromotion]]="","",
  attrition_data[[#This Row],[YearsSinceLastPromotion]]=0,"0",
  attrition_data[[#This Row],[YearsSinceLastPromotion]]&lt;=2,"1–2",
  attrition_data[[#This Row],[YearsSinceLastPromotion]]&lt;=5,"3–5",
  TRUE,"6+"
)</f>
        <v>0</v>
      </c>
      <c r="AP923">
        <f>attrition_data[[#This Row],[MonthlyIncome]] * 12 * ReplacementFactor</f>
        <v>7754.4</v>
      </c>
      <c r="AQ923">
        <f>IFERROR(attrition_data[[#This Row],[AttritionFlag]] * attrition_data[[#This Row],[ReplacementCost]], 0)</f>
        <v>0</v>
      </c>
      <c r="AR92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23" t="str" cm="1">
        <f t="array" ref="AS923">_xlfn.IFS(
  attrition_data[[#This Row],[RiskScore]] &lt;= $AU$3, "Q1 (Lowest)",
  attrition_data[[#This Row],[RiskScore]] &lt;= $AV$3, "Q2",
  attrition_data[[#This Row],[RiskScore]] &lt;= $AW$3, "Q3",
  TRUE, "Q4 (Highest)"
)</f>
        <v>Q2</v>
      </c>
    </row>
    <row r="924" spans="1:45">
      <c r="A924">
        <v>44</v>
      </c>
      <c r="B924" t="s">
        <v>50</v>
      </c>
      <c r="C924" t="s">
        <v>39</v>
      </c>
      <c r="D924" t="s">
        <v>52</v>
      </c>
      <c r="E924">
        <v>4</v>
      </c>
      <c r="F924">
        <v>2</v>
      </c>
      <c r="G924" t="s">
        <v>41</v>
      </c>
      <c r="H924">
        <v>1288</v>
      </c>
      <c r="I924">
        <v>3</v>
      </c>
      <c r="J924" t="s">
        <v>53</v>
      </c>
      <c r="K924">
        <v>4</v>
      </c>
      <c r="L924">
        <v>5</v>
      </c>
      <c r="M924" t="s">
        <v>75</v>
      </c>
      <c r="N924">
        <v>1</v>
      </c>
      <c r="O924" t="s">
        <v>67</v>
      </c>
      <c r="P924">
        <v>19190</v>
      </c>
      <c r="Q924">
        <v>1</v>
      </c>
      <c r="R924" t="s">
        <v>50</v>
      </c>
      <c r="S924">
        <v>14</v>
      </c>
      <c r="T924">
        <v>3</v>
      </c>
      <c r="U924">
        <v>4</v>
      </c>
      <c r="V924">
        <v>2</v>
      </c>
      <c r="W924">
        <v>26</v>
      </c>
      <c r="X924">
        <v>4</v>
      </c>
      <c r="Y924">
        <v>2</v>
      </c>
      <c r="Z924">
        <v>25</v>
      </c>
      <c r="AA924">
        <v>9</v>
      </c>
      <c r="AB924">
        <v>14</v>
      </c>
      <c r="AC924">
        <v>13</v>
      </c>
      <c r="AD924">
        <v>0</v>
      </c>
      <c r="AE924">
        <v>0</v>
      </c>
      <c r="AF924">
        <v>0</v>
      </c>
      <c r="AG924">
        <v>1</v>
      </c>
      <c r="AH924" t="s">
        <v>45</v>
      </c>
      <c r="AI924" t="s">
        <v>46</v>
      </c>
      <c r="AJ924" t="s">
        <v>76</v>
      </c>
      <c r="AK924" t="s">
        <v>77</v>
      </c>
      <c r="AL924" t="s">
        <v>78</v>
      </c>
      <c r="AM924">
        <v>2.5</v>
      </c>
      <c r="AN924" t="s">
        <v>96</v>
      </c>
      <c r="AO924" t="str" cm="1">
        <f t="array" ref="AO924">_xlfn.IFS(
  attrition_data[[#This Row],[YearsSinceLastPromotion]]="","",
  attrition_data[[#This Row],[YearsSinceLastPromotion]]=0,"0",
  attrition_data[[#This Row],[YearsSinceLastPromotion]]&lt;=2,"1–2",
  attrition_data[[#This Row],[YearsSinceLastPromotion]]&lt;=5,"3–5",
  TRUE,"6+"
)</f>
        <v>6+</v>
      </c>
      <c r="AP924">
        <f>attrition_data[[#This Row],[MonthlyIncome]] * 12 * ReplacementFactor</f>
        <v>69084</v>
      </c>
      <c r="AQ924">
        <f>IFERROR(attrition_data[[#This Row],[AttritionFlag]] * attrition_data[[#This Row],[ReplacementCost]], 0)</f>
        <v>0</v>
      </c>
      <c r="AR92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24" t="str" cm="1">
        <f t="array" ref="AS924">_xlfn.IFS(
  attrition_data[[#This Row],[RiskScore]] &lt;= $AU$3, "Q1 (Lowest)",
  attrition_data[[#This Row],[RiskScore]] &lt;= $AV$3, "Q2",
  attrition_data[[#This Row],[RiskScore]] &lt;= $AW$3, "Q3",
  TRUE, "Q4 (Highest)"
)</f>
        <v>Q2</v>
      </c>
    </row>
    <row r="925" spans="1:45">
      <c r="A925">
        <v>34</v>
      </c>
      <c r="B925" t="s">
        <v>50</v>
      </c>
      <c r="C925" t="s">
        <v>51</v>
      </c>
      <c r="D925" t="s">
        <v>84</v>
      </c>
      <c r="E925">
        <v>11</v>
      </c>
      <c r="F925">
        <v>3</v>
      </c>
      <c r="G925" t="s">
        <v>41</v>
      </c>
      <c r="H925">
        <v>1289</v>
      </c>
      <c r="I925">
        <v>3</v>
      </c>
      <c r="J925" t="s">
        <v>53</v>
      </c>
      <c r="K925">
        <v>2</v>
      </c>
      <c r="L925">
        <v>2</v>
      </c>
      <c r="M925" t="s">
        <v>84</v>
      </c>
      <c r="N925">
        <v>2</v>
      </c>
      <c r="O925" t="s">
        <v>55</v>
      </c>
      <c r="P925">
        <v>4490</v>
      </c>
      <c r="Q925">
        <v>4</v>
      </c>
      <c r="R925" t="s">
        <v>50</v>
      </c>
      <c r="S925">
        <v>11</v>
      </c>
      <c r="T925">
        <v>3</v>
      </c>
      <c r="U925">
        <v>4</v>
      </c>
      <c r="V925">
        <v>2</v>
      </c>
      <c r="W925">
        <v>14</v>
      </c>
      <c r="X925">
        <v>5</v>
      </c>
      <c r="Y925">
        <v>4</v>
      </c>
      <c r="Z925">
        <v>10</v>
      </c>
      <c r="AA925">
        <v>9</v>
      </c>
      <c r="AB925">
        <v>1</v>
      </c>
      <c r="AC925">
        <v>8</v>
      </c>
      <c r="AD925">
        <v>0</v>
      </c>
      <c r="AE925">
        <v>0</v>
      </c>
      <c r="AF925">
        <v>1</v>
      </c>
      <c r="AG925">
        <v>1</v>
      </c>
      <c r="AH925" t="s">
        <v>63</v>
      </c>
      <c r="AI925" t="s">
        <v>73</v>
      </c>
      <c r="AJ925" t="s">
        <v>61</v>
      </c>
      <c r="AK925" t="s">
        <v>58</v>
      </c>
      <c r="AL925" t="s">
        <v>49</v>
      </c>
      <c r="AM925">
        <v>3.25</v>
      </c>
      <c r="AN925" t="s">
        <v>95</v>
      </c>
      <c r="AO925" t="str" cm="1">
        <f t="array" ref="AO925">_xlfn.IFS(
  attrition_data[[#This Row],[YearsSinceLastPromotion]]="","",
  attrition_data[[#This Row],[YearsSinceLastPromotion]]=0,"0",
  attrition_data[[#This Row],[YearsSinceLastPromotion]]&lt;=2,"1–2",
  attrition_data[[#This Row],[YearsSinceLastPromotion]]&lt;=5,"3–5",
  TRUE,"6+"
)</f>
        <v>1–2</v>
      </c>
      <c r="AP925">
        <f>attrition_data[[#This Row],[MonthlyIncome]] * 12 * ReplacementFactor</f>
        <v>16164</v>
      </c>
      <c r="AQ925">
        <f>IFERROR(attrition_data[[#This Row],[AttritionFlag]] * attrition_data[[#This Row],[ReplacementCost]], 0)</f>
        <v>0</v>
      </c>
      <c r="AR92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925" t="str" cm="1">
        <f t="array" ref="AS925">_xlfn.IFS(
  attrition_data[[#This Row],[RiskScore]] &lt;= $AU$3, "Q1 (Lowest)",
  attrition_data[[#This Row],[RiskScore]] &lt;= $AV$3, "Q2",
  attrition_data[[#This Row],[RiskScore]] &lt;= $AW$3, "Q3",
  TRUE, "Q4 (Highest)"
)</f>
        <v>Q1 (Lowest)</v>
      </c>
    </row>
    <row r="926" spans="1:45">
      <c r="A926">
        <v>35</v>
      </c>
      <c r="B926" t="s">
        <v>50</v>
      </c>
      <c r="C926" t="s">
        <v>39</v>
      </c>
      <c r="D926" t="s">
        <v>52</v>
      </c>
      <c r="E926">
        <v>6</v>
      </c>
      <c r="F926">
        <v>1</v>
      </c>
      <c r="G926" t="s">
        <v>41</v>
      </c>
      <c r="H926">
        <v>1291</v>
      </c>
      <c r="I926">
        <v>3</v>
      </c>
      <c r="J926" t="s">
        <v>53</v>
      </c>
      <c r="K926">
        <v>3</v>
      </c>
      <c r="L926">
        <v>1</v>
      </c>
      <c r="M926" t="s">
        <v>54</v>
      </c>
      <c r="N926">
        <v>3</v>
      </c>
      <c r="O926" t="s">
        <v>55</v>
      </c>
      <c r="P926">
        <v>3506</v>
      </c>
      <c r="Q926">
        <v>0</v>
      </c>
      <c r="R926" t="s">
        <v>38</v>
      </c>
      <c r="S926">
        <v>14</v>
      </c>
      <c r="T926">
        <v>3</v>
      </c>
      <c r="U926">
        <v>4</v>
      </c>
      <c r="V926">
        <v>0</v>
      </c>
      <c r="W926">
        <v>4</v>
      </c>
      <c r="X926">
        <v>3</v>
      </c>
      <c r="Y926">
        <v>3</v>
      </c>
      <c r="Z926">
        <v>3</v>
      </c>
      <c r="AA926">
        <v>2</v>
      </c>
      <c r="AB926">
        <v>2</v>
      </c>
      <c r="AC926">
        <v>2</v>
      </c>
      <c r="AD926">
        <v>0</v>
      </c>
      <c r="AE926">
        <v>1</v>
      </c>
      <c r="AF926">
        <v>0</v>
      </c>
      <c r="AG926">
        <v>1</v>
      </c>
      <c r="AH926" t="s">
        <v>45</v>
      </c>
      <c r="AI926" t="s">
        <v>57</v>
      </c>
      <c r="AJ926" t="s">
        <v>61</v>
      </c>
      <c r="AK926" t="s">
        <v>48</v>
      </c>
      <c r="AL926" t="s">
        <v>65</v>
      </c>
      <c r="AM926">
        <v>3.25</v>
      </c>
      <c r="AN926" t="s">
        <v>95</v>
      </c>
      <c r="AO926" t="str" cm="1">
        <f t="array" ref="AO926">_xlfn.IFS(
  attrition_data[[#This Row],[YearsSinceLastPromotion]]="","",
  attrition_data[[#This Row],[YearsSinceLastPromotion]]=0,"0",
  attrition_data[[#This Row],[YearsSinceLastPromotion]]&lt;=2,"1–2",
  attrition_data[[#This Row],[YearsSinceLastPromotion]]&lt;=5,"3–5",
  TRUE,"6+"
)</f>
        <v>1–2</v>
      </c>
      <c r="AP926">
        <f>attrition_data[[#This Row],[MonthlyIncome]] * 12 * ReplacementFactor</f>
        <v>12621.6</v>
      </c>
      <c r="AQ926">
        <f>IFERROR(attrition_data[[#This Row],[AttritionFlag]] * attrition_data[[#This Row],[ReplacementCost]], 0)</f>
        <v>0</v>
      </c>
      <c r="AR92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26" t="str" cm="1">
        <f t="array" ref="AS926">_xlfn.IFS(
  attrition_data[[#This Row],[RiskScore]] &lt;= $AU$3, "Q1 (Lowest)",
  attrition_data[[#This Row],[RiskScore]] &lt;= $AV$3, "Q2",
  attrition_data[[#This Row],[RiskScore]] &lt;= $AW$3, "Q3",
  TRUE, "Q4 (Highest)"
)</f>
        <v>Q2</v>
      </c>
    </row>
    <row r="927" spans="1:45">
      <c r="A927">
        <v>42</v>
      </c>
      <c r="B927" t="s">
        <v>50</v>
      </c>
      <c r="C927" t="s">
        <v>39</v>
      </c>
      <c r="D927" t="s">
        <v>52</v>
      </c>
      <c r="E927">
        <v>7</v>
      </c>
      <c r="F927">
        <v>4</v>
      </c>
      <c r="G927" t="s">
        <v>64</v>
      </c>
      <c r="H927">
        <v>1292</v>
      </c>
      <c r="I927">
        <v>2</v>
      </c>
      <c r="J927" t="s">
        <v>42</v>
      </c>
      <c r="K927">
        <v>4</v>
      </c>
      <c r="L927">
        <v>2</v>
      </c>
      <c r="M927" t="s">
        <v>54</v>
      </c>
      <c r="N927">
        <v>2</v>
      </c>
      <c r="O927" t="s">
        <v>55</v>
      </c>
      <c r="P927">
        <v>2372</v>
      </c>
      <c r="Q927">
        <v>6</v>
      </c>
      <c r="R927" t="s">
        <v>38</v>
      </c>
      <c r="S927">
        <v>16</v>
      </c>
      <c r="T927">
        <v>3</v>
      </c>
      <c r="U927">
        <v>4</v>
      </c>
      <c r="V927">
        <v>0</v>
      </c>
      <c r="W927">
        <v>18</v>
      </c>
      <c r="X927">
        <v>2</v>
      </c>
      <c r="Y927">
        <v>3</v>
      </c>
      <c r="Z927">
        <v>1</v>
      </c>
      <c r="AA927">
        <v>0</v>
      </c>
      <c r="AB927">
        <v>0</v>
      </c>
      <c r="AC927">
        <v>0</v>
      </c>
      <c r="AD927">
        <v>0</v>
      </c>
      <c r="AE927">
        <v>1</v>
      </c>
      <c r="AF927">
        <v>1</v>
      </c>
      <c r="AG927">
        <v>0</v>
      </c>
      <c r="AH927" t="s">
        <v>45</v>
      </c>
      <c r="AI927" t="s">
        <v>57</v>
      </c>
      <c r="AJ927" t="s">
        <v>61</v>
      </c>
      <c r="AK927" t="s">
        <v>71</v>
      </c>
      <c r="AL927" t="s">
        <v>62</v>
      </c>
      <c r="AM927">
        <v>2.75</v>
      </c>
      <c r="AN927" t="s">
        <v>94</v>
      </c>
      <c r="AO927" t="str" cm="1">
        <f t="array" ref="AO927">_xlfn.IFS(
  attrition_data[[#This Row],[YearsSinceLastPromotion]]="","",
  attrition_data[[#This Row],[YearsSinceLastPromotion]]=0,"0",
  attrition_data[[#This Row],[YearsSinceLastPromotion]]&lt;=2,"1–2",
  attrition_data[[#This Row],[YearsSinceLastPromotion]]&lt;=5,"3–5",
  TRUE,"6+"
)</f>
        <v>0</v>
      </c>
      <c r="AP927">
        <f>attrition_data[[#This Row],[MonthlyIncome]] * 12 * ReplacementFactor</f>
        <v>8539.1999999999989</v>
      </c>
      <c r="AQ927">
        <f>IFERROR(attrition_data[[#This Row],[AttritionFlag]] * attrition_data[[#This Row],[ReplacementCost]], 0)</f>
        <v>0</v>
      </c>
      <c r="AR92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27" t="str" cm="1">
        <f t="array" ref="AS927">_xlfn.IFS(
  attrition_data[[#This Row],[RiskScore]] &lt;= $AU$3, "Q1 (Lowest)",
  attrition_data[[#This Row],[RiskScore]] &lt;= $AV$3, "Q2",
  attrition_data[[#This Row],[RiskScore]] &lt;= $AW$3, "Q3",
  TRUE, "Q4 (Highest)"
)</f>
        <v>Q3</v>
      </c>
    </row>
    <row r="928" spans="1:45">
      <c r="A928">
        <v>43</v>
      </c>
      <c r="B928" t="s">
        <v>50</v>
      </c>
      <c r="C928" t="s">
        <v>39</v>
      </c>
      <c r="D928" t="s">
        <v>40</v>
      </c>
      <c r="E928">
        <v>4</v>
      </c>
      <c r="F928">
        <v>4</v>
      </c>
      <c r="G928" t="s">
        <v>82</v>
      </c>
      <c r="H928">
        <v>1293</v>
      </c>
      <c r="I928">
        <v>4</v>
      </c>
      <c r="J928" t="s">
        <v>42</v>
      </c>
      <c r="K928">
        <v>2</v>
      </c>
      <c r="L928">
        <v>3</v>
      </c>
      <c r="M928" t="s">
        <v>43</v>
      </c>
      <c r="N928">
        <v>4</v>
      </c>
      <c r="O928" t="s">
        <v>44</v>
      </c>
      <c r="P928">
        <v>10231</v>
      </c>
      <c r="Q928">
        <v>3</v>
      </c>
      <c r="R928" t="s">
        <v>50</v>
      </c>
      <c r="S928">
        <v>14</v>
      </c>
      <c r="T928">
        <v>3</v>
      </c>
      <c r="U928">
        <v>4</v>
      </c>
      <c r="V928">
        <v>0</v>
      </c>
      <c r="W928">
        <v>23</v>
      </c>
      <c r="X928">
        <v>3</v>
      </c>
      <c r="Y928">
        <v>4</v>
      </c>
      <c r="Z928">
        <v>21</v>
      </c>
      <c r="AA928">
        <v>7</v>
      </c>
      <c r="AB928">
        <v>15</v>
      </c>
      <c r="AC928">
        <v>17</v>
      </c>
      <c r="AD928">
        <v>0</v>
      </c>
      <c r="AE928">
        <v>0</v>
      </c>
      <c r="AF928">
        <v>0</v>
      </c>
      <c r="AG928">
        <v>1</v>
      </c>
      <c r="AH928" t="s">
        <v>45</v>
      </c>
      <c r="AI928" t="s">
        <v>46</v>
      </c>
      <c r="AJ928" t="s">
        <v>81</v>
      </c>
      <c r="AK928" t="s">
        <v>71</v>
      </c>
      <c r="AL928" t="s">
        <v>78</v>
      </c>
      <c r="AM928">
        <v>4</v>
      </c>
      <c r="AN928" t="s">
        <v>95</v>
      </c>
      <c r="AO928" t="str" cm="1">
        <f t="array" ref="AO928">_xlfn.IFS(
  attrition_data[[#This Row],[YearsSinceLastPromotion]]="","",
  attrition_data[[#This Row],[YearsSinceLastPromotion]]=0,"0",
  attrition_data[[#This Row],[YearsSinceLastPromotion]]&lt;=2,"1–2",
  attrition_data[[#This Row],[YearsSinceLastPromotion]]&lt;=5,"3–5",
  TRUE,"6+"
)</f>
        <v>6+</v>
      </c>
      <c r="AP928">
        <f>attrition_data[[#This Row],[MonthlyIncome]] * 12 * ReplacementFactor</f>
        <v>36831.599999999999</v>
      </c>
      <c r="AQ928">
        <f>IFERROR(attrition_data[[#This Row],[AttritionFlag]] * attrition_data[[#This Row],[ReplacementCost]], 0)</f>
        <v>0</v>
      </c>
      <c r="AR92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28" t="str" cm="1">
        <f t="array" ref="AS928">_xlfn.IFS(
  attrition_data[[#This Row],[RiskScore]] &lt;= $AU$3, "Q1 (Lowest)",
  attrition_data[[#This Row],[RiskScore]] &lt;= $AV$3, "Q2",
  attrition_data[[#This Row],[RiskScore]] &lt;= $AW$3, "Q3",
  TRUE, "Q4 (Highest)"
)</f>
        <v>Q2</v>
      </c>
    </row>
    <row r="929" spans="1:45">
      <c r="A929">
        <v>36</v>
      </c>
      <c r="B929" t="s">
        <v>50</v>
      </c>
      <c r="C929" t="s">
        <v>39</v>
      </c>
      <c r="D929" t="s">
        <v>52</v>
      </c>
      <c r="E929">
        <v>2</v>
      </c>
      <c r="F929">
        <v>4</v>
      </c>
      <c r="G929" t="s">
        <v>41</v>
      </c>
      <c r="H929">
        <v>1294</v>
      </c>
      <c r="I929">
        <v>3</v>
      </c>
      <c r="J929" t="s">
        <v>42</v>
      </c>
      <c r="K929">
        <v>3</v>
      </c>
      <c r="L929">
        <v>2</v>
      </c>
      <c r="M929" t="s">
        <v>69</v>
      </c>
      <c r="N929">
        <v>2</v>
      </c>
      <c r="O929" t="s">
        <v>44</v>
      </c>
      <c r="P929">
        <v>5410</v>
      </c>
      <c r="Q929">
        <v>9</v>
      </c>
      <c r="R929" t="s">
        <v>38</v>
      </c>
      <c r="S929">
        <v>11</v>
      </c>
      <c r="T929">
        <v>3</v>
      </c>
      <c r="U929">
        <v>4</v>
      </c>
      <c r="V929">
        <v>0</v>
      </c>
      <c r="W929">
        <v>18</v>
      </c>
      <c r="X929">
        <v>2</v>
      </c>
      <c r="Y929">
        <v>3</v>
      </c>
      <c r="Z929">
        <v>16</v>
      </c>
      <c r="AA929">
        <v>14</v>
      </c>
      <c r="AB929">
        <v>5</v>
      </c>
      <c r="AC929">
        <v>12</v>
      </c>
      <c r="AD929">
        <v>0</v>
      </c>
      <c r="AE929">
        <v>1</v>
      </c>
      <c r="AF929">
        <v>0</v>
      </c>
      <c r="AG929">
        <v>1</v>
      </c>
      <c r="AH929" t="s">
        <v>45</v>
      </c>
      <c r="AI929" t="s">
        <v>46</v>
      </c>
      <c r="AJ929" t="s">
        <v>47</v>
      </c>
      <c r="AK929" t="s">
        <v>71</v>
      </c>
      <c r="AL929" t="s">
        <v>71</v>
      </c>
      <c r="AM929">
        <v>3</v>
      </c>
      <c r="AN929" t="s">
        <v>94</v>
      </c>
      <c r="AO929" t="str" cm="1">
        <f t="array" ref="AO929">_xlfn.IFS(
  attrition_data[[#This Row],[YearsSinceLastPromotion]]="","",
  attrition_data[[#This Row],[YearsSinceLastPromotion]]=0,"0",
  attrition_data[[#This Row],[YearsSinceLastPromotion]]&lt;=2,"1–2",
  attrition_data[[#This Row],[YearsSinceLastPromotion]]&lt;=5,"3–5",
  TRUE,"6+"
)</f>
        <v>3–5</v>
      </c>
      <c r="AP929">
        <f>attrition_data[[#This Row],[MonthlyIncome]] * 12 * ReplacementFactor</f>
        <v>19476</v>
      </c>
      <c r="AQ929">
        <f>IFERROR(attrition_data[[#This Row],[AttritionFlag]] * attrition_data[[#This Row],[ReplacementCost]], 0)</f>
        <v>0</v>
      </c>
      <c r="AR92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29" t="str" cm="1">
        <f t="array" ref="AS929">_xlfn.IFS(
  attrition_data[[#This Row],[RiskScore]] &lt;= $AU$3, "Q1 (Lowest)",
  attrition_data[[#This Row],[RiskScore]] &lt;= $AV$3, "Q2",
  attrition_data[[#This Row],[RiskScore]] &lt;= $AW$3, "Q3",
  TRUE, "Q4 (Highest)"
)</f>
        <v>Q3</v>
      </c>
    </row>
    <row r="930" spans="1:45">
      <c r="A930">
        <v>44</v>
      </c>
      <c r="B930" t="s">
        <v>38</v>
      </c>
      <c r="C930" t="s">
        <v>39</v>
      </c>
      <c r="D930" t="s">
        <v>52</v>
      </c>
      <c r="E930">
        <v>15</v>
      </c>
      <c r="F930">
        <v>3</v>
      </c>
      <c r="G930" t="s">
        <v>64</v>
      </c>
      <c r="H930">
        <v>1295</v>
      </c>
      <c r="I930">
        <v>1</v>
      </c>
      <c r="J930" t="s">
        <v>42</v>
      </c>
      <c r="K930">
        <v>3</v>
      </c>
      <c r="L930">
        <v>3</v>
      </c>
      <c r="M930" t="s">
        <v>70</v>
      </c>
      <c r="N930">
        <v>4</v>
      </c>
      <c r="O930" t="s">
        <v>55</v>
      </c>
      <c r="P930">
        <v>7978</v>
      </c>
      <c r="Q930">
        <v>1</v>
      </c>
      <c r="R930" t="s">
        <v>50</v>
      </c>
      <c r="S930">
        <v>11</v>
      </c>
      <c r="T930">
        <v>3</v>
      </c>
      <c r="U930">
        <v>4</v>
      </c>
      <c r="V930">
        <v>1</v>
      </c>
      <c r="W930">
        <v>10</v>
      </c>
      <c r="X930">
        <v>2</v>
      </c>
      <c r="Y930">
        <v>3</v>
      </c>
      <c r="Z930">
        <v>10</v>
      </c>
      <c r="AA930">
        <v>7</v>
      </c>
      <c r="AB930">
        <v>0</v>
      </c>
      <c r="AC930">
        <v>5</v>
      </c>
      <c r="AD930">
        <v>1</v>
      </c>
      <c r="AE930">
        <v>0</v>
      </c>
      <c r="AF930">
        <v>1</v>
      </c>
      <c r="AG930">
        <v>1</v>
      </c>
      <c r="AH930" t="s">
        <v>45</v>
      </c>
      <c r="AI930" t="s">
        <v>73</v>
      </c>
      <c r="AJ930" t="s">
        <v>47</v>
      </c>
      <c r="AK930" t="s">
        <v>58</v>
      </c>
      <c r="AL930" t="s">
        <v>49</v>
      </c>
      <c r="AM930">
        <v>3</v>
      </c>
      <c r="AN930" t="s">
        <v>94</v>
      </c>
      <c r="AO930" t="str" cm="1">
        <f t="array" ref="AO930">_xlfn.IFS(
  attrition_data[[#This Row],[YearsSinceLastPromotion]]="","",
  attrition_data[[#This Row],[YearsSinceLastPromotion]]=0,"0",
  attrition_data[[#This Row],[YearsSinceLastPromotion]]&lt;=2,"1–2",
  attrition_data[[#This Row],[YearsSinceLastPromotion]]&lt;=5,"3–5",
  TRUE,"6+"
)</f>
        <v>0</v>
      </c>
      <c r="AP930">
        <f>attrition_data[[#This Row],[MonthlyIncome]] * 12 * ReplacementFactor</f>
        <v>28720.799999999999</v>
      </c>
      <c r="AQ930">
        <f>IFERROR(attrition_data[[#This Row],[AttritionFlag]] * attrition_data[[#This Row],[ReplacementCost]], 0)</f>
        <v>28720.799999999999</v>
      </c>
      <c r="AR93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930" t="str" cm="1">
        <f t="array" ref="AS930">_xlfn.IFS(
  attrition_data[[#This Row],[RiskScore]] &lt;= $AU$3, "Q1 (Lowest)",
  attrition_data[[#This Row],[RiskScore]] &lt;= $AV$3, "Q2",
  attrition_data[[#This Row],[RiskScore]] &lt;= $AW$3, "Q3",
  TRUE, "Q4 (Highest)"
)</f>
        <v>Q1 (Lowest)</v>
      </c>
    </row>
    <row r="931" spans="1:45">
      <c r="A931">
        <v>28</v>
      </c>
      <c r="B931" t="s">
        <v>50</v>
      </c>
      <c r="C931" t="s">
        <v>51</v>
      </c>
      <c r="D931" t="s">
        <v>52</v>
      </c>
      <c r="E931">
        <v>2</v>
      </c>
      <c r="F931">
        <v>3</v>
      </c>
      <c r="G931" t="s">
        <v>41</v>
      </c>
      <c r="H931">
        <v>1296</v>
      </c>
      <c r="I931">
        <v>4</v>
      </c>
      <c r="J931" t="s">
        <v>53</v>
      </c>
      <c r="K931">
        <v>2</v>
      </c>
      <c r="L931">
        <v>1</v>
      </c>
      <c r="M931" t="s">
        <v>60</v>
      </c>
      <c r="N931">
        <v>4</v>
      </c>
      <c r="O931" t="s">
        <v>55</v>
      </c>
      <c r="P931">
        <v>3867</v>
      </c>
      <c r="Q931">
        <v>1</v>
      </c>
      <c r="R931" t="s">
        <v>38</v>
      </c>
      <c r="S931">
        <v>12</v>
      </c>
      <c r="T931">
        <v>3</v>
      </c>
      <c r="U931">
        <v>2</v>
      </c>
      <c r="V931">
        <v>1</v>
      </c>
      <c r="W931">
        <v>2</v>
      </c>
      <c r="X931">
        <v>2</v>
      </c>
      <c r="Y931">
        <v>3</v>
      </c>
      <c r="Z931">
        <v>2</v>
      </c>
      <c r="AA931">
        <v>2</v>
      </c>
      <c r="AB931">
        <v>2</v>
      </c>
      <c r="AC931">
        <v>2</v>
      </c>
      <c r="AD931">
        <v>0</v>
      </c>
      <c r="AE931">
        <v>1</v>
      </c>
      <c r="AF931">
        <v>0</v>
      </c>
      <c r="AG931">
        <v>1</v>
      </c>
      <c r="AH931" t="s">
        <v>63</v>
      </c>
      <c r="AI931" t="s">
        <v>46</v>
      </c>
      <c r="AJ931" t="s">
        <v>61</v>
      </c>
      <c r="AK931" t="s">
        <v>65</v>
      </c>
      <c r="AL931" t="s">
        <v>65</v>
      </c>
      <c r="AM931">
        <v>3.25</v>
      </c>
      <c r="AN931" t="s">
        <v>95</v>
      </c>
      <c r="AO931" t="str" cm="1">
        <f t="array" ref="AO931">_xlfn.IFS(
  attrition_data[[#This Row],[YearsSinceLastPromotion]]="","",
  attrition_data[[#This Row],[YearsSinceLastPromotion]]=0,"0",
  attrition_data[[#This Row],[YearsSinceLastPromotion]]&lt;=2,"1–2",
  attrition_data[[#This Row],[YearsSinceLastPromotion]]&lt;=5,"3–5",
  TRUE,"6+"
)</f>
        <v>1–2</v>
      </c>
      <c r="AP931">
        <f>attrition_data[[#This Row],[MonthlyIncome]] * 12 * ReplacementFactor</f>
        <v>13921.199999999999</v>
      </c>
      <c r="AQ931">
        <f>IFERROR(attrition_data[[#This Row],[AttritionFlag]] * attrition_data[[#This Row],[ReplacementCost]], 0)</f>
        <v>0</v>
      </c>
      <c r="AR93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31" t="str" cm="1">
        <f t="array" ref="AS931">_xlfn.IFS(
  attrition_data[[#This Row],[RiskScore]] &lt;= $AU$3, "Q1 (Lowest)",
  attrition_data[[#This Row],[RiskScore]] &lt;= $AV$3, "Q2",
  attrition_data[[#This Row],[RiskScore]] &lt;= $AW$3, "Q3",
  TRUE, "Q4 (Highest)"
)</f>
        <v>Q3</v>
      </c>
    </row>
    <row r="932" spans="1:45">
      <c r="A932">
        <v>51</v>
      </c>
      <c r="B932" t="s">
        <v>50</v>
      </c>
      <c r="C932" t="s">
        <v>51</v>
      </c>
      <c r="D932" t="s">
        <v>52</v>
      </c>
      <c r="E932">
        <v>6</v>
      </c>
      <c r="F932">
        <v>2</v>
      </c>
      <c r="G932" t="s">
        <v>64</v>
      </c>
      <c r="H932">
        <v>1297</v>
      </c>
      <c r="I932">
        <v>2</v>
      </c>
      <c r="J932" t="s">
        <v>42</v>
      </c>
      <c r="K932">
        <v>2</v>
      </c>
      <c r="L932">
        <v>1</v>
      </c>
      <c r="M932" t="s">
        <v>60</v>
      </c>
      <c r="N932">
        <v>3</v>
      </c>
      <c r="O932" t="s">
        <v>44</v>
      </c>
      <c r="P932">
        <v>2838</v>
      </c>
      <c r="Q932">
        <v>0</v>
      </c>
      <c r="R932" t="s">
        <v>50</v>
      </c>
      <c r="S932">
        <v>14</v>
      </c>
      <c r="T932">
        <v>3</v>
      </c>
      <c r="U932">
        <v>2</v>
      </c>
      <c r="V932">
        <v>0</v>
      </c>
      <c r="W932">
        <v>8</v>
      </c>
      <c r="X932">
        <v>6</v>
      </c>
      <c r="Y932">
        <v>2</v>
      </c>
      <c r="Z932">
        <v>7</v>
      </c>
      <c r="AA932">
        <v>0</v>
      </c>
      <c r="AB932">
        <v>7</v>
      </c>
      <c r="AC932">
        <v>7</v>
      </c>
      <c r="AD932">
        <v>0</v>
      </c>
      <c r="AE932">
        <v>0</v>
      </c>
      <c r="AF932">
        <v>0</v>
      </c>
      <c r="AG932">
        <v>1</v>
      </c>
      <c r="AH932" t="s">
        <v>56</v>
      </c>
      <c r="AI932" t="s">
        <v>57</v>
      </c>
      <c r="AJ932" t="s">
        <v>61</v>
      </c>
      <c r="AK932" t="s">
        <v>48</v>
      </c>
      <c r="AL932" t="s">
        <v>49</v>
      </c>
      <c r="AM932">
        <v>2.25</v>
      </c>
      <c r="AN932" t="s">
        <v>96</v>
      </c>
      <c r="AO932" t="str" cm="1">
        <f t="array" ref="AO932">_xlfn.IFS(
  attrition_data[[#This Row],[YearsSinceLastPromotion]]="","",
  attrition_data[[#This Row],[YearsSinceLastPromotion]]=0,"0",
  attrition_data[[#This Row],[YearsSinceLastPromotion]]&lt;=2,"1–2",
  attrition_data[[#This Row],[YearsSinceLastPromotion]]&lt;=5,"3–5",
  TRUE,"6+"
)</f>
        <v>6+</v>
      </c>
      <c r="AP932">
        <f>attrition_data[[#This Row],[MonthlyIncome]] * 12 * ReplacementFactor</f>
        <v>10216.799999999999</v>
      </c>
      <c r="AQ932">
        <f>IFERROR(attrition_data[[#This Row],[AttritionFlag]] * attrition_data[[#This Row],[ReplacementCost]], 0)</f>
        <v>0</v>
      </c>
      <c r="AR93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32" t="str" cm="1">
        <f t="array" ref="AS932">_xlfn.IFS(
  attrition_data[[#This Row],[RiskScore]] &lt;= $AU$3, "Q1 (Lowest)",
  attrition_data[[#This Row],[RiskScore]] &lt;= $AV$3, "Q2",
  attrition_data[[#This Row],[RiskScore]] &lt;= $AW$3, "Q3",
  TRUE, "Q4 (Highest)"
)</f>
        <v>Q2</v>
      </c>
    </row>
    <row r="933" spans="1:45">
      <c r="A933">
        <v>30</v>
      </c>
      <c r="B933" t="s">
        <v>50</v>
      </c>
      <c r="C933" t="s">
        <v>74</v>
      </c>
      <c r="D933" t="s">
        <v>52</v>
      </c>
      <c r="E933">
        <v>9</v>
      </c>
      <c r="F933">
        <v>2</v>
      </c>
      <c r="G933" t="s">
        <v>64</v>
      </c>
      <c r="H933">
        <v>1298</v>
      </c>
      <c r="I933">
        <v>3</v>
      </c>
      <c r="J933" t="s">
        <v>42</v>
      </c>
      <c r="K933">
        <v>3</v>
      </c>
      <c r="L933">
        <v>2</v>
      </c>
      <c r="M933" t="s">
        <v>69</v>
      </c>
      <c r="N933">
        <v>3</v>
      </c>
      <c r="O933" t="s">
        <v>44</v>
      </c>
      <c r="P933">
        <v>4695</v>
      </c>
      <c r="Q933">
        <v>7</v>
      </c>
      <c r="R933" t="s">
        <v>38</v>
      </c>
      <c r="S933">
        <v>18</v>
      </c>
      <c r="T933">
        <v>3</v>
      </c>
      <c r="U933">
        <v>3</v>
      </c>
      <c r="V933">
        <v>0</v>
      </c>
      <c r="W933">
        <v>10</v>
      </c>
      <c r="X933">
        <v>3</v>
      </c>
      <c r="Y933">
        <v>3</v>
      </c>
      <c r="Z933">
        <v>8</v>
      </c>
      <c r="AA933">
        <v>4</v>
      </c>
      <c r="AB933">
        <v>1</v>
      </c>
      <c r="AC933">
        <v>7</v>
      </c>
      <c r="AD933">
        <v>0</v>
      </c>
      <c r="AE933">
        <v>1</v>
      </c>
      <c r="AF933">
        <v>1</v>
      </c>
      <c r="AG933">
        <v>1</v>
      </c>
      <c r="AH933" t="s">
        <v>63</v>
      </c>
      <c r="AI933" t="s">
        <v>57</v>
      </c>
      <c r="AJ933" t="s">
        <v>61</v>
      </c>
      <c r="AK933" t="s">
        <v>58</v>
      </c>
      <c r="AL933" t="s">
        <v>49</v>
      </c>
      <c r="AM933">
        <v>3</v>
      </c>
      <c r="AN933" t="s">
        <v>94</v>
      </c>
      <c r="AO933" t="str" cm="1">
        <f t="array" ref="AO933">_xlfn.IFS(
  attrition_data[[#This Row],[YearsSinceLastPromotion]]="","",
  attrition_data[[#This Row],[YearsSinceLastPromotion]]=0,"0",
  attrition_data[[#This Row],[YearsSinceLastPromotion]]&lt;=2,"1–2",
  attrition_data[[#This Row],[YearsSinceLastPromotion]]&lt;=5,"3–5",
  TRUE,"6+"
)</f>
        <v>1–2</v>
      </c>
      <c r="AP933">
        <f>attrition_data[[#This Row],[MonthlyIncome]] * 12 * ReplacementFactor</f>
        <v>16902</v>
      </c>
      <c r="AQ933">
        <f>IFERROR(attrition_data[[#This Row],[AttritionFlag]] * attrition_data[[#This Row],[ReplacementCost]], 0)</f>
        <v>0</v>
      </c>
      <c r="AR93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33" t="str" cm="1">
        <f t="array" ref="AS933">_xlfn.IFS(
  attrition_data[[#This Row],[RiskScore]] &lt;= $AU$3, "Q1 (Lowest)",
  attrition_data[[#This Row],[RiskScore]] &lt;= $AV$3, "Q2",
  attrition_data[[#This Row],[RiskScore]] &lt;= $AW$3, "Q3",
  TRUE, "Q4 (Highest)"
)</f>
        <v>Q2</v>
      </c>
    </row>
    <row r="934" spans="1:45">
      <c r="A934">
        <v>29</v>
      </c>
      <c r="B934" t="s">
        <v>38</v>
      </c>
      <c r="C934" t="s">
        <v>39</v>
      </c>
      <c r="D934" t="s">
        <v>52</v>
      </c>
      <c r="E934">
        <v>7</v>
      </c>
      <c r="F934">
        <v>3</v>
      </c>
      <c r="G934" t="s">
        <v>83</v>
      </c>
      <c r="H934">
        <v>1299</v>
      </c>
      <c r="I934">
        <v>2</v>
      </c>
      <c r="J934" t="s">
        <v>42</v>
      </c>
      <c r="K934">
        <v>3</v>
      </c>
      <c r="L934">
        <v>1</v>
      </c>
      <c r="M934" t="s">
        <v>60</v>
      </c>
      <c r="N934">
        <v>3</v>
      </c>
      <c r="O934" t="s">
        <v>67</v>
      </c>
      <c r="P934">
        <v>3339</v>
      </c>
      <c r="Q934">
        <v>3</v>
      </c>
      <c r="R934" t="s">
        <v>38</v>
      </c>
      <c r="S934">
        <v>13</v>
      </c>
      <c r="T934">
        <v>3</v>
      </c>
      <c r="U934">
        <v>1</v>
      </c>
      <c r="V934">
        <v>2</v>
      </c>
      <c r="W934">
        <v>10</v>
      </c>
      <c r="X934">
        <v>2</v>
      </c>
      <c r="Y934">
        <v>3</v>
      </c>
      <c r="Z934">
        <v>7</v>
      </c>
      <c r="AA934">
        <v>7</v>
      </c>
      <c r="AB934">
        <v>7</v>
      </c>
      <c r="AC934">
        <v>7</v>
      </c>
      <c r="AD934">
        <v>1</v>
      </c>
      <c r="AE934">
        <v>1</v>
      </c>
      <c r="AF934">
        <v>0</v>
      </c>
      <c r="AG934">
        <v>1</v>
      </c>
      <c r="AH934" t="s">
        <v>63</v>
      </c>
      <c r="AI934" t="s">
        <v>57</v>
      </c>
      <c r="AJ934" t="s">
        <v>61</v>
      </c>
      <c r="AK934" t="s">
        <v>58</v>
      </c>
      <c r="AL934" t="s">
        <v>49</v>
      </c>
      <c r="AM934">
        <v>2.25</v>
      </c>
      <c r="AN934" t="s">
        <v>96</v>
      </c>
      <c r="AO934" t="str" cm="1">
        <f t="array" ref="AO934">_xlfn.IFS(
  attrition_data[[#This Row],[YearsSinceLastPromotion]]="","",
  attrition_data[[#This Row],[YearsSinceLastPromotion]]=0,"0",
  attrition_data[[#This Row],[YearsSinceLastPromotion]]&lt;=2,"1–2",
  attrition_data[[#This Row],[YearsSinceLastPromotion]]&lt;=5,"3–5",
  TRUE,"6+"
)</f>
        <v>6+</v>
      </c>
      <c r="AP934">
        <f>attrition_data[[#This Row],[MonthlyIncome]] * 12 * ReplacementFactor</f>
        <v>12020.4</v>
      </c>
      <c r="AQ934">
        <f>IFERROR(attrition_data[[#This Row],[AttritionFlag]] * attrition_data[[#This Row],[ReplacementCost]], 0)</f>
        <v>12020.4</v>
      </c>
      <c r="AR93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34" t="str" cm="1">
        <f t="array" ref="AS934">_xlfn.IFS(
  attrition_data[[#This Row],[RiskScore]] &lt;= $AU$3, "Q1 (Lowest)",
  attrition_data[[#This Row],[RiskScore]] &lt;= $AV$3, "Q2",
  attrition_data[[#This Row],[RiskScore]] &lt;= $AW$3, "Q3",
  TRUE, "Q4 (Highest)"
)</f>
        <v>Q3</v>
      </c>
    </row>
    <row r="935" spans="1:45">
      <c r="A935">
        <v>28</v>
      </c>
      <c r="B935" t="s">
        <v>50</v>
      </c>
      <c r="C935" t="s">
        <v>39</v>
      </c>
      <c r="D935" t="s">
        <v>52</v>
      </c>
      <c r="E935">
        <v>1</v>
      </c>
      <c r="F935">
        <v>3</v>
      </c>
      <c r="G935" t="s">
        <v>83</v>
      </c>
      <c r="H935">
        <v>1301</v>
      </c>
      <c r="I935">
        <v>4</v>
      </c>
      <c r="J935" t="s">
        <v>53</v>
      </c>
      <c r="K935">
        <v>3</v>
      </c>
      <c r="L935">
        <v>1</v>
      </c>
      <c r="M935" t="s">
        <v>54</v>
      </c>
      <c r="N935">
        <v>1</v>
      </c>
      <c r="O935" t="s">
        <v>44</v>
      </c>
      <c r="P935">
        <v>2080</v>
      </c>
      <c r="Q935">
        <v>2</v>
      </c>
      <c r="R935" t="s">
        <v>50</v>
      </c>
      <c r="S935">
        <v>11</v>
      </c>
      <c r="T935">
        <v>3</v>
      </c>
      <c r="U935">
        <v>2</v>
      </c>
      <c r="V935">
        <v>0</v>
      </c>
      <c r="W935">
        <v>5</v>
      </c>
      <c r="X935">
        <v>2</v>
      </c>
      <c r="Y935">
        <v>2</v>
      </c>
      <c r="Z935">
        <v>3</v>
      </c>
      <c r="AA935">
        <v>2</v>
      </c>
      <c r="AB935">
        <v>1</v>
      </c>
      <c r="AC935">
        <v>2</v>
      </c>
      <c r="AD935">
        <v>0</v>
      </c>
      <c r="AE935">
        <v>0</v>
      </c>
      <c r="AF935">
        <v>1</v>
      </c>
      <c r="AG935">
        <v>1</v>
      </c>
      <c r="AH935" t="s">
        <v>63</v>
      </c>
      <c r="AI935" t="s">
        <v>46</v>
      </c>
      <c r="AJ935" t="s">
        <v>61</v>
      </c>
      <c r="AK935" t="s">
        <v>48</v>
      </c>
      <c r="AL935" t="s">
        <v>65</v>
      </c>
      <c r="AM935">
        <v>2.25</v>
      </c>
      <c r="AN935" t="s">
        <v>96</v>
      </c>
      <c r="AO935" t="str" cm="1">
        <f t="array" ref="AO935">_xlfn.IFS(
  attrition_data[[#This Row],[YearsSinceLastPromotion]]="","",
  attrition_data[[#This Row],[YearsSinceLastPromotion]]=0,"0",
  attrition_data[[#This Row],[YearsSinceLastPromotion]]&lt;=2,"1–2",
  attrition_data[[#This Row],[YearsSinceLastPromotion]]&lt;=5,"3–5",
  TRUE,"6+"
)</f>
        <v>1–2</v>
      </c>
      <c r="AP935">
        <f>attrition_data[[#This Row],[MonthlyIncome]] * 12 * ReplacementFactor</f>
        <v>7488</v>
      </c>
      <c r="AQ935">
        <f>IFERROR(attrition_data[[#This Row],[AttritionFlag]] * attrition_data[[#This Row],[ReplacementCost]], 0)</f>
        <v>0</v>
      </c>
      <c r="AR93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935" t="str" cm="1">
        <f t="array" ref="AS935">_xlfn.IFS(
  attrition_data[[#This Row],[RiskScore]] &lt;= $AU$3, "Q1 (Lowest)",
  attrition_data[[#This Row],[RiskScore]] &lt;= $AV$3, "Q2",
  attrition_data[[#This Row],[RiskScore]] &lt;= $AW$3, "Q3",
  TRUE, "Q4 (Highest)"
)</f>
        <v>Q1 (Lowest)</v>
      </c>
    </row>
    <row r="936" spans="1:45">
      <c r="A936">
        <v>25</v>
      </c>
      <c r="B936" t="s">
        <v>50</v>
      </c>
      <c r="C936" t="s">
        <v>39</v>
      </c>
      <c r="D936" t="s">
        <v>52</v>
      </c>
      <c r="E936">
        <v>1</v>
      </c>
      <c r="F936">
        <v>3</v>
      </c>
      <c r="G936" t="s">
        <v>64</v>
      </c>
      <c r="H936">
        <v>1303</v>
      </c>
      <c r="I936">
        <v>4</v>
      </c>
      <c r="J936" t="s">
        <v>42</v>
      </c>
      <c r="K936">
        <v>3</v>
      </c>
      <c r="L936">
        <v>1</v>
      </c>
      <c r="M936" t="s">
        <v>54</v>
      </c>
      <c r="N936">
        <v>2</v>
      </c>
      <c r="O936" t="s">
        <v>44</v>
      </c>
      <c r="P936">
        <v>2096</v>
      </c>
      <c r="Q936">
        <v>1</v>
      </c>
      <c r="R936" t="s">
        <v>50</v>
      </c>
      <c r="S936">
        <v>18</v>
      </c>
      <c r="T936">
        <v>3</v>
      </c>
      <c r="U936">
        <v>4</v>
      </c>
      <c r="V936">
        <v>0</v>
      </c>
      <c r="W936">
        <v>2</v>
      </c>
      <c r="X936">
        <v>3</v>
      </c>
      <c r="Y936">
        <v>2</v>
      </c>
      <c r="Z936">
        <v>2</v>
      </c>
      <c r="AA936">
        <v>2</v>
      </c>
      <c r="AB936">
        <v>2</v>
      </c>
      <c r="AC936">
        <v>1</v>
      </c>
      <c r="AD936">
        <v>0</v>
      </c>
      <c r="AE936">
        <v>0</v>
      </c>
      <c r="AF936">
        <v>0</v>
      </c>
      <c r="AG936">
        <v>1</v>
      </c>
      <c r="AH936" t="s">
        <v>63</v>
      </c>
      <c r="AI936" t="s">
        <v>46</v>
      </c>
      <c r="AJ936" t="s">
        <v>61</v>
      </c>
      <c r="AK936" t="s">
        <v>65</v>
      </c>
      <c r="AL936" t="s">
        <v>65</v>
      </c>
      <c r="AM936">
        <v>3</v>
      </c>
      <c r="AN936" t="s">
        <v>94</v>
      </c>
      <c r="AO936" t="str" cm="1">
        <f t="array" ref="AO936">_xlfn.IFS(
  attrition_data[[#This Row],[YearsSinceLastPromotion]]="","",
  attrition_data[[#This Row],[YearsSinceLastPromotion]]=0,"0",
  attrition_data[[#This Row],[YearsSinceLastPromotion]]&lt;=2,"1–2",
  attrition_data[[#This Row],[YearsSinceLastPromotion]]&lt;=5,"3–5",
  TRUE,"6+"
)</f>
        <v>1–2</v>
      </c>
      <c r="AP936">
        <f>attrition_data[[#This Row],[MonthlyIncome]] * 12 * ReplacementFactor</f>
        <v>7545.5999999999995</v>
      </c>
      <c r="AQ936">
        <f>IFERROR(attrition_data[[#This Row],[AttritionFlag]] * attrition_data[[#This Row],[ReplacementCost]], 0)</f>
        <v>0</v>
      </c>
      <c r="AR93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36" t="str" cm="1">
        <f t="array" ref="AS936">_xlfn.IFS(
  attrition_data[[#This Row],[RiskScore]] &lt;= $AU$3, "Q1 (Lowest)",
  attrition_data[[#This Row],[RiskScore]] &lt;= $AV$3, "Q2",
  attrition_data[[#This Row],[RiskScore]] &lt;= $AW$3, "Q3",
  TRUE, "Q4 (Highest)"
)</f>
        <v>Q2</v>
      </c>
    </row>
    <row r="937" spans="1:45">
      <c r="A937">
        <v>32</v>
      </c>
      <c r="B937" t="s">
        <v>50</v>
      </c>
      <c r="C937" t="s">
        <v>39</v>
      </c>
      <c r="D937" t="s">
        <v>40</v>
      </c>
      <c r="E937">
        <v>8</v>
      </c>
      <c r="F937">
        <v>3</v>
      </c>
      <c r="G937" t="s">
        <v>64</v>
      </c>
      <c r="H937">
        <v>1304</v>
      </c>
      <c r="I937">
        <v>3</v>
      </c>
      <c r="J937" t="s">
        <v>53</v>
      </c>
      <c r="K937">
        <v>4</v>
      </c>
      <c r="L937">
        <v>2</v>
      </c>
      <c r="M937" t="s">
        <v>43</v>
      </c>
      <c r="N937">
        <v>4</v>
      </c>
      <c r="O937" t="s">
        <v>55</v>
      </c>
      <c r="P937">
        <v>6209</v>
      </c>
      <c r="Q937">
        <v>1</v>
      </c>
      <c r="R937" t="s">
        <v>50</v>
      </c>
      <c r="S937">
        <v>15</v>
      </c>
      <c r="T937">
        <v>3</v>
      </c>
      <c r="U937">
        <v>3</v>
      </c>
      <c r="V937">
        <v>2</v>
      </c>
      <c r="W937">
        <v>10</v>
      </c>
      <c r="X937">
        <v>4</v>
      </c>
      <c r="Y937">
        <v>4</v>
      </c>
      <c r="Z937">
        <v>10</v>
      </c>
      <c r="AA937">
        <v>7</v>
      </c>
      <c r="AB937">
        <v>0</v>
      </c>
      <c r="AC937">
        <v>8</v>
      </c>
      <c r="AD937">
        <v>0</v>
      </c>
      <c r="AE937">
        <v>0</v>
      </c>
      <c r="AF937">
        <v>1</v>
      </c>
      <c r="AG937">
        <v>1</v>
      </c>
      <c r="AH937" t="s">
        <v>63</v>
      </c>
      <c r="AI937" t="s">
        <v>57</v>
      </c>
      <c r="AJ937" t="s">
        <v>47</v>
      </c>
      <c r="AK937" t="s">
        <v>58</v>
      </c>
      <c r="AL937" t="s">
        <v>49</v>
      </c>
      <c r="AM937">
        <v>3.5</v>
      </c>
      <c r="AN937" t="s">
        <v>95</v>
      </c>
      <c r="AO937" t="str" cm="1">
        <f t="array" ref="AO937">_xlfn.IFS(
  attrition_data[[#This Row],[YearsSinceLastPromotion]]="","",
  attrition_data[[#This Row],[YearsSinceLastPromotion]]=0,"0",
  attrition_data[[#This Row],[YearsSinceLastPromotion]]&lt;=2,"1–2",
  attrition_data[[#This Row],[YearsSinceLastPromotion]]&lt;=5,"3–5",
  TRUE,"6+"
)</f>
        <v>0</v>
      </c>
      <c r="AP937">
        <f>attrition_data[[#This Row],[MonthlyIncome]] * 12 * ReplacementFactor</f>
        <v>22352.399999999998</v>
      </c>
      <c r="AQ937">
        <f>IFERROR(attrition_data[[#This Row],[AttritionFlag]] * attrition_data[[#This Row],[ReplacementCost]], 0)</f>
        <v>0</v>
      </c>
      <c r="AR93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937" t="str" cm="1">
        <f t="array" ref="AS937">_xlfn.IFS(
  attrition_data[[#This Row],[RiskScore]] &lt;= $AU$3, "Q1 (Lowest)",
  attrition_data[[#This Row],[RiskScore]] &lt;= $AV$3, "Q2",
  attrition_data[[#This Row],[RiskScore]] &lt;= $AW$3, "Q3",
  TRUE, "Q4 (Highest)"
)</f>
        <v>Q1 (Lowest)</v>
      </c>
    </row>
    <row r="938" spans="1:45">
      <c r="A938">
        <v>45</v>
      </c>
      <c r="B938" t="s">
        <v>50</v>
      </c>
      <c r="C938" t="s">
        <v>51</v>
      </c>
      <c r="D938" t="s">
        <v>52</v>
      </c>
      <c r="E938">
        <v>25</v>
      </c>
      <c r="F938">
        <v>3</v>
      </c>
      <c r="G938" t="s">
        <v>64</v>
      </c>
      <c r="H938">
        <v>1306</v>
      </c>
      <c r="I938">
        <v>2</v>
      </c>
      <c r="J938" t="s">
        <v>42</v>
      </c>
      <c r="K938">
        <v>3</v>
      </c>
      <c r="L938">
        <v>5</v>
      </c>
      <c r="M938" t="s">
        <v>75</v>
      </c>
      <c r="N938">
        <v>2</v>
      </c>
      <c r="O938" t="s">
        <v>44</v>
      </c>
      <c r="P938">
        <v>18061</v>
      </c>
      <c r="Q938">
        <v>3</v>
      </c>
      <c r="R938" t="s">
        <v>50</v>
      </c>
      <c r="S938">
        <v>22</v>
      </c>
      <c r="T938">
        <v>4</v>
      </c>
      <c r="U938">
        <v>3</v>
      </c>
      <c r="V938">
        <v>0</v>
      </c>
      <c r="W938">
        <v>22</v>
      </c>
      <c r="X938">
        <v>4</v>
      </c>
      <c r="Y938">
        <v>3</v>
      </c>
      <c r="Z938">
        <v>0</v>
      </c>
      <c r="AA938">
        <v>0</v>
      </c>
      <c r="AB938">
        <v>0</v>
      </c>
      <c r="AC938">
        <v>0</v>
      </c>
      <c r="AD938">
        <v>0</v>
      </c>
      <c r="AE938">
        <v>0</v>
      </c>
      <c r="AF938">
        <v>1</v>
      </c>
      <c r="AG938">
        <v>0</v>
      </c>
      <c r="AH938" t="s">
        <v>56</v>
      </c>
      <c r="AI938" t="s">
        <v>68</v>
      </c>
      <c r="AJ938" t="s">
        <v>76</v>
      </c>
      <c r="AK938" t="s">
        <v>71</v>
      </c>
      <c r="AL938" t="s">
        <v>62</v>
      </c>
      <c r="AM938">
        <v>2.5</v>
      </c>
      <c r="AN938" t="s">
        <v>96</v>
      </c>
      <c r="AO938" t="str" cm="1">
        <f t="array" ref="AO938">_xlfn.IFS(
  attrition_data[[#This Row],[YearsSinceLastPromotion]]="","",
  attrition_data[[#This Row],[YearsSinceLastPromotion]]=0,"0",
  attrition_data[[#This Row],[YearsSinceLastPromotion]]&lt;=2,"1–2",
  attrition_data[[#This Row],[YearsSinceLastPromotion]]&lt;=5,"3–5",
  TRUE,"6+"
)</f>
        <v>0</v>
      </c>
      <c r="AP938">
        <f>attrition_data[[#This Row],[MonthlyIncome]] * 12 * ReplacementFactor</f>
        <v>65019.6</v>
      </c>
      <c r="AQ938">
        <f>IFERROR(attrition_data[[#This Row],[AttritionFlag]] * attrition_data[[#This Row],[ReplacementCost]], 0)</f>
        <v>0</v>
      </c>
      <c r="AR93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38" t="str" cm="1">
        <f t="array" ref="AS938">_xlfn.IFS(
  attrition_data[[#This Row],[RiskScore]] &lt;= $AU$3, "Q1 (Lowest)",
  attrition_data[[#This Row],[RiskScore]] &lt;= $AV$3, "Q2",
  attrition_data[[#This Row],[RiskScore]] &lt;= $AW$3, "Q3",
  TRUE, "Q4 (Highest)"
)</f>
        <v>Q3</v>
      </c>
    </row>
    <row r="939" spans="1:45">
      <c r="A939">
        <v>39</v>
      </c>
      <c r="B939" t="s">
        <v>50</v>
      </c>
      <c r="C939" t="s">
        <v>39</v>
      </c>
      <c r="D939" t="s">
        <v>52</v>
      </c>
      <c r="E939">
        <v>13</v>
      </c>
      <c r="F939">
        <v>4</v>
      </c>
      <c r="G939" t="s">
        <v>64</v>
      </c>
      <c r="H939">
        <v>1307</v>
      </c>
      <c r="I939">
        <v>3</v>
      </c>
      <c r="J939" t="s">
        <v>42</v>
      </c>
      <c r="K939">
        <v>2</v>
      </c>
      <c r="L939">
        <v>4</v>
      </c>
      <c r="M939" t="s">
        <v>75</v>
      </c>
      <c r="N939">
        <v>2</v>
      </c>
      <c r="O939" t="s">
        <v>67</v>
      </c>
      <c r="P939">
        <v>17123</v>
      </c>
      <c r="Q939">
        <v>6</v>
      </c>
      <c r="R939" t="s">
        <v>38</v>
      </c>
      <c r="S939">
        <v>13</v>
      </c>
      <c r="T939">
        <v>3</v>
      </c>
      <c r="U939">
        <v>4</v>
      </c>
      <c r="V939">
        <v>2</v>
      </c>
      <c r="W939">
        <v>21</v>
      </c>
      <c r="X939">
        <v>4</v>
      </c>
      <c r="Y939">
        <v>3</v>
      </c>
      <c r="Z939">
        <v>19</v>
      </c>
      <c r="AA939">
        <v>9</v>
      </c>
      <c r="AB939">
        <v>15</v>
      </c>
      <c r="AC939">
        <v>2</v>
      </c>
      <c r="AD939">
        <v>0</v>
      </c>
      <c r="AE939">
        <v>1</v>
      </c>
      <c r="AF939">
        <v>0</v>
      </c>
      <c r="AG939">
        <v>1</v>
      </c>
      <c r="AH939" t="s">
        <v>45</v>
      </c>
      <c r="AI939" t="s">
        <v>73</v>
      </c>
      <c r="AJ939" t="s">
        <v>76</v>
      </c>
      <c r="AK939" t="s">
        <v>71</v>
      </c>
      <c r="AL939" t="s">
        <v>71</v>
      </c>
      <c r="AM939">
        <v>3</v>
      </c>
      <c r="AN939" t="s">
        <v>94</v>
      </c>
      <c r="AO939" t="str" cm="1">
        <f t="array" ref="AO939">_xlfn.IFS(
  attrition_data[[#This Row],[YearsSinceLastPromotion]]="","",
  attrition_data[[#This Row],[YearsSinceLastPromotion]]=0,"0",
  attrition_data[[#This Row],[YearsSinceLastPromotion]]&lt;=2,"1–2",
  attrition_data[[#This Row],[YearsSinceLastPromotion]]&lt;=5,"3–5",
  TRUE,"6+"
)</f>
        <v>6+</v>
      </c>
      <c r="AP939">
        <f>attrition_data[[#This Row],[MonthlyIncome]] * 12 * ReplacementFactor</f>
        <v>61642.799999999996</v>
      </c>
      <c r="AQ939">
        <f>IFERROR(attrition_data[[#This Row],[AttritionFlag]] * attrition_data[[#This Row],[ReplacementCost]], 0)</f>
        <v>0</v>
      </c>
      <c r="AR93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39" t="str" cm="1">
        <f t="array" ref="AS939">_xlfn.IFS(
  attrition_data[[#This Row],[RiskScore]] &lt;= $AU$3, "Q1 (Lowest)",
  attrition_data[[#This Row],[RiskScore]] &lt;= $AV$3, "Q2",
  attrition_data[[#This Row],[RiskScore]] &lt;= $AW$3, "Q3",
  TRUE, "Q4 (Highest)"
)</f>
        <v>Q3</v>
      </c>
    </row>
    <row r="940" spans="1:45">
      <c r="A940">
        <v>58</v>
      </c>
      <c r="B940" t="s">
        <v>50</v>
      </c>
      <c r="C940" t="s">
        <v>39</v>
      </c>
      <c r="D940" t="s">
        <v>52</v>
      </c>
      <c r="E940">
        <v>23</v>
      </c>
      <c r="F940">
        <v>4</v>
      </c>
      <c r="G940" t="s">
        <v>41</v>
      </c>
      <c r="H940">
        <v>1308</v>
      </c>
      <c r="I940">
        <v>1</v>
      </c>
      <c r="J940" t="s">
        <v>53</v>
      </c>
      <c r="K940">
        <v>3</v>
      </c>
      <c r="L940">
        <v>1</v>
      </c>
      <c r="M940" t="s">
        <v>54</v>
      </c>
      <c r="N940">
        <v>3</v>
      </c>
      <c r="O940" t="s">
        <v>67</v>
      </c>
      <c r="P940">
        <v>2372</v>
      </c>
      <c r="Q940">
        <v>1</v>
      </c>
      <c r="R940" t="s">
        <v>50</v>
      </c>
      <c r="S940">
        <v>12</v>
      </c>
      <c r="T940">
        <v>3</v>
      </c>
      <c r="U940">
        <v>4</v>
      </c>
      <c r="V940">
        <v>2</v>
      </c>
      <c r="W940">
        <v>2</v>
      </c>
      <c r="X940">
        <v>3</v>
      </c>
      <c r="Y940">
        <v>3</v>
      </c>
      <c r="Z940">
        <v>2</v>
      </c>
      <c r="AA940">
        <v>2</v>
      </c>
      <c r="AB940">
        <v>2</v>
      </c>
      <c r="AC940">
        <v>2</v>
      </c>
      <c r="AD940">
        <v>0</v>
      </c>
      <c r="AE940">
        <v>0</v>
      </c>
      <c r="AF940">
        <v>0</v>
      </c>
      <c r="AG940">
        <v>1</v>
      </c>
      <c r="AH940" t="s">
        <v>66</v>
      </c>
      <c r="AI940" t="s">
        <v>68</v>
      </c>
      <c r="AJ940" t="s">
        <v>61</v>
      </c>
      <c r="AK940" t="s">
        <v>65</v>
      </c>
      <c r="AL940" t="s">
        <v>65</v>
      </c>
      <c r="AM940">
        <v>2.75</v>
      </c>
      <c r="AN940" t="s">
        <v>94</v>
      </c>
      <c r="AO940" t="str" cm="1">
        <f t="array" ref="AO940">_xlfn.IFS(
  attrition_data[[#This Row],[YearsSinceLastPromotion]]="","",
  attrition_data[[#This Row],[YearsSinceLastPromotion]]=0,"0",
  attrition_data[[#This Row],[YearsSinceLastPromotion]]&lt;=2,"1–2",
  attrition_data[[#This Row],[YearsSinceLastPromotion]]&lt;=5,"3–5",
  TRUE,"6+"
)</f>
        <v>1–2</v>
      </c>
      <c r="AP940">
        <f>attrition_data[[#This Row],[MonthlyIncome]] * 12 * ReplacementFactor</f>
        <v>8539.1999999999989</v>
      </c>
      <c r="AQ940">
        <f>IFERROR(attrition_data[[#This Row],[AttritionFlag]] * attrition_data[[#This Row],[ReplacementCost]], 0)</f>
        <v>0</v>
      </c>
      <c r="AR94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40" t="str" cm="1">
        <f t="array" ref="AS940">_xlfn.IFS(
  attrition_data[[#This Row],[RiskScore]] &lt;= $AU$3, "Q1 (Lowest)",
  attrition_data[[#This Row],[RiskScore]] &lt;= $AV$3, "Q2",
  attrition_data[[#This Row],[RiskScore]] &lt;= $AW$3, "Q3",
  TRUE, "Q4 (Highest)"
)</f>
        <v>Q3</v>
      </c>
    </row>
    <row r="941" spans="1:45">
      <c r="A941">
        <v>32</v>
      </c>
      <c r="B941" t="s">
        <v>38</v>
      </c>
      <c r="C941" t="s">
        <v>39</v>
      </c>
      <c r="D941" t="s">
        <v>52</v>
      </c>
      <c r="E941">
        <v>7</v>
      </c>
      <c r="F941">
        <v>2</v>
      </c>
      <c r="G941" t="s">
        <v>41</v>
      </c>
      <c r="H941">
        <v>1309</v>
      </c>
      <c r="I941">
        <v>4</v>
      </c>
      <c r="J941" t="s">
        <v>53</v>
      </c>
      <c r="K941">
        <v>3</v>
      </c>
      <c r="L941">
        <v>2</v>
      </c>
      <c r="M941" t="s">
        <v>60</v>
      </c>
      <c r="N941">
        <v>3</v>
      </c>
      <c r="O941" t="s">
        <v>55</v>
      </c>
      <c r="P941">
        <v>4883</v>
      </c>
      <c r="Q941">
        <v>1</v>
      </c>
      <c r="R941" t="s">
        <v>50</v>
      </c>
      <c r="S941">
        <v>18</v>
      </c>
      <c r="T941">
        <v>3</v>
      </c>
      <c r="U941">
        <v>1</v>
      </c>
      <c r="V941">
        <v>1</v>
      </c>
      <c r="W941">
        <v>10</v>
      </c>
      <c r="X941">
        <v>3</v>
      </c>
      <c r="Y941">
        <v>3</v>
      </c>
      <c r="Z941">
        <v>10</v>
      </c>
      <c r="AA941">
        <v>4</v>
      </c>
      <c r="AB941">
        <v>1</v>
      </c>
      <c r="AC941">
        <v>1</v>
      </c>
      <c r="AD941">
        <v>1</v>
      </c>
      <c r="AE941">
        <v>0</v>
      </c>
      <c r="AF941">
        <v>1</v>
      </c>
      <c r="AG941">
        <v>1</v>
      </c>
      <c r="AH941" t="s">
        <v>63</v>
      </c>
      <c r="AI941" t="s">
        <v>57</v>
      </c>
      <c r="AJ941" t="s">
        <v>61</v>
      </c>
      <c r="AK941" t="s">
        <v>58</v>
      </c>
      <c r="AL941" t="s">
        <v>49</v>
      </c>
      <c r="AM941">
        <v>2.75</v>
      </c>
      <c r="AN941" t="s">
        <v>94</v>
      </c>
      <c r="AO941" t="str" cm="1">
        <f t="array" ref="AO941">_xlfn.IFS(
  attrition_data[[#This Row],[YearsSinceLastPromotion]]="","",
  attrition_data[[#This Row],[YearsSinceLastPromotion]]=0,"0",
  attrition_data[[#This Row],[YearsSinceLastPromotion]]&lt;=2,"1–2",
  attrition_data[[#This Row],[YearsSinceLastPromotion]]&lt;=5,"3–5",
  TRUE,"6+"
)</f>
        <v>1–2</v>
      </c>
      <c r="AP941">
        <f>attrition_data[[#This Row],[MonthlyIncome]] * 12 * ReplacementFactor</f>
        <v>17578.8</v>
      </c>
      <c r="AQ941">
        <f>IFERROR(attrition_data[[#This Row],[AttritionFlag]] * attrition_data[[#This Row],[ReplacementCost]], 0)</f>
        <v>17578.8</v>
      </c>
      <c r="AR94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941" t="str" cm="1">
        <f t="array" ref="AS941">_xlfn.IFS(
  attrition_data[[#This Row],[RiskScore]] &lt;= $AU$3, "Q1 (Lowest)",
  attrition_data[[#This Row],[RiskScore]] &lt;= $AV$3, "Q2",
  attrition_data[[#This Row],[RiskScore]] &lt;= $AW$3, "Q3",
  TRUE, "Q4 (Highest)"
)</f>
        <v>Q1 (Lowest)</v>
      </c>
    </row>
    <row r="942" spans="1:45">
      <c r="A942">
        <v>39</v>
      </c>
      <c r="B942" t="s">
        <v>38</v>
      </c>
      <c r="C942" t="s">
        <v>39</v>
      </c>
      <c r="D942" t="s">
        <v>52</v>
      </c>
      <c r="E942">
        <v>23</v>
      </c>
      <c r="F942">
        <v>3</v>
      </c>
      <c r="G942" t="s">
        <v>64</v>
      </c>
      <c r="H942">
        <v>1310</v>
      </c>
      <c r="I942">
        <v>3</v>
      </c>
      <c r="J942" t="s">
        <v>53</v>
      </c>
      <c r="K942">
        <v>3</v>
      </c>
      <c r="L942">
        <v>1</v>
      </c>
      <c r="M942" t="s">
        <v>54</v>
      </c>
      <c r="N942">
        <v>1</v>
      </c>
      <c r="O942" t="s">
        <v>44</v>
      </c>
      <c r="P942">
        <v>3904</v>
      </c>
      <c r="Q942">
        <v>0</v>
      </c>
      <c r="R942" t="s">
        <v>50</v>
      </c>
      <c r="S942">
        <v>13</v>
      </c>
      <c r="T942">
        <v>3</v>
      </c>
      <c r="U942">
        <v>1</v>
      </c>
      <c r="V942">
        <v>0</v>
      </c>
      <c r="W942">
        <v>6</v>
      </c>
      <c r="X942">
        <v>2</v>
      </c>
      <c r="Y942">
        <v>3</v>
      </c>
      <c r="Z942">
        <v>5</v>
      </c>
      <c r="AA942">
        <v>2</v>
      </c>
      <c r="AB942">
        <v>0</v>
      </c>
      <c r="AC942">
        <v>3</v>
      </c>
      <c r="AD942">
        <v>1</v>
      </c>
      <c r="AE942">
        <v>0</v>
      </c>
      <c r="AF942">
        <v>1</v>
      </c>
      <c r="AG942">
        <v>1</v>
      </c>
      <c r="AH942" t="s">
        <v>45</v>
      </c>
      <c r="AI942" t="s">
        <v>68</v>
      </c>
      <c r="AJ942" t="s">
        <v>61</v>
      </c>
      <c r="AK942" t="s">
        <v>48</v>
      </c>
      <c r="AL942" t="s">
        <v>65</v>
      </c>
      <c r="AM942">
        <v>2</v>
      </c>
      <c r="AN942" t="s">
        <v>93</v>
      </c>
      <c r="AO942" t="str" cm="1">
        <f t="array" ref="AO942">_xlfn.IFS(
  attrition_data[[#This Row],[YearsSinceLastPromotion]]="","",
  attrition_data[[#This Row],[YearsSinceLastPromotion]]=0,"0",
  attrition_data[[#This Row],[YearsSinceLastPromotion]]&lt;=2,"1–2",
  attrition_data[[#This Row],[YearsSinceLastPromotion]]&lt;=5,"3–5",
  TRUE,"6+"
)</f>
        <v>0</v>
      </c>
      <c r="AP942">
        <f>attrition_data[[#This Row],[MonthlyIncome]] * 12 * ReplacementFactor</f>
        <v>14054.4</v>
      </c>
      <c r="AQ942">
        <f>IFERROR(attrition_data[[#This Row],[AttritionFlag]] * attrition_data[[#This Row],[ReplacementCost]], 0)</f>
        <v>14054.4</v>
      </c>
      <c r="AR94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42" t="str" cm="1">
        <f t="array" ref="AS942">_xlfn.IFS(
  attrition_data[[#This Row],[RiskScore]] &lt;= $AU$3, "Q1 (Lowest)",
  attrition_data[[#This Row],[RiskScore]] &lt;= $AV$3, "Q2",
  attrition_data[[#This Row],[RiskScore]] &lt;= $AW$3, "Q3",
  TRUE, "Q4 (Highest)"
)</f>
        <v>Q3</v>
      </c>
    </row>
    <row r="943" spans="1:45">
      <c r="A943">
        <v>30</v>
      </c>
      <c r="B943" t="s">
        <v>50</v>
      </c>
      <c r="C943" t="s">
        <v>39</v>
      </c>
      <c r="D943" t="s">
        <v>52</v>
      </c>
      <c r="E943">
        <v>6</v>
      </c>
      <c r="F943">
        <v>3</v>
      </c>
      <c r="G943" t="s">
        <v>83</v>
      </c>
      <c r="H943">
        <v>1311</v>
      </c>
      <c r="I943">
        <v>1</v>
      </c>
      <c r="J943" t="s">
        <v>42</v>
      </c>
      <c r="K943">
        <v>2</v>
      </c>
      <c r="L943">
        <v>2</v>
      </c>
      <c r="M943" t="s">
        <v>60</v>
      </c>
      <c r="N943">
        <v>4</v>
      </c>
      <c r="O943" t="s">
        <v>55</v>
      </c>
      <c r="P943">
        <v>4627</v>
      </c>
      <c r="Q943">
        <v>0</v>
      </c>
      <c r="R943" t="s">
        <v>50</v>
      </c>
      <c r="S943">
        <v>12</v>
      </c>
      <c r="T943">
        <v>3</v>
      </c>
      <c r="U943">
        <v>1</v>
      </c>
      <c r="V943">
        <v>1</v>
      </c>
      <c r="W943">
        <v>10</v>
      </c>
      <c r="X943">
        <v>6</v>
      </c>
      <c r="Y943">
        <v>3</v>
      </c>
      <c r="Z943">
        <v>9</v>
      </c>
      <c r="AA943">
        <v>2</v>
      </c>
      <c r="AB943">
        <v>6</v>
      </c>
      <c r="AC943">
        <v>7</v>
      </c>
      <c r="AD943">
        <v>0</v>
      </c>
      <c r="AE943">
        <v>0</v>
      </c>
      <c r="AF943">
        <v>0</v>
      </c>
      <c r="AG943">
        <v>1</v>
      </c>
      <c r="AH943" t="s">
        <v>63</v>
      </c>
      <c r="AI943" t="s">
        <v>57</v>
      </c>
      <c r="AJ943" t="s">
        <v>61</v>
      </c>
      <c r="AK943" t="s">
        <v>58</v>
      </c>
      <c r="AL943" t="s">
        <v>49</v>
      </c>
      <c r="AM943">
        <v>2.25</v>
      </c>
      <c r="AN943" t="s">
        <v>96</v>
      </c>
      <c r="AO943" t="str" cm="1">
        <f t="array" ref="AO943">_xlfn.IFS(
  attrition_data[[#This Row],[YearsSinceLastPromotion]]="","",
  attrition_data[[#This Row],[YearsSinceLastPromotion]]=0,"0",
  attrition_data[[#This Row],[YearsSinceLastPromotion]]&lt;=2,"1–2",
  attrition_data[[#This Row],[YearsSinceLastPromotion]]&lt;=5,"3–5",
  TRUE,"6+"
)</f>
        <v>6+</v>
      </c>
      <c r="AP943">
        <f>attrition_data[[#This Row],[MonthlyIncome]] * 12 * ReplacementFactor</f>
        <v>16657.2</v>
      </c>
      <c r="AQ943">
        <f>IFERROR(attrition_data[[#This Row],[AttritionFlag]] * attrition_data[[#This Row],[ReplacementCost]], 0)</f>
        <v>0</v>
      </c>
      <c r="AR94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43" t="str" cm="1">
        <f t="array" ref="AS943">_xlfn.IFS(
  attrition_data[[#This Row],[RiskScore]] &lt;= $AU$3, "Q1 (Lowest)",
  attrition_data[[#This Row],[RiskScore]] &lt;= $AV$3, "Q2",
  attrition_data[[#This Row],[RiskScore]] &lt;= $AW$3, "Q3",
  TRUE, "Q4 (Highest)"
)</f>
        <v>Q2</v>
      </c>
    </row>
    <row r="944" spans="1:45">
      <c r="A944">
        <v>36</v>
      </c>
      <c r="B944" t="s">
        <v>50</v>
      </c>
      <c r="C944" t="s">
        <v>39</v>
      </c>
      <c r="D944" t="s">
        <v>52</v>
      </c>
      <c r="E944">
        <v>10</v>
      </c>
      <c r="F944">
        <v>4</v>
      </c>
      <c r="G944" t="s">
        <v>83</v>
      </c>
      <c r="H944">
        <v>1312</v>
      </c>
      <c r="I944">
        <v>4</v>
      </c>
      <c r="J944" t="s">
        <v>42</v>
      </c>
      <c r="K944">
        <v>3</v>
      </c>
      <c r="L944">
        <v>3</v>
      </c>
      <c r="M944" t="s">
        <v>70</v>
      </c>
      <c r="N944">
        <v>3</v>
      </c>
      <c r="O944" t="s">
        <v>55</v>
      </c>
      <c r="P944">
        <v>7094</v>
      </c>
      <c r="Q944">
        <v>3</v>
      </c>
      <c r="R944" t="s">
        <v>50</v>
      </c>
      <c r="S944">
        <v>12</v>
      </c>
      <c r="T944">
        <v>3</v>
      </c>
      <c r="U944">
        <v>1</v>
      </c>
      <c r="V944">
        <v>0</v>
      </c>
      <c r="W944">
        <v>10</v>
      </c>
      <c r="X944">
        <v>0</v>
      </c>
      <c r="Y944">
        <v>3</v>
      </c>
      <c r="Z944">
        <v>7</v>
      </c>
      <c r="AA944">
        <v>7</v>
      </c>
      <c r="AB944">
        <v>1</v>
      </c>
      <c r="AC944">
        <v>7</v>
      </c>
      <c r="AD944">
        <v>0</v>
      </c>
      <c r="AE944">
        <v>0</v>
      </c>
      <c r="AF944">
        <v>1</v>
      </c>
      <c r="AG944">
        <v>1</v>
      </c>
      <c r="AH944" t="s">
        <v>45</v>
      </c>
      <c r="AI944" t="s">
        <v>57</v>
      </c>
      <c r="AJ944" t="s">
        <v>47</v>
      </c>
      <c r="AK944" t="s">
        <v>58</v>
      </c>
      <c r="AL944" t="s">
        <v>49</v>
      </c>
      <c r="AM944">
        <v>2.75</v>
      </c>
      <c r="AN944" t="s">
        <v>94</v>
      </c>
      <c r="AO944" t="str" cm="1">
        <f t="array" ref="AO944">_xlfn.IFS(
  attrition_data[[#This Row],[YearsSinceLastPromotion]]="","",
  attrition_data[[#This Row],[YearsSinceLastPromotion]]=0,"0",
  attrition_data[[#This Row],[YearsSinceLastPromotion]]&lt;=2,"1–2",
  attrition_data[[#This Row],[YearsSinceLastPromotion]]&lt;=5,"3–5",
  TRUE,"6+"
)</f>
        <v>1–2</v>
      </c>
      <c r="AP944">
        <f>attrition_data[[#This Row],[MonthlyIncome]] * 12 * ReplacementFactor</f>
        <v>25538.399999999998</v>
      </c>
      <c r="AQ944">
        <f>IFERROR(attrition_data[[#This Row],[AttritionFlag]] * attrition_data[[#This Row],[ReplacementCost]], 0)</f>
        <v>0</v>
      </c>
      <c r="AR94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944" t="str" cm="1">
        <f t="array" ref="AS944">_xlfn.IFS(
  attrition_data[[#This Row],[RiskScore]] &lt;= $AU$3, "Q1 (Lowest)",
  attrition_data[[#This Row],[RiskScore]] &lt;= $AV$3, "Q2",
  attrition_data[[#This Row],[RiskScore]] &lt;= $AW$3, "Q3",
  TRUE, "Q4 (Highest)"
)</f>
        <v>Q1 (Lowest)</v>
      </c>
    </row>
    <row r="945" spans="1:45">
      <c r="A945">
        <v>46</v>
      </c>
      <c r="B945" t="s">
        <v>50</v>
      </c>
      <c r="C945" t="s">
        <v>39</v>
      </c>
      <c r="D945" t="s">
        <v>84</v>
      </c>
      <c r="E945">
        <v>1</v>
      </c>
      <c r="F945">
        <v>2</v>
      </c>
      <c r="G945" t="s">
        <v>41</v>
      </c>
      <c r="H945">
        <v>1314</v>
      </c>
      <c r="I945">
        <v>4</v>
      </c>
      <c r="J945" t="s">
        <v>42</v>
      </c>
      <c r="K945">
        <v>3</v>
      </c>
      <c r="L945">
        <v>1</v>
      </c>
      <c r="M945" t="s">
        <v>84</v>
      </c>
      <c r="N945">
        <v>1</v>
      </c>
      <c r="O945" t="s">
        <v>44</v>
      </c>
      <c r="P945">
        <v>3423</v>
      </c>
      <c r="Q945">
        <v>6</v>
      </c>
      <c r="R945" t="s">
        <v>50</v>
      </c>
      <c r="S945">
        <v>12</v>
      </c>
      <c r="T945">
        <v>3</v>
      </c>
      <c r="U945">
        <v>3</v>
      </c>
      <c r="V945">
        <v>0</v>
      </c>
      <c r="W945">
        <v>10</v>
      </c>
      <c r="X945">
        <v>3</v>
      </c>
      <c r="Y945">
        <v>4</v>
      </c>
      <c r="Z945">
        <v>7</v>
      </c>
      <c r="AA945">
        <v>6</v>
      </c>
      <c r="AB945">
        <v>5</v>
      </c>
      <c r="AC945">
        <v>7</v>
      </c>
      <c r="AD945">
        <v>0</v>
      </c>
      <c r="AE945">
        <v>0</v>
      </c>
      <c r="AF945">
        <v>0</v>
      </c>
      <c r="AG945">
        <v>1</v>
      </c>
      <c r="AH945" t="s">
        <v>56</v>
      </c>
      <c r="AI945" t="s">
        <v>46</v>
      </c>
      <c r="AJ945" t="s">
        <v>61</v>
      </c>
      <c r="AK945" t="s">
        <v>58</v>
      </c>
      <c r="AL945" t="s">
        <v>49</v>
      </c>
      <c r="AM945">
        <v>3</v>
      </c>
      <c r="AN945" t="s">
        <v>94</v>
      </c>
      <c r="AO945" t="str" cm="1">
        <f t="array" ref="AO945">_xlfn.IFS(
  attrition_data[[#This Row],[YearsSinceLastPromotion]]="","",
  attrition_data[[#This Row],[YearsSinceLastPromotion]]=0,"0",
  attrition_data[[#This Row],[YearsSinceLastPromotion]]&lt;=2,"1–2",
  attrition_data[[#This Row],[YearsSinceLastPromotion]]&lt;=5,"3–5",
  TRUE,"6+"
)</f>
        <v>3–5</v>
      </c>
      <c r="AP945">
        <f>attrition_data[[#This Row],[MonthlyIncome]] * 12 * ReplacementFactor</f>
        <v>12322.8</v>
      </c>
      <c r="AQ945">
        <f>IFERROR(attrition_data[[#This Row],[AttritionFlag]] * attrition_data[[#This Row],[ReplacementCost]], 0)</f>
        <v>0</v>
      </c>
      <c r="AR94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45" t="str" cm="1">
        <f t="array" ref="AS945">_xlfn.IFS(
  attrition_data[[#This Row],[RiskScore]] &lt;= $AU$3, "Q1 (Lowest)",
  attrition_data[[#This Row],[RiskScore]] &lt;= $AV$3, "Q2",
  attrition_data[[#This Row],[RiskScore]] &lt;= $AW$3, "Q3",
  TRUE, "Q4 (Highest)"
)</f>
        <v>Q2</v>
      </c>
    </row>
    <row r="946" spans="1:45">
      <c r="A946">
        <v>28</v>
      </c>
      <c r="B946" t="s">
        <v>50</v>
      </c>
      <c r="C946" t="s">
        <v>74</v>
      </c>
      <c r="D946" t="s">
        <v>52</v>
      </c>
      <c r="E946">
        <v>1</v>
      </c>
      <c r="F946">
        <v>3</v>
      </c>
      <c r="G946" t="s">
        <v>41</v>
      </c>
      <c r="H946">
        <v>1315</v>
      </c>
      <c r="I946">
        <v>3</v>
      </c>
      <c r="J946" t="s">
        <v>42</v>
      </c>
      <c r="K946">
        <v>1</v>
      </c>
      <c r="L946">
        <v>2</v>
      </c>
      <c r="M946" t="s">
        <v>60</v>
      </c>
      <c r="N946">
        <v>4</v>
      </c>
      <c r="O946" t="s">
        <v>55</v>
      </c>
      <c r="P946">
        <v>6674</v>
      </c>
      <c r="Q946">
        <v>0</v>
      </c>
      <c r="R946" t="s">
        <v>50</v>
      </c>
      <c r="S946">
        <v>11</v>
      </c>
      <c r="T946">
        <v>3</v>
      </c>
      <c r="U946">
        <v>1</v>
      </c>
      <c r="V946">
        <v>3</v>
      </c>
      <c r="W946">
        <v>10</v>
      </c>
      <c r="X946">
        <v>6</v>
      </c>
      <c r="Y946">
        <v>3</v>
      </c>
      <c r="Z946">
        <v>9</v>
      </c>
      <c r="AA946">
        <v>8</v>
      </c>
      <c r="AB946">
        <v>7</v>
      </c>
      <c r="AC946">
        <v>5</v>
      </c>
      <c r="AD946">
        <v>0</v>
      </c>
      <c r="AE946">
        <v>0</v>
      </c>
      <c r="AF946">
        <v>0</v>
      </c>
      <c r="AG946">
        <v>1</v>
      </c>
      <c r="AH946" t="s">
        <v>63</v>
      </c>
      <c r="AI946" t="s">
        <v>46</v>
      </c>
      <c r="AJ946" t="s">
        <v>47</v>
      </c>
      <c r="AK946" t="s">
        <v>58</v>
      </c>
      <c r="AL946" t="s">
        <v>49</v>
      </c>
      <c r="AM946">
        <v>2.75</v>
      </c>
      <c r="AN946" t="s">
        <v>94</v>
      </c>
      <c r="AO946" t="str" cm="1">
        <f t="array" ref="AO946">_xlfn.IFS(
  attrition_data[[#This Row],[YearsSinceLastPromotion]]="","",
  attrition_data[[#This Row],[YearsSinceLastPromotion]]=0,"0",
  attrition_data[[#This Row],[YearsSinceLastPromotion]]&lt;=2,"1–2",
  attrition_data[[#This Row],[YearsSinceLastPromotion]]&lt;=5,"3–5",
  TRUE,"6+"
)</f>
        <v>6+</v>
      </c>
      <c r="AP946">
        <f>attrition_data[[#This Row],[MonthlyIncome]] * 12 * ReplacementFactor</f>
        <v>24026.399999999998</v>
      </c>
      <c r="AQ946">
        <f>IFERROR(attrition_data[[#This Row],[AttritionFlag]] * attrition_data[[#This Row],[ReplacementCost]], 0)</f>
        <v>0</v>
      </c>
      <c r="AR94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46" t="str" cm="1">
        <f t="array" ref="AS946">_xlfn.IFS(
  attrition_data[[#This Row],[RiskScore]] &lt;= $AU$3, "Q1 (Lowest)",
  attrition_data[[#This Row],[RiskScore]] &lt;= $AV$3, "Q2",
  attrition_data[[#This Row],[RiskScore]] &lt;= $AW$3, "Q3",
  TRUE, "Q4 (Highest)"
)</f>
        <v>Q2</v>
      </c>
    </row>
    <row r="947" spans="1:45">
      <c r="A947">
        <v>50</v>
      </c>
      <c r="B947" t="s">
        <v>50</v>
      </c>
      <c r="C947" t="s">
        <v>39</v>
      </c>
      <c r="D947" t="s">
        <v>52</v>
      </c>
      <c r="E947">
        <v>28</v>
      </c>
      <c r="F947">
        <v>3</v>
      </c>
      <c r="G947" t="s">
        <v>41</v>
      </c>
      <c r="H947">
        <v>1317</v>
      </c>
      <c r="I947">
        <v>4</v>
      </c>
      <c r="J947" t="s">
        <v>42</v>
      </c>
      <c r="K947">
        <v>3</v>
      </c>
      <c r="L947">
        <v>4</v>
      </c>
      <c r="M947" t="s">
        <v>80</v>
      </c>
      <c r="N947">
        <v>1</v>
      </c>
      <c r="O947" t="s">
        <v>55</v>
      </c>
      <c r="P947">
        <v>16880</v>
      </c>
      <c r="Q947">
        <v>4</v>
      </c>
      <c r="R947" t="s">
        <v>38</v>
      </c>
      <c r="S947">
        <v>11</v>
      </c>
      <c r="T947">
        <v>3</v>
      </c>
      <c r="U947">
        <v>2</v>
      </c>
      <c r="V947">
        <v>0</v>
      </c>
      <c r="W947">
        <v>25</v>
      </c>
      <c r="X947">
        <v>2</v>
      </c>
      <c r="Y947">
        <v>3</v>
      </c>
      <c r="Z947">
        <v>3</v>
      </c>
      <c r="AA947">
        <v>2</v>
      </c>
      <c r="AB947">
        <v>1</v>
      </c>
      <c r="AC947">
        <v>2</v>
      </c>
      <c r="AD947">
        <v>0</v>
      </c>
      <c r="AE947">
        <v>1</v>
      </c>
      <c r="AF947">
        <v>1</v>
      </c>
      <c r="AG947">
        <v>1</v>
      </c>
      <c r="AH947" t="s">
        <v>56</v>
      </c>
      <c r="AI947" t="s">
        <v>68</v>
      </c>
      <c r="AJ947" t="s">
        <v>76</v>
      </c>
      <c r="AK947" t="s">
        <v>71</v>
      </c>
      <c r="AL947" t="s">
        <v>65</v>
      </c>
      <c r="AM947">
        <v>2.5</v>
      </c>
      <c r="AN947" t="s">
        <v>96</v>
      </c>
      <c r="AO947" t="str" cm="1">
        <f t="array" ref="AO947">_xlfn.IFS(
  attrition_data[[#This Row],[YearsSinceLastPromotion]]="","",
  attrition_data[[#This Row],[YearsSinceLastPromotion]]=0,"0",
  attrition_data[[#This Row],[YearsSinceLastPromotion]]&lt;=2,"1–2",
  attrition_data[[#This Row],[YearsSinceLastPromotion]]&lt;=5,"3–5",
  TRUE,"6+"
)</f>
        <v>1–2</v>
      </c>
      <c r="AP947">
        <f>attrition_data[[#This Row],[MonthlyIncome]] * 12 * ReplacementFactor</f>
        <v>60768</v>
      </c>
      <c r="AQ947">
        <f>IFERROR(attrition_data[[#This Row],[AttritionFlag]] * attrition_data[[#This Row],[ReplacementCost]], 0)</f>
        <v>0</v>
      </c>
      <c r="AR94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47" t="str" cm="1">
        <f t="array" ref="AS947">_xlfn.IFS(
  attrition_data[[#This Row],[RiskScore]] &lt;= $AU$3, "Q1 (Lowest)",
  attrition_data[[#This Row],[RiskScore]] &lt;= $AV$3, "Q2",
  attrition_data[[#This Row],[RiskScore]] &lt;= $AW$3, "Q3",
  TRUE, "Q4 (Highest)"
)</f>
        <v>Q3</v>
      </c>
    </row>
    <row r="948" spans="1:45">
      <c r="A948">
        <v>40</v>
      </c>
      <c r="B948" t="s">
        <v>38</v>
      </c>
      <c r="C948" t="s">
        <v>39</v>
      </c>
      <c r="D948" t="s">
        <v>40</v>
      </c>
      <c r="E948">
        <v>25</v>
      </c>
      <c r="F948">
        <v>4</v>
      </c>
      <c r="G948" t="s">
        <v>82</v>
      </c>
      <c r="H948">
        <v>1318</v>
      </c>
      <c r="I948">
        <v>4</v>
      </c>
      <c r="J948" t="s">
        <v>53</v>
      </c>
      <c r="K948">
        <v>2</v>
      </c>
      <c r="L948">
        <v>3</v>
      </c>
      <c r="M948" t="s">
        <v>43</v>
      </c>
      <c r="N948">
        <v>2</v>
      </c>
      <c r="O948" t="s">
        <v>44</v>
      </c>
      <c r="P948">
        <v>9094</v>
      </c>
      <c r="Q948">
        <v>2</v>
      </c>
      <c r="R948" t="s">
        <v>38</v>
      </c>
      <c r="S948">
        <v>12</v>
      </c>
      <c r="T948">
        <v>3</v>
      </c>
      <c r="U948">
        <v>3</v>
      </c>
      <c r="V948">
        <v>0</v>
      </c>
      <c r="W948">
        <v>9</v>
      </c>
      <c r="X948">
        <v>2</v>
      </c>
      <c r="Y948">
        <v>3</v>
      </c>
      <c r="Z948">
        <v>5</v>
      </c>
      <c r="AA948">
        <v>4</v>
      </c>
      <c r="AB948">
        <v>1</v>
      </c>
      <c r="AC948">
        <v>0</v>
      </c>
      <c r="AD948">
        <v>1</v>
      </c>
      <c r="AE948">
        <v>1</v>
      </c>
      <c r="AF948">
        <v>1</v>
      </c>
      <c r="AG948">
        <v>0</v>
      </c>
      <c r="AH948" t="s">
        <v>45</v>
      </c>
      <c r="AI948" t="s">
        <v>68</v>
      </c>
      <c r="AJ948" t="s">
        <v>47</v>
      </c>
      <c r="AK948" t="s">
        <v>58</v>
      </c>
      <c r="AL948" t="s">
        <v>65</v>
      </c>
      <c r="AM948">
        <v>3</v>
      </c>
      <c r="AN948" t="s">
        <v>94</v>
      </c>
      <c r="AO948" t="str" cm="1">
        <f t="array" ref="AO948">_xlfn.IFS(
  attrition_data[[#This Row],[YearsSinceLastPromotion]]="","",
  attrition_data[[#This Row],[YearsSinceLastPromotion]]=0,"0",
  attrition_data[[#This Row],[YearsSinceLastPromotion]]&lt;=2,"1–2",
  attrition_data[[#This Row],[YearsSinceLastPromotion]]&lt;=5,"3–5",
  TRUE,"6+"
)</f>
        <v>1–2</v>
      </c>
      <c r="AP948">
        <f>attrition_data[[#This Row],[MonthlyIncome]] * 12 * ReplacementFactor</f>
        <v>32738.399999999998</v>
      </c>
      <c r="AQ948">
        <f>IFERROR(attrition_data[[#This Row],[AttritionFlag]] * attrition_data[[#This Row],[ReplacementCost]], 0)</f>
        <v>32738.399999999998</v>
      </c>
      <c r="AR94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48" t="str" cm="1">
        <f t="array" ref="AS948">_xlfn.IFS(
  attrition_data[[#This Row],[RiskScore]] &lt;= $AU$3, "Q1 (Lowest)",
  attrition_data[[#This Row],[RiskScore]] &lt;= $AV$3, "Q2",
  attrition_data[[#This Row],[RiskScore]] &lt;= $AW$3, "Q3",
  TRUE, "Q4 (Highest)"
)</f>
        <v>Q3</v>
      </c>
    </row>
    <row r="949" spans="1:45">
      <c r="A949">
        <v>52</v>
      </c>
      <c r="B949" t="s">
        <v>38</v>
      </c>
      <c r="C949" t="s">
        <v>39</v>
      </c>
      <c r="D949" t="s">
        <v>40</v>
      </c>
      <c r="E949">
        <v>5</v>
      </c>
      <c r="F949">
        <v>3</v>
      </c>
      <c r="G949" t="s">
        <v>41</v>
      </c>
      <c r="H949">
        <v>1319</v>
      </c>
      <c r="I949">
        <v>2</v>
      </c>
      <c r="J949" t="s">
        <v>53</v>
      </c>
      <c r="K949">
        <v>3</v>
      </c>
      <c r="L949">
        <v>3</v>
      </c>
      <c r="M949" t="s">
        <v>43</v>
      </c>
      <c r="N949">
        <v>2</v>
      </c>
      <c r="O949" t="s">
        <v>44</v>
      </c>
      <c r="P949">
        <v>8446</v>
      </c>
      <c r="Q949">
        <v>9</v>
      </c>
      <c r="R949" t="s">
        <v>38</v>
      </c>
      <c r="S949">
        <v>19</v>
      </c>
      <c r="T949">
        <v>3</v>
      </c>
      <c r="U949">
        <v>3</v>
      </c>
      <c r="V949">
        <v>0</v>
      </c>
      <c r="W949">
        <v>10</v>
      </c>
      <c r="X949">
        <v>2</v>
      </c>
      <c r="Y949">
        <v>2</v>
      </c>
      <c r="Z949">
        <v>8</v>
      </c>
      <c r="AA949">
        <v>7</v>
      </c>
      <c r="AB949">
        <v>7</v>
      </c>
      <c r="AC949">
        <v>7</v>
      </c>
      <c r="AD949">
        <v>1</v>
      </c>
      <c r="AE949">
        <v>1</v>
      </c>
      <c r="AF949">
        <v>0</v>
      </c>
      <c r="AG949">
        <v>1</v>
      </c>
      <c r="AH949" t="s">
        <v>56</v>
      </c>
      <c r="AI949" t="s">
        <v>46</v>
      </c>
      <c r="AJ949" t="s">
        <v>47</v>
      </c>
      <c r="AK949" t="s">
        <v>58</v>
      </c>
      <c r="AL949" t="s">
        <v>49</v>
      </c>
      <c r="AM949">
        <v>2.25</v>
      </c>
      <c r="AN949" t="s">
        <v>96</v>
      </c>
      <c r="AO949" t="str" cm="1">
        <f t="array" ref="AO949">_xlfn.IFS(
  attrition_data[[#This Row],[YearsSinceLastPromotion]]="","",
  attrition_data[[#This Row],[YearsSinceLastPromotion]]=0,"0",
  attrition_data[[#This Row],[YearsSinceLastPromotion]]&lt;=2,"1–2",
  attrition_data[[#This Row],[YearsSinceLastPromotion]]&lt;=5,"3–5",
  TRUE,"6+"
)</f>
        <v>6+</v>
      </c>
      <c r="AP949">
        <f>attrition_data[[#This Row],[MonthlyIncome]] * 12 * ReplacementFactor</f>
        <v>30405.599999999999</v>
      </c>
      <c r="AQ949">
        <f>IFERROR(attrition_data[[#This Row],[AttritionFlag]] * attrition_data[[#This Row],[ReplacementCost]], 0)</f>
        <v>30405.599999999999</v>
      </c>
      <c r="AR94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49" t="str" cm="1">
        <f t="array" ref="AS949">_xlfn.IFS(
  attrition_data[[#This Row],[RiskScore]] &lt;= $AU$3, "Q1 (Lowest)",
  attrition_data[[#This Row],[RiskScore]] &lt;= $AV$3, "Q2",
  attrition_data[[#This Row],[RiskScore]] &lt;= $AW$3, "Q3",
  TRUE, "Q4 (Highest)"
)</f>
        <v>Q3</v>
      </c>
    </row>
    <row r="950" spans="1:45">
      <c r="A950">
        <v>30</v>
      </c>
      <c r="B950" t="s">
        <v>50</v>
      </c>
      <c r="C950" t="s">
        <v>39</v>
      </c>
      <c r="D950" t="s">
        <v>52</v>
      </c>
      <c r="E950">
        <v>17</v>
      </c>
      <c r="F950">
        <v>4</v>
      </c>
      <c r="G950" t="s">
        <v>64</v>
      </c>
      <c r="H950">
        <v>1321</v>
      </c>
      <c r="I950">
        <v>2</v>
      </c>
      <c r="J950" t="s">
        <v>42</v>
      </c>
      <c r="K950">
        <v>3</v>
      </c>
      <c r="L950">
        <v>3</v>
      </c>
      <c r="M950" t="s">
        <v>75</v>
      </c>
      <c r="N950">
        <v>1</v>
      </c>
      <c r="O950" t="s">
        <v>55</v>
      </c>
      <c r="P950">
        <v>11916</v>
      </c>
      <c r="Q950">
        <v>1</v>
      </c>
      <c r="R950" t="s">
        <v>38</v>
      </c>
      <c r="S950">
        <v>23</v>
      </c>
      <c r="T950">
        <v>4</v>
      </c>
      <c r="U950">
        <v>4</v>
      </c>
      <c r="V950">
        <v>2</v>
      </c>
      <c r="W950">
        <v>9</v>
      </c>
      <c r="X950">
        <v>2</v>
      </c>
      <c r="Y950">
        <v>3</v>
      </c>
      <c r="Z950">
        <v>9</v>
      </c>
      <c r="AA950">
        <v>1</v>
      </c>
      <c r="AB950">
        <v>0</v>
      </c>
      <c r="AC950">
        <v>8</v>
      </c>
      <c r="AD950">
        <v>0</v>
      </c>
      <c r="AE950">
        <v>1</v>
      </c>
      <c r="AF950">
        <v>1</v>
      </c>
      <c r="AG950">
        <v>1</v>
      </c>
      <c r="AH950" t="s">
        <v>63</v>
      </c>
      <c r="AI950" t="s">
        <v>72</v>
      </c>
      <c r="AJ950" t="s">
        <v>81</v>
      </c>
      <c r="AK950" t="s">
        <v>58</v>
      </c>
      <c r="AL950" t="s">
        <v>49</v>
      </c>
      <c r="AM950">
        <v>2.5</v>
      </c>
      <c r="AN950" t="s">
        <v>96</v>
      </c>
      <c r="AO950" t="str" cm="1">
        <f t="array" ref="AO950">_xlfn.IFS(
  attrition_data[[#This Row],[YearsSinceLastPromotion]]="","",
  attrition_data[[#This Row],[YearsSinceLastPromotion]]=0,"0",
  attrition_data[[#This Row],[YearsSinceLastPromotion]]&lt;=2,"1–2",
  attrition_data[[#This Row],[YearsSinceLastPromotion]]&lt;=5,"3–5",
  TRUE,"6+"
)</f>
        <v>0</v>
      </c>
      <c r="AP950">
        <f>attrition_data[[#This Row],[MonthlyIncome]] * 12 * ReplacementFactor</f>
        <v>42897.599999999999</v>
      </c>
      <c r="AQ950">
        <f>IFERROR(attrition_data[[#This Row],[AttritionFlag]] * attrition_data[[#This Row],[ReplacementCost]], 0)</f>
        <v>0</v>
      </c>
      <c r="AR95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50" t="str" cm="1">
        <f t="array" ref="AS950">_xlfn.IFS(
  attrition_data[[#This Row],[RiskScore]] &lt;= $AU$3, "Q1 (Lowest)",
  attrition_data[[#This Row],[RiskScore]] &lt;= $AV$3, "Q2",
  attrition_data[[#This Row],[RiskScore]] &lt;= $AW$3, "Q3",
  TRUE, "Q4 (Highest)"
)</f>
        <v>Q2</v>
      </c>
    </row>
    <row r="951" spans="1:45">
      <c r="A951">
        <v>39</v>
      </c>
      <c r="B951" t="s">
        <v>50</v>
      </c>
      <c r="C951" t="s">
        <v>39</v>
      </c>
      <c r="D951" t="s">
        <v>52</v>
      </c>
      <c r="E951">
        <v>18</v>
      </c>
      <c r="F951">
        <v>2</v>
      </c>
      <c r="G951" t="s">
        <v>41</v>
      </c>
      <c r="H951">
        <v>1322</v>
      </c>
      <c r="I951">
        <v>1</v>
      </c>
      <c r="J951" t="s">
        <v>53</v>
      </c>
      <c r="K951">
        <v>3</v>
      </c>
      <c r="L951">
        <v>2</v>
      </c>
      <c r="M951" t="s">
        <v>69</v>
      </c>
      <c r="N951">
        <v>3</v>
      </c>
      <c r="O951" t="s">
        <v>44</v>
      </c>
      <c r="P951">
        <v>4534</v>
      </c>
      <c r="Q951">
        <v>0</v>
      </c>
      <c r="R951" t="s">
        <v>50</v>
      </c>
      <c r="S951">
        <v>11</v>
      </c>
      <c r="T951">
        <v>3</v>
      </c>
      <c r="U951">
        <v>1</v>
      </c>
      <c r="V951">
        <v>0</v>
      </c>
      <c r="W951">
        <v>9</v>
      </c>
      <c r="X951">
        <v>6</v>
      </c>
      <c r="Y951">
        <v>3</v>
      </c>
      <c r="Z951">
        <v>8</v>
      </c>
      <c r="AA951">
        <v>7</v>
      </c>
      <c r="AB951">
        <v>1</v>
      </c>
      <c r="AC951">
        <v>7</v>
      </c>
      <c r="AD951">
        <v>0</v>
      </c>
      <c r="AE951">
        <v>0</v>
      </c>
      <c r="AF951">
        <v>1</v>
      </c>
      <c r="AG951">
        <v>1</v>
      </c>
      <c r="AH951" t="s">
        <v>45</v>
      </c>
      <c r="AI951" t="s">
        <v>72</v>
      </c>
      <c r="AJ951" t="s">
        <v>61</v>
      </c>
      <c r="AK951" t="s">
        <v>58</v>
      </c>
      <c r="AL951" t="s">
        <v>49</v>
      </c>
      <c r="AM951">
        <v>2</v>
      </c>
      <c r="AN951" t="s">
        <v>93</v>
      </c>
      <c r="AO951" t="str" cm="1">
        <f t="array" ref="AO951">_xlfn.IFS(
  attrition_data[[#This Row],[YearsSinceLastPromotion]]="","",
  attrition_data[[#This Row],[YearsSinceLastPromotion]]=0,"0",
  attrition_data[[#This Row],[YearsSinceLastPromotion]]&lt;=2,"1–2",
  attrition_data[[#This Row],[YearsSinceLastPromotion]]&lt;=5,"3–5",
  TRUE,"6+"
)</f>
        <v>1–2</v>
      </c>
      <c r="AP951">
        <f>attrition_data[[#This Row],[MonthlyIncome]] * 12 * ReplacementFactor</f>
        <v>16322.4</v>
      </c>
      <c r="AQ951">
        <f>IFERROR(attrition_data[[#This Row],[AttritionFlag]] * attrition_data[[#This Row],[ReplacementCost]], 0)</f>
        <v>0</v>
      </c>
      <c r="AR95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51" t="str" cm="1">
        <f t="array" ref="AS951">_xlfn.IFS(
  attrition_data[[#This Row],[RiskScore]] &lt;= $AU$3, "Q1 (Lowest)",
  attrition_data[[#This Row],[RiskScore]] &lt;= $AV$3, "Q2",
  attrition_data[[#This Row],[RiskScore]] &lt;= $AW$3, "Q3",
  TRUE, "Q4 (Highest)"
)</f>
        <v>Q2</v>
      </c>
    </row>
    <row r="952" spans="1:45">
      <c r="A952">
        <v>31</v>
      </c>
      <c r="B952" t="s">
        <v>50</v>
      </c>
      <c r="C952" t="s">
        <v>74</v>
      </c>
      <c r="D952" t="s">
        <v>40</v>
      </c>
      <c r="E952">
        <v>2</v>
      </c>
      <c r="F952">
        <v>4</v>
      </c>
      <c r="G952" t="s">
        <v>41</v>
      </c>
      <c r="H952">
        <v>1324</v>
      </c>
      <c r="I952">
        <v>4</v>
      </c>
      <c r="J952" t="s">
        <v>42</v>
      </c>
      <c r="K952">
        <v>3</v>
      </c>
      <c r="L952">
        <v>3</v>
      </c>
      <c r="M952" t="s">
        <v>43</v>
      </c>
      <c r="N952">
        <v>3</v>
      </c>
      <c r="O952" t="s">
        <v>67</v>
      </c>
      <c r="P952">
        <v>9852</v>
      </c>
      <c r="Q952">
        <v>1</v>
      </c>
      <c r="R952" t="s">
        <v>38</v>
      </c>
      <c r="S952">
        <v>19</v>
      </c>
      <c r="T952">
        <v>3</v>
      </c>
      <c r="U952">
        <v>1</v>
      </c>
      <c r="V952">
        <v>1</v>
      </c>
      <c r="W952">
        <v>10</v>
      </c>
      <c r="X952">
        <v>5</v>
      </c>
      <c r="Y952">
        <v>2</v>
      </c>
      <c r="Z952">
        <v>10</v>
      </c>
      <c r="AA952">
        <v>8</v>
      </c>
      <c r="AB952">
        <v>9</v>
      </c>
      <c r="AC952">
        <v>6</v>
      </c>
      <c r="AD952">
        <v>0</v>
      </c>
      <c r="AE952">
        <v>1</v>
      </c>
      <c r="AF952">
        <v>0</v>
      </c>
      <c r="AG952">
        <v>1</v>
      </c>
      <c r="AH952" t="s">
        <v>63</v>
      </c>
      <c r="AI952" t="s">
        <v>46</v>
      </c>
      <c r="AJ952" t="s">
        <v>47</v>
      </c>
      <c r="AK952" t="s">
        <v>58</v>
      </c>
      <c r="AL952" t="s">
        <v>49</v>
      </c>
      <c r="AM952">
        <v>2.5</v>
      </c>
      <c r="AN952" t="s">
        <v>96</v>
      </c>
      <c r="AO952" t="str" cm="1">
        <f t="array" ref="AO952">_xlfn.IFS(
  attrition_data[[#This Row],[YearsSinceLastPromotion]]="","",
  attrition_data[[#This Row],[YearsSinceLastPromotion]]=0,"0",
  attrition_data[[#This Row],[YearsSinceLastPromotion]]&lt;=2,"1–2",
  attrition_data[[#This Row],[YearsSinceLastPromotion]]&lt;=5,"3–5",
  TRUE,"6+"
)</f>
        <v>6+</v>
      </c>
      <c r="AP952">
        <f>attrition_data[[#This Row],[MonthlyIncome]] * 12 * ReplacementFactor</f>
        <v>35467.199999999997</v>
      </c>
      <c r="AQ952">
        <f>IFERROR(attrition_data[[#This Row],[AttritionFlag]] * attrition_data[[#This Row],[ReplacementCost]], 0)</f>
        <v>0</v>
      </c>
      <c r="AR95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52" t="str" cm="1">
        <f t="array" ref="AS952">_xlfn.IFS(
  attrition_data[[#This Row],[RiskScore]] &lt;= $AU$3, "Q1 (Lowest)",
  attrition_data[[#This Row],[RiskScore]] &lt;= $AV$3, "Q2",
  attrition_data[[#This Row],[RiskScore]] &lt;= $AW$3, "Q3",
  TRUE, "Q4 (Highest)"
)</f>
        <v>Q3</v>
      </c>
    </row>
    <row r="953" spans="1:45">
      <c r="A953">
        <v>41</v>
      </c>
      <c r="B953" t="s">
        <v>50</v>
      </c>
      <c r="C953" t="s">
        <v>74</v>
      </c>
      <c r="D953" t="s">
        <v>40</v>
      </c>
      <c r="E953">
        <v>10</v>
      </c>
      <c r="F953">
        <v>2</v>
      </c>
      <c r="G953" t="s">
        <v>64</v>
      </c>
      <c r="H953">
        <v>1329</v>
      </c>
      <c r="I953">
        <v>3</v>
      </c>
      <c r="J953" t="s">
        <v>53</v>
      </c>
      <c r="K953">
        <v>1</v>
      </c>
      <c r="L953">
        <v>2</v>
      </c>
      <c r="M953" t="s">
        <v>43</v>
      </c>
      <c r="N953">
        <v>2</v>
      </c>
      <c r="O953" t="s">
        <v>44</v>
      </c>
      <c r="P953">
        <v>6151</v>
      </c>
      <c r="Q953">
        <v>1</v>
      </c>
      <c r="R953" t="s">
        <v>50</v>
      </c>
      <c r="S953">
        <v>13</v>
      </c>
      <c r="T953">
        <v>3</v>
      </c>
      <c r="U953">
        <v>1</v>
      </c>
      <c r="V953">
        <v>0</v>
      </c>
      <c r="W953">
        <v>19</v>
      </c>
      <c r="X953">
        <v>4</v>
      </c>
      <c r="Y953">
        <v>3</v>
      </c>
      <c r="Z953">
        <v>19</v>
      </c>
      <c r="AA953">
        <v>2</v>
      </c>
      <c r="AB953">
        <v>11</v>
      </c>
      <c r="AC953">
        <v>9</v>
      </c>
      <c r="AD953">
        <v>0</v>
      </c>
      <c r="AE953">
        <v>0</v>
      </c>
      <c r="AF953">
        <v>0</v>
      </c>
      <c r="AG953">
        <v>1</v>
      </c>
      <c r="AH953" t="s">
        <v>45</v>
      </c>
      <c r="AI953" t="s">
        <v>57</v>
      </c>
      <c r="AJ953" t="s">
        <v>47</v>
      </c>
      <c r="AK953" t="s">
        <v>71</v>
      </c>
      <c r="AL953" t="s">
        <v>71</v>
      </c>
      <c r="AM953">
        <v>2.25</v>
      </c>
      <c r="AN953" t="s">
        <v>96</v>
      </c>
      <c r="AO953" t="str" cm="1">
        <f t="array" ref="AO953">_xlfn.IFS(
  attrition_data[[#This Row],[YearsSinceLastPromotion]]="","",
  attrition_data[[#This Row],[YearsSinceLastPromotion]]=0,"0",
  attrition_data[[#This Row],[YearsSinceLastPromotion]]&lt;=2,"1–2",
  attrition_data[[#This Row],[YearsSinceLastPromotion]]&lt;=5,"3–5",
  TRUE,"6+"
)</f>
        <v>6+</v>
      </c>
      <c r="AP953">
        <f>attrition_data[[#This Row],[MonthlyIncome]] * 12 * ReplacementFactor</f>
        <v>22143.599999999999</v>
      </c>
      <c r="AQ953">
        <f>IFERROR(attrition_data[[#This Row],[AttritionFlag]] * attrition_data[[#This Row],[ReplacementCost]], 0)</f>
        <v>0</v>
      </c>
      <c r="AR95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53" t="str" cm="1">
        <f t="array" ref="AS953">_xlfn.IFS(
  attrition_data[[#This Row],[RiskScore]] &lt;= $AU$3, "Q1 (Lowest)",
  attrition_data[[#This Row],[RiskScore]] &lt;= $AV$3, "Q2",
  attrition_data[[#This Row],[RiskScore]] &lt;= $AW$3, "Q3",
  TRUE, "Q4 (Highest)"
)</f>
        <v>Q2</v>
      </c>
    </row>
    <row r="954" spans="1:45">
      <c r="A954">
        <v>31</v>
      </c>
      <c r="B954" t="s">
        <v>38</v>
      </c>
      <c r="C954" t="s">
        <v>51</v>
      </c>
      <c r="D954" t="s">
        <v>40</v>
      </c>
      <c r="E954">
        <v>1</v>
      </c>
      <c r="F954">
        <v>3</v>
      </c>
      <c r="G954" t="s">
        <v>41</v>
      </c>
      <c r="H954">
        <v>1331</v>
      </c>
      <c r="I954">
        <v>4</v>
      </c>
      <c r="J954" t="s">
        <v>42</v>
      </c>
      <c r="K954">
        <v>3</v>
      </c>
      <c r="L954">
        <v>1</v>
      </c>
      <c r="M954" t="s">
        <v>79</v>
      </c>
      <c r="N954">
        <v>2</v>
      </c>
      <c r="O954" t="s">
        <v>44</v>
      </c>
      <c r="P954">
        <v>2302</v>
      </c>
      <c r="Q954">
        <v>1</v>
      </c>
      <c r="R954" t="s">
        <v>38</v>
      </c>
      <c r="S954">
        <v>11</v>
      </c>
      <c r="T954">
        <v>3</v>
      </c>
      <c r="U954">
        <v>1</v>
      </c>
      <c r="V954">
        <v>0</v>
      </c>
      <c r="W954">
        <v>3</v>
      </c>
      <c r="X954">
        <v>2</v>
      </c>
      <c r="Y954">
        <v>4</v>
      </c>
      <c r="Z954">
        <v>3</v>
      </c>
      <c r="AA954">
        <v>2</v>
      </c>
      <c r="AB954">
        <v>2</v>
      </c>
      <c r="AC954">
        <v>2</v>
      </c>
      <c r="AD954">
        <v>1</v>
      </c>
      <c r="AE954">
        <v>1</v>
      </c>
      <c r="AF954">
        <v>0</v>
      </c>
      <c r="AG954">
        <v>1</v>
      </c>
      <c r="AH954" t="s">
        <v>63</v>
      </c>
      <c r="AI954" t="s">
        <v>46</v>
      </c>
      <c r="AJ954" t="s">
        <v>61</v>
      </c>
      <c r="AK954" t="s">
        <v>65</v>
      </c>
      <c r="AL954" t="s">
        <v>65</v>
      </c>
      <c r="AM954">
        <v>2.75</v>
      </c>
      <c r="AN954" t="s">
        <v>94</v>
      </c>
      <c r="AO954" t="str" cm="1">
        <f t="array" ref="AO954">_xlfn.IFS(
  attrition_data[[#This Row],[YearsSinceLastPromotion]]="","",
  attrition_data[[#This Row],[YearsSinceLastPromotion]]=0,"0",
  attrition_data[[#This Row],[YearsSinceLastPromotion]]&lt;=2,"1–2",
  attrition_data[[#This Row],[YearsSinceLastPromotion]]&lt;=5,"3–5",
  TRUE,"6+"
)</f>
        <v>1–2</v>
      </c>
      <c r="AP954">
        <f>attrition_data[[#This Row],[MonthlyIncome]] * 12 * ReplacementFactor</f>
        <v>8287.1999999999989</v>
      </c>
      <c r="AQ954">
        <f>IFERROR(attrition_data[[#This Row],[AttritionFlag]] * attrition_data[[#This Row],[ReplacementCost]], 0)</f>
        <v>8287.1999999999989</v>
      </c>
      <c r="AR95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54" t="str" cm="1">
        <f t="array" ref="AS954">_xlfn.IFS(
  attrition_data[[#This Row],[RiskScore]] &lt;= $AU$3, "Q1 (Lowest)",
  attrition_data[[#This Row],[RiskScore]] &lt;= $AV$3, "Q2",
  attrition_data[[#This Row],[RiskScore]] &lt;= $AW$3, "Q3",
  TRUE, "Q4 (Highest)"
)</f>
        <v>Q2</v>
      </c>
    </row>
    <row r="955" spans="1:45">
      <c r="A955">
        <v>44</v>
      </c>
      <c r="B955" t="s">
        <v>38</v>
      </c>
      <c r="C955" t="s">
        <v>39</v>
      </c>
      <c r="D955" t="s">
        <v>52</v>
      </c>
      <c r="E955">
        <v>3</v>
      </c>
      <c r="F955">
        <v>3</v>
      </c>
      <c r="G955" t="s">
        <v>41</v>
      </c>
      <c r="H955">
        <v>1333</v>
      </c>
      <c r="I955">
        <v>1</v>
      </c>
      <c r="J955" t="s">
        <v>53</v>
      </c>
      <c r="K955">
        <v>3</v>
      </c>
      <c r="L955">
        <v>1</v>
      </c>
      <c r="M955" t="s">
        <v>60</v>
      </c>
      <c r="N955">
        <v>1</v>
      </c>
      <c r="O955" t="s">
        <v>55</v>
      </c>
      <c r="P955">
        <v>2362</v>
      </c>
      <c r="Q955">
        <v>4</v>
      </c>
      <c r="R955" t="s">
        <v>50</v>
      </c>
      <c r="S955">
        <v>12</v>
      </c>
      <c r="T955">
        <v>3</v>
      </c>
      <c r="U955">
        <v>3</v>
      </c>
      <c r="V955">
        <v>0</v>
      </c>
      <c r="W955">
        <v>10</v>
      </c>
      <c r="X955">
        <v>4</v>
      </c>
      <c r="Y955">
        <v>4</v>
      </c>
      <c r="Z955">
        <v>3</v>
      </c>
      <c r="AA955">
        <v>2</v>
      </c>
      <c r="AB955">
        <v>1</v>
      </c>
      <c r="AC955">
        <v>2</v>
      </c>
      <c r="AD955">
        <v>1</v>
      </c>
      <c r="AE955">
        <v>0</v>
      </c>
      <c r="AF955">
        <v>1</v>
      </c>
      <c r="AG955">
        <v>1</v>
      </c>
      <c r="AH955" t="s">
        <v>45</v>
      </c>
      <c r="AI955" t="s">
        <v>46</v>
      </c>
      <c r="AJ955" t="s">
        <v>61</v>
      </c>
      <c r="AK955" t="s">
        <v>58</v>
      </c>
      <c r="AL955" t="s">
        <v>65</v>
      </c>
      <c r="AM955">
        <v>2.25</v>
      </c>
      <c r="AN955" t="s">
        <v>96</v>
      </c>
      <c r="AO955" t="str" cm="1">
        <f t="array" ref="AO955">_xlfn.IFS(
  attrition_data[[#This Row],[YearsSinceLastPromotion]]="","",
  attrition_data[[#This Row],[YearsSinceLastPromotion]]=0,"0",
  attrition_data[[#This Row],[YearsSinceLastPromotion]]&lt;=2,"1–2",
  attrition_data[[#This Row],[YearsSinceLastPromotion]]&lt;=5,"3–5",
  TRUE,"6+"
)</f>
        <v>1–2</v>
      </c>
      <c r="AP955">
        <f>attrition_data[[#This Row],[MonthlyIncome]] * 12 * ReplacementFactor</f>
        <v>8503.1999999999989</v>
      </c>
      <c r="AQ955">
        <f>IFERROR(attrition_data[[#This Row],[AttritionFlag]] * attrition_data[[#This Row],[ReplacementCost]], 0)</f>
        <v>8503.1999999999989</v>
      </c>
      <c r="AR95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955" t="str" cm="1">
        <f t="array" ref="AS955">_xlfn.IFS(
  attrition_data[[#This Row],[RiskScore]] &lt;= $AU$3, "Q1 (Lowest)",
  attrition_data[[#This Row],[RiskScore]] &lt;= $AV$3, "Q2",
  attrition_data[[#This Row],[RiskScore]] &lt;= $AW$3, "Q3",
  TRUE, "Q4 (Highest)"
)</f>
        <v>Q1 (Lowest)</v>
      </c>
    </row>
    <row r="956" spans="1:45">
      <c r="A956">
        <v>42</v>
      </c>
      <c r="B956" t="s">
        <v>50</v>
      </c>
      <c r="C956" t="s">
        <v>74</v>
      </c>
      <c r="D956" t="s">
        <v>52</v>
      </c>
      <c r="E956">
        <v>2</v>
      </c>
      <c r="F956">
        <v>1</v>
      </c>
      <c r="G956" t="s">
        <v>41</v>
      </c>
      <c r="H956">
        <v>1334</v>
      </c>
      <c r="I956">
        <v>3</v>
      </c>
      <c r="J956" t="s">
        <v>53</v>
      </c>
      <c r="K956">
        <v>3</v>
      </c>
      <c r="L956">
        <v>4</v>
      </c>
      <c r="M956" t="s">
        <v>75</v>
      </c>
      <c r="N956">
        <v>3</v>
      </c>
      <c r="O956" t="s">
        <v>55</v>
      </c>
      <c r="P956">
        <v>17861</v>
      </c>
      <c r="Q956">
        <v>0</v>
      </c>
      <c r="R956" t="s">
        <v>38</v>
      </c>
      <c r="S956">
        <v>13</v>
      </c>
      <c r="T956">
        <v>3</v>
      </c>
      <c r="U956">
        <v>4</v>
      </c>
      <c r="V956">
        <v>0</v>
      </c>
      <c r="W956">
        <v>21</v>
      </c>
      <c r="X956">
        <v>3</v>
      </c>
      <c r="Y956">
        <v>2</v>
      </c>
      <c r="Z956">
        <v>20</v>
      </c>
      <c r="AA956">
        <v>8</v>
      </c>
      <c r="AB956">
        <v>2</v>
      </c>
      <c r="AC956">
        <v>10</v>
      </c>
      <c r="AD956">
        <v>0</v>
      </c>
      <c r="AE956">
        <v>1</v>
      </c>
      <c r="AF956">
        <v>0</v>
      </c>
      <c r="AG956">
        <v>1</v>
      </c>
      <c r="AH956" t="s">
        <v>45</v>
      </c>
      <c r="AI956" t="s">
        <v>46</v>
      </c>
      <c r="AJ956" t="s">
        <v>76</v>
      </c>
      <c r="AK956" t="s">
        <v>71</v>
      </c>
      <c r="AL956" t="s">
        <v>71</v>
      </c>
      <c r="AM956">
        <v>3</v>
      </c>
      <c r="AN956" t="s">
        <v>94</v>
      </c>
      <c r="AO956" t="str" cm="1">
        <f t="array" ref="AO956">_xlfn.IFS(
  attrition_data[[#This Row],[YearsSinceLastPromotion]]="","",
  attrition_data[[#This Row],[YearsSinceLastPromotion]]=0,"0",
  attrition_data[[#This Row],[YearsSinceLastPromotion]]&lt;=2,"1–2",
  attrition_data[[#This Row],[YearsSinceLastPromotion]]&lt;=5,"3–5",
  TRUE,"6+"
)</f>
        <v>1–2</v>
      </c>
      <c r="AP956">
        <f>attrition_data[[#This Row],[MonthlyIncome]] * 12 * ReplacementFactor</f>
        <v>64299.6</v>
      </c>
      <c r="AQ956">
        <f>IFERROR(attrition_data[[#This Row],[AttritionFlag]] * attrition_data[[#This Row],[ReplacementCost]], 0)</f>
        <v>0</v>
      </c>
      <c r="AR95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56" t="str" cm="1">
        <f t="array" ref="AS956">_xlfn.IFS(
  attrition_data[[#This Row],[RiskScore]] &lt;= $AU$3, "Q1 (Lowest)",
  attrition_data[[#This Row],[RiskScore]] &lt;= $AV$3, "Q2",
  attrition_data[[#This Row],[RiskScore]] &lt;= $AW$3, "Q3",
  TRUE, "Q4 (Highest)"
)</f>
        <v>Q2</v>
      </c>
    </row>
    <row r="957" spans="1:45">
      <c r="A957">
        <v>55</v>
      </c>
      <c r="B957" t="s">
        <v>50</v>
      </c>
      <c r="C957" t="s">
        <v>39</v>
      </c>
      <c r="D957" t="s">
        <v>52</v>
      </c>
      <c r="E957">
        <v>2</v>
      </c>
      <c r="F957">
        <v>2</v>
      </c>
      <c r="G957" t="s">
        <v>64</v>
      </c>
      <c r="H957">
        <v>1336</v>
      </c>
      <c r="I957">
        <v>4</v>
      </c>
      <c r="J957" t="s">
        <v>42</v>
      </c>
      <c r="K957">
        <v>1</v>
      </c>
      <c r="L957">
        <v>5</v>
      </c>
      <c r="M957" t="s">
        <v>75</v>
      </c>
      <c r="N957">
        <v>3</v>
      </c>
      <c r="O957" t="s">
        <v>55</v>
      </c>
      <c r="P957">
        <v>19187</v>
      </c>
      <c r="Q957">
        <v>4</v>
      </c>
      <c r="R957" t="s">
        <v>50</v>
      </c>
      <c r="S957">
        <v>14</v>
      </c>
      <c r="T957">
        <v>3</v>
      </c>
      <c r="U957">
        <v>4</v>
      </c>
      <c r="V957">
        <v>1</v>
      </c>
      <c r="W957">
        <v>23</v>
      </c>
      <c r="X957">
        <v>5</v>
      </c>
      <c r="Y957">
        <v>3</v>
      </c>
      <c r="Z957">
        <v>19</v>
      </c>
      <c r="AA957">
        <v>9</v>
      </c>
      <c r="AB957">
        <v>9</v>
      </c>
      <c r="AC957">
        <v>11</v>
      </c>
      <c r="AD957">
        <v>0</v>
      </c>
      <c r="AE957">
        <v>0</v>
      </c>
      <c r="AF957">
        <v>0</v>
      </c>
      <c r="AG957">
        <v>1</v>
      </c>
      <c r="AH957" t="s">
        <v>66</v>
      </c>
      <c r="AI957" t="s">
        <v>46</v>
      </c>
      <c r="AJ957" t="s">
        <v>76</v>
      </c>
      <c r="AK957" t="s">
        <v>71</v>
      </c>
      <c r="AL957" t="s">
        <v>71</v>
      </c>
      <c r="AM957">
        <v>3.5</v>
      </c>
      <c r="AN957" t="s">
        <v>95</v>
      </c>
      <c r="AO957" t="str" cm="1">
        <f t="array" ref="AO957">_xlfn.IFS(
  attrition_data[[#This Row],[YearsSinceLastPromotion]]="","",
  attrition_data[[#This Row],[YearsSinceLastPromotion]]=0,"0",
  attrition_data[[#This Row],[YearsSinceLastPromotion]]&lt;=2,"1–2",
  attrition_data[[#This Row],[YearsSinceLastPromotion]]&lt;=5,"3–5",
  TRUE,"6+"
)</f>
        <v>6+</v>
      </c>
      <c r="AP957">
        <f>attrition_data[[#This Row],[MonthlyIncome]] * 12 * ReplacementFactor</f>
        <v>69073.2</v>
      </c>
      <c r="AQ957">
        <f>IFERROR(attrition_data[[#This Row],[AttritionFlag]] * attrition_data[[#This Row],[ReplacementCost]], 0)</f>
        <v>0</v>
      </c>
      <c r="AR95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57" t="str" cm="1">
        <f t="array" ref="AS957">_xlfn.IFS(
  attrition_data[[#This Row],[RiskScore]] &lt;= $AU$3, "Q1 (Lowest)",
  attrition_data[[#This Row],[RiskScore]] &lt;= $AV$3, "Q2",
  attrition_data[[#This Row],[RiskScore]] &lt;= $AW$3, "Q3",
  TRUE, "Q4 (Highest)"
)</f>
        <v>Q2</v>
      </c>
    </row>
    <row r="958" spans="1:45">
      <c r="A958">
        <v>56</v>
      </c>
      <c r="B958" t="s">
        <v>50</v>
      </c>
      <c r="C958" t="s">
        <v>39</v>
      </c>
      <c r="D958" t="s">
        <v>84</v>
      </c>
      <c r="E958">
        <v>8</v>
      </c>
      <c r="F958">
        <v>4</v>
      </c>
      <c r="G958" t="s">
        <v>41</v>
      </c>
      <c r="H958">
        <v>1338</v>
      </c>
      <c r="I958">
        <v>4</v>
      </c>
      <c r="J958" t="s">
        <v>53</v>
      </c>
      <c r="K958">
        <v>3</v>
      </c>
      <c r="L958">
        <v>5</v>
      </c>
      <c r="M958" t="s">
        <v>75</v>
      </c>
      <c r="N958">
        <v>2</v>
      </c>
      <c r="O958" t="s">
        <v>44</v>
      </c>
      <c r="P958">
        <v>19717</v>
      </c>
      <c r="Q958">
        <v>6</v>
      </c>
      <c r="R958" t="s">
        <v>50</v>
      </c>
      <c r="S958">
        <v>14</v>
      </c>
      <c r="T958">
        <v>3</v>
      </c>
      <c r="U958">
        <v>1</v>
      </c>
      <c r="V958">
        <v>0</v>
      </c>
      <c r="W958">
        <v>36</v>
      </c>
      <c r="X958">
        <v>4</v>
      </c>
      <c r="Y958">
        <v>3</v>
      </c>
      <c r="Z958">
        <v>7</v>
      </c>
      <c r="AA958">
        <v>3</v>
      </c>
      <c r="AB958">
        <v>7</v>
      </c>
      <c r="AC958">
        <v>7</v>
      </c>
      <c r="AD958">
        <v>0</v>
      </c>
      <c r="AE958">
        <v>0</v>
      </c>
      <c r="AF958">
        <v>0</v>
      </c>
      <c r="AG958">
        <v>1</v>
      </c>
      <c r="AH958" t="s">
        <v>66</v>
      </c>
      <c r="AI958" t="s">
        <v>57</v>
      </c>
      <c r="AJ958" t="s">
        <v>76</v>
      </c>
      <c r="AK958" t="s">
        <v>77</v>
      </c>
      <c r="AL958" t="s">
        <v>49</v>
      </c>
      <c r="AM958">
        <v>2.5</v>
      </c>
      <c r="AN958" t="s">
        <v>96</v>
      </c>
      <c r="AO958" t="str" cm="1">
        <f t="array" ref="AO958">_xlfn.IFS(
  attrition_data[[#This Row],[YearsSinceLastPromotion]]="","",
  attrition_data[[#This Row],[YearsSinceLastPromotion]]=0,"0",
  attrition_data[[#This Row],[YearsSinceLastPromotion]]&lt;=2,"1–2",
  attrition_data[[#This Row],[YearsSinceLastPromotion]]&lt;=5,"3–5",
  TRUE,"6+"
)</f>
        <v>6+</v>
      </c>
      <c r="AP958">
        <f>attrition_data[[#This Row],[MonthlyIncome]] * 12 * ReplacementFactor</f>
        <v>70981.2</v>
      </c>
      <c r="AQ958">
        <f>IFERROR(attrition_data[[#This Row],[AttritionFlag]] * attrition_data[[#This Row],[ReplacementCost]], 0)</f>
        <v>0</v>
      </c>
      <c r="AR95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58" t="str" cm="1">
        <f t="array" ref="AS958">_xlfn.IFS(
  attrition_data[[#This Row],[RiskScore]] &lt;= $AU$3, "Q1 (Lowest)",
  attrition_data[[#This Row],[RiskScore]] &lt;= $AV$3, "Q2",
  attrition_data[[#This Row],[RiskScore]] &lt;= $AW$3, "Q3",
  TRUE, "Q4 (Highest)"
)</f>
        <v>Q2</v>
      </c>
    </row>
    <row r="959" spans="1:45">
      <c r="A959">
        <v>40</v>
      </c>
      <c r="B959" t="s">
        <v>50</v>
      </c>
      <c r="C959" t="s">
        <v>74</v>
      </c>
      <c r="D959" t="s">
        <v>52</v>
      </c>
      <c r="E959">
        <v>16</v>
      </c>
      <c r="F959">
        <v>2</v>
      </c>
      <c r="G959" t="s">
        <v>41</v>
      </c>
      <c r="H959">
        <v>1340</v>
      </c>
      <c r="I959">
        <v>3</v>
      </c>
      <c r="J959" t="s">
        <v>53</v>
      </c>
      <c r="K959">
        <v>3</v>
      </c>
      <c r="L959">
        <v>1</v>
      </c>
      <c r="M959" t="s">
        <v>54</v>
      </c>
      <c r="N959">
        <v>3</v>
      </c>
      <c r="O959" t="s">
        <v>67</v>
      </c>
      <c r="P959">
        <v>3544</v>
      </c>
      <c r="Q959">
        <v>9</v>
      </c>
      <c r="R959" t="s">
        <v>50</v>
      </c>
      <c r="S959">
        <v>16</v>
      </c>
      <c r="T959">
        <v>3</v>
      </c>
      <c r="U959">
        <v>2</v>
      </c>
      <c r="V959">
        <v>1</v>
      </c>
      <c r="W959">
        <v>6</v>
      </c>
      <c r="X959">
        <v>0</v>
      </c>
      <c r="Y959">
        <v>3</v>
      </c>
      <c r="Z959">
        <v>4</v>
      </c>
      <c r="AA959">
        <v>2</v>
      </c>
      <c r="AB959">
        <v>0</v>
      </c>
      <c r="AC959">
        <v>0</v>
      </c>
      <c r="AD959">
        <v>0</v>
      </c>
      <c r="AE959">
        <v>0</v>
      </c>
      <c r="AF959">
        <v>1</v>
      </c>
      <c r="AG959">
        <v>0</v>
      </c>
      <c r="AH959" t="s">
        <v>45</v>
      </c>
      <c r="AI959" t="s">
        <v>72</v>
      </c>
      <c r="AJ959" t="s">
        <v>61</v>
      </c>
      <c r="AK959" t="s">
        <v>48</v>
      </c>
      <c r="AL959" t="s">
        <v>65</v>
      </c>
      <c r="AM959">
        <v>2.75</v>
      </c>
      <c r="AN959" t="s">
        <v>94</v>
      </c>
      <c r="AO959" t="str" cm="1">
        <f t="array" ref="AO959">_xlfn.IFS(
  attrition_data[[#This Row],[YearsSinceLastPromotion]]="","",
  attrition_data[[#This Row],[YearsSinceLastPromotion]]=0,"0",
  attrition_data[[#This Row],[YearsSinceLastPromotion]]&lt;=2,"1–2",
  attrition_data[[#This Row],[YearsSinceLastPromotion]]&lt;=5,"3–5",
  TRUE,"6+"
)</f>
        <v>0</v>
      </c>
      <c r="AP959">
        <f>attrition_data[[#This Row],[MonthlyIncome]] * 12 * ReplacementFactor</f>
        <v>12758.4</v>
      </c>
      <c r="AQ959">
        <f>IFERROR(attrition_data[[#This Row],[AttritionFlag]] * attrition_data[[#This Row],[ReplacementCost]], 0)</f>
        <v>0</v>
      </c>
      <c r="AR95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959" t="str" cm="1">
        <f t="array" ref="AS959">_xlfn.IFS(
  attrition_data[[#This Row],[RiskScore]] &lt;= $AU$3, "Q1 (Lowest)",
  attrition_data[[#This Row],[RiskScore]] &lt;= $AV$3, "Q2",
  attrition_data[[#This Row],[RiskScore]] &lt;= $AW$3, "Q3",
  TRUE, "Q4 (Highest)"
)</f>
        <v>Q1 (Lowest)</v>
      </c>
    </row>
    <row r="960" spans="1:45">
      <c r="A960">
        <v>34</v>
      </c>
      <c r="B960" t="s">
        <v>50</v>
      </c>
      <c r="C960" t="s">
        <v>39</v>
      </c>
      <c r="D960" t="s">
        <v>52</v>
      </c>
      <c r="E960">
        <v>9</v>
      </c>
      <c r="F960">
        <v>3</v>
      </c>
      <c r="G960" t="s">
        <v>41</v>
      </c>
      <c r="H960">
        <v>1344</v>
      </c>
      <c r="I960">
        <v>4</v>
      </c>
      <c r="J960" t="s">
        <v>53</v>
      </c>
      <c r="K960">
        <v>3</v>
      </c>
      <c r="L960">
        <v>3</v>
      </c>
      <c r="M960" t="s">
        <v>70</v>
      </c>
      <c r="N960">
        <v>4</v>
      </c>
      <c r="O960" t="s">
        <v>67</v>
      </c>
      <c r="P960">
        <v>8500</v>
      </c>
      <c r="Q960">
        <v>0</v>
      </c>
      <c r="R960" t="s">
        <v>50</v>
      </c>
      <c r="S960">
        <v>11</v>
      </c>
      <c r="T960">
        <v>3</v>
      </c>
      <c r="U960">
        <v>4</v>
      </c>
      <c r="V960">
        <v>1</v>
      </c>
      <c r="W960">
        <v>10</v>
      </c>
      <c r="X960">
        <v>0</v>
      </c>
      <c r="Y960">
        <v>2</v>
      </c>
      <c r="Z960">
        <v>9</v>
      </c>
      <c r="AA960">
        <v>7</v>
      </c>
      <c r="AB960">
        <v>1</v>
      </c>
      <c r="AC960">
        <v>6</v>
      </c>
      <c r="AD960">
        <v>0</v>
      </c>
      <c r="AE960">
        <v>0</v>
      </c>
      <c r="AF960">
        <v>1</v>
      </c>
      <c r="AG960">
        <v>1</v>
      </c>
      <c r="AH960" t="s">
        <v>63</v>
      </c>
      <c r="AI960" t="s">
        <v>57</v>
      </c>
      <c r="AJ960" t="s">
        <v>47</v>
      </c>
      <c r="AK960" t="s">
        <v>58</v>
      </c>
      <c r="AL960" t="s">
        <v>49</v>
      </c>
      <c r="AM960">
        <v>3.5</v>
      </c>
      <c r="AN960" t="s">
        <v>95</v>
      </c>
      <c r="AO960" t="str" cm="1">
        <f t="array" ref="AO960">_xlfn.IFS(
  attrition_data[[#This Row],[YearsSinceLastPromotion]]="","",
  attrition_data[[#This Row],[YearsSinceLastPromotion]]=0,"0",
  attrition_data[[#This Row],[YearsSinceLastPromotion]]&lt;=2,"1–2",
  attrition_data[[#This Row],[YearsSinceLastPromotion]]&lt;=5,"3–5",
  TRUE,"6+"
)</f>
        <v>1–2</v>
      </c>
      <c r="AP960">
        <f>attrition_data[[#This Row],[MonthlyIncome]] * 12 * ReplacementFactor</f>
        <v>30600</v>
      </c>
      <c r="AQ960">
        <f>IFERROR(attrition_data[[#This Row],[AttritionFlag]] * attrition_data[[#This Row],[ReplacementCost]], 0)</f>
        <v>0</v>
      </c>
      <c r="AR96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960" t="str" cm="1">
        <f t="array" ref="AS960">_xlfn.IFS(
  attrition_data[[#This Row],[RiskScore]] &lt;= $AU$3, "Q1 (Lowest)",
  attrition_data[[#This Row],[RiskScore]] &lt;= $AV$3, "Q2",
  attrition_data[[#This Row],[RiskScore]] &lt;= $AW$3, "Q3",
  TRUE, "Q4 (Highest)"
)</f>
        <v>Q1 (Lowest)</v>
      </c>
    </row>
    <row r="961" spans="1:45">
      <c r="A961">
        <v>40</v>
      </c>
      <c r="B961" t="s">
        <v>50</v>
      </c>
      <c r="C961" t="s">
        <v>39</v>
      </c>
      <c r="D961" t="s">
        <v>52</v>
      </c>
      <c r="E961">
        <v>2</v>
      </c>
      <c r="F961">
        <v>3</v>
      </c>
      <c r="G961" t="s">
        <v>41</v>
      </c>
      <c r="H961">
        <v>1346</v>
      </c>
      <c r="I961">
        <v>3</v>
      </c>
      <c r="J961" t="s">
        <v>53</v>
      </c>
      <c r="K961">
        <v>3</v>
      </c>
      <c r="L961">
        <v>2</v>
      </c>
      <c r="M961" t="s">
        <v>54</v>
      </c>
      <c r="N961">
        <v>4</v>
      </c>
      <c r="O961" t="s">
        <v>44</v>
      </c>
      <c r="P961">
        <v>4661</v>
      </c>
      <c r="Q961">
        <v>1</v>
      </c>
      <c r="R961" t="s">
        <v>50</v>
      </c>
      <c r="S961">
        <v>13</v>
      </c>
      <c r="T961">
        <v>3</v>
      </c>
      <c r="U961">
        <v>3</v>
      </c>
      <c r="V961">
        <v>0</v>
      </c>
      <c r="W961">
        <v>9</v>
      </c>
      <c r="X961">
        <v>4</v>
      </c>
      <c r="Y961">
        <v>3</v>
      </c>
      <c r="Z961">
        <v>9</v>
      </c>
      <c r="AA961">
        <v>8</v>
      </c>
      <c r="AB961">
        <v>8</v>
      </c>
      <c r="AC961">
        <v>8</v>
      </c>
      <c r="AD961">
        <v>0</v>
      </c>
      <c r="AE961">
        <v>0</v>
      </c>
      <c r="AF961">
        <v>0</v>
      </c>
      <c r="AG961">
        <v>1</v>
      </c>
      <c r="AH961" t="s">
        <v>45</v>
      </c>
      <c r="AI961" t="s">
        <v>46</v>
      </c>
      <c r="AJ961" t="s">
        <v>61</v>
      </c>
      <c r="AK961" t="s">
        <v>58</v>
      </c>
      <c r="AL961" t="s">
        <v>49</v>
      </c>
      <c r="AM961">
        <v>3.25</v>
      </c>
      <c r="AN961" t="s">
        <v>95</v>
      </c>
      <c r="AO961" t="str" cm="1">
        <f t="array" ref="AO961">_xlfn.IFS(
  attrition_data[[#This Row],[YearsSinceLastPromotion]]="","",
  attrition_data[[#This Row],[YearsSinceLastPromotion]]=0,"0",
  attrition_data[[#This Row],[YearsSinceLastPromotion]]&lt;=2,"1–2",
  attrition_data[[#This Row],[YearsSinceLastPromotion]]&lt;=5,"3–5",
  TRUE,"6+"
)</f>
        <v>6+</v>
      </c>
      <c r="AP961">
        <f>attrition_data[[#This Row],[MonthlyIncome]] * 12 * ReplacementFactor</f>
        <v>16779.599999999999</v>
      </c>
      <c r="AQ961">
        <f>IFERROR(attrition_data[[#This Row],[AttritionFlag]] * attrition_data[[#This Row],[ReplacementCost]], 0)</f>
        <v>0</v>
      </c>
      <c r="AR96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61" t="str" cm="1">
        <f t="array" ref="AS961">_xlfn.IFS(
  attrition_data[[#This Row],[RiskScore]] &lt;= $AU$3, "Q1 (Lowest)",
  attrition_data[[#This Row],[RiskScore]] &lt;= $AV$3, "Q2",
  attrition_data[[#This Row],[RiskScore]] &lt;= $AW$3, "Q3",
  TRUE, "Q4 (Highest)"
)</f>
        <v>Q2</v>
      </c>
    </row>
    <row r="962" spans="1:45">
      <c r="A962">
        <v>41</v>
      </c>
      <c r="B962" t="s">
        <v>50</v>
      </c>
      <c r="C962" t="s">
        <v>51</v>
      </c>
      <c r="D962" t="s">
        <v>40</v>
      </c>
      <c r="E962">
        <v>1</v>
      </c>
      <c r="F962">
        <v>3</v>
      </c>
      <c r="G962" t="s">
        <v>82</v>
      </c>
      <c r="H962">
        <v>1349</v>
      </c>
      <c r="I962">
        <v>3</v>
      </c>
      <c r="J962" t="s">
        <v>42</v>
      </c>
      <c r="K962">
        <v>3</v>
      </c>
      <c r="L962">
        <v>2</v>
      </c>
      <c r="M962" t="s">
        <v>43</v>
      </c>
      <c r="N962">
        <v>1</v>
      </c>
      <c r="O962" t="s">
        <v>67</v>
      </c>
      <c r="P962">
        <v>4103</v>
      </c>
      <c r="Q962">
        <v>0</v>
      </c>
      <c r="R962" t="s">
        <v>50</v>
      </c>
      <c r="S962">
        <v>17</v>
      </c>
      <c r="T962">
        <v>3</v>
      </c>
      <c r="U962">
        <v>4</v>
      </c>
      <c r="V962">
        <v>1</v>
      </c>
      <c r="W962">
        <v>10</v>
      </c>
      <c r="X962">
        <v>2</v>
      </c>
      <c r="Y962">
        <v>3</v>
      </c>
      <c r="Z962">
        <v>9</v>
      </c>
      <c r="AA962">
        <v>3</v>
      </c>
      <c r="AB962">
        <v>1</v>
      </c>
      <c r="AC962">
        <v>7</v>
      </c>
      <c r="AD962">
        <v>0</v>
      </c>
      <c r="AE962">
        <v>0</v>
      </c>
      <c r="AF962">
        <v>1</v>
      </c>
      <c r="AG962">
        <v>1</v>
      </c>
      <c r="AH962" t="s">
        <v>45</v>
      </c>
      <c r="AI962" t="s">
        <v>46</v>
      </c>
      <c r="AJ962" t="s">
        <v>61</v>
      </c>
      <c r="AK962" t="s">
        <v>58</v>
      </c>
      <c r="AL962" t="s">
        <v>49</v>
      </c>
      <c r="AM962">
        <v>2.75</v>
      </c>
      <c r="AN962" t="s">
        <v>94</v>
      </c>
      <c r="AO962" t="str" cm="1">
        <f t="array" ref="AO962">_xlfn.IFS(
  attrition_data[[#This Row],[YearsSinceLastPromotion]]="","",
  attrition_data[[#This Row],[YearsSinceLastPromotion]]=0,"0",
  attrition_data[[#This Row],[YearsSinceLastPromotion]]&lt;=2,"1–2",
  attrition_data[[#This Row],[YearsSinceLastPromotion]]&lt;=5,"3–5",
  TRUE,"6+"
)</f>
        <v>1–2</v>
      </c>
      <c r="AP962">
        <f>attrition_data[[#This Row],[MonthlyIncome]] * 12 * ReplacementFactor</f>
        <v>14770.8</v>
      </c>
      <c r="AQ962">
        <f>IFERROR(attrition_data[[#This Row],[AttritionFlag]] * attrition_data[[#This Row],[ReplacementCost]], 0)</f>
        <v>0</v>
      </c>
      <c r="AR96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962" t="str" cm="1">
        <f t="array" ref="AS962">_xlfn.IFS(
  attrition_data[[#This Row],[RiskScore]] &lt;= $AU$3, "Q1 (Lowest)",
  attrition_data[[#This Row],[RiskScore]] &lt;= $AV$3, "Q2",
  attrition_data[[#This Row],[RiskScore]] &lt;= $AW$3, "Q3",
  TRUE, "Q4 (Highest)"
)</f>
        <v>Q1 (Lowest)</v>
      </c>
    </row>
    <row r="963" spans="1:45">
      <c r="A963">
        <v>35</v>
      </c>
      <c r="B963" t="s">
        <v>50</v>
      </c>
      <c r="C963" t="s">
        <v>51</v>
      </c>
      <c r="D963" t="s">
        <v>52</v>
      </c>
      <c r="E963">
        <v>4</v>
      </c>
      <c r="F963">
        <v>4</v>
      </c>
      <c r="G963" t="s">
        <v>41</v>
      </c>
      <c r="H963">
        <v>1350</v>
      </c>
      <c r="I963">
        <v>3</v>
      </c>
      <c r="J963" t="s">
        <v>53</v>
      </c>
      <c r="K963">
        <v>3</v>
      </c>
      <c r="L963">
        <v>2</v>
      </c>
      <c r="M963" t="s">
        <v>54</v>
      </c>
      <c r="N963">
        <v>3</v>
      </c>
      <c r="O963" t="s">
        <v>44</v>
      </c>
      <c r="P963">
        <v>4249</v>
      </c>
      <c r="Q963">
        <v>1</v>
      </c>
      <c r="R963" t="s">
        <v>38</v>
      </c>
      <c r="S963">
        <v>11</v>
      </c>
      <c r="T963">
        <v>3</v>
      </c>
      <c r="U963">
        <v>2</v>
      </c>
      <c r="V963">
        <v>0</v>
      </c>
      <c r="W963">
        <v>9</v>
      </c>
      <c r="X963">
        <v>3</v>
      </c>
      <c r="Y963">
        <v>3</v>
      </c>
      <c r="Z963">
        <v>9</v>
      </c>
      <c r="AA963">
        <v>6</v>
      </c>
      <c r="AB963">
        <v>1</v>
      </c>
      <c r="AC963">
        <v>1</v>
      </c>
      <c r="AD963">
        <v>0</v>
      </c>
      <c r="AE963">
        <v>1</v>
      </c>
      <c r="AF963">
        <v>1</v>
      </c>
      <c r="AG963">
        <v>1</v>
      </c>
      <c r="AH963" t="s">
        <v>45</v>
      </c>
      <c r="AI963" t="s">
        <v>46</v>
      </c>
      <c r="AJ963" t="s">
        <v>61</v>
      </c>
      <c r="AK963" t="s">
        <v>58</v>
      </c>
      <c r="AL963" t="s">
        <v>49</v>
      </c>
      <c r="AM963">
        <v>2.75</v>
      </c>
      <c r="AN963" t="s">
        <v>94</v>
      </c>
      <c r="AO963" t="str" cm="1">
        <f t="array" ref="AO963">_xlfn.IFS(
  attrition_data[[#This Row],[YearsSinceLastPromotion]]="","",
  attrition_data[[#This Row],[YearsSinceLastPromotion]]=0,"0",
  attrition_data[[#This Row],[YearsSinceLastPromotion]]&lt;=2,"1–2",
  attrition_data[[#This Row],[YearsSinceLastPromotion]]&lt;=5,"3–5",
  TRUE,"6+"
)</f>
        <v>1–2</v>
      </c>
      <c r="AP963">
        <f>attrition_data[[#This Row],[MonthlyIncome]] * 12 * ReplacementFactor</f>
        <v>15296.4</v>
      </c>
      <c r="AQ963">
        <f>IFERROR(attrition_data[[#This Row],[AttritionFlag]] * attrition_data[[#This Row],[ReplacementCost]], 0)</f>
        <v>0</v>
      </c>
      <c r="AR96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63" t="str" cm="1">
        <f t="array" ref="AS963">_xlfn.IFS(
  attrition_data[[#This Row],[RiskScore]] &lt;= $AU$3, "Q1 (Lowest)",
  attrition_data[[#This Row],[RiskScore]] &lt;= $AV$3, "Q2",
  attrition_data[[#This Row],[RiskScore]] &lt;= $AW$3, "Q3",
  TRUE, "Q4 (Highest)"
)</f>
        <v>Q2</v>
      </c>
    </row>
    <row r="964" spans="1:45">
      <c r="A964">
        <v>51</v>
      </c>
      <c r="B964" t="s">
        <v>50</v>
      </c>
      <c r="C964" t="s">
        <v>39</v>
      </c>
      <c r="D964" t="s">
        <v>84</v>
      </c>
      <c r="E964">
        <v>5</v>
      </c>
      <c r="F964">
        <v>3</v>
      </c>
      <c r="G964" t="s">
        <v>41</v>
      </c>
      <c r="H964">
        <v>1352</v>
      </c>
      <c r="I964">
        <v>3</v>
      </c>
      <c r="J964" t="s">
        <v>53</v>
      </c>
      <c r="K964">
        <v>3</v>
      </c>
      <c r="L964">
        <v>4</v>
      </c>
      <c r="M964" t="s">
        <v>75</v>
      </c>
      <c r="N964">
        <v>2</v>
      </c>
      <c r="O964" t="s">
        <v>67</v>
      </c>
      <c r="P964">
        <v>14026</v>
      </c>
      <c r="Q964">
        <v>1</v>
      </c>
      <c r="R964" t="s">
        <v>38</v>
      </c>
      <c r="S964">
        <v>11</v>
      </c>
      <c r="T964">
        <v>3</v>
      </c>
      <c r="U964">
        <v>2</v>
      </c>
      <c r="V964">
        <v>1</v>
      </c>
      <c r="W964">
        <v>33</v>
      </c>
      <c r="X964">
        <v>2</v>
      </c>
      <c r="Y964">
        <v>3</v>
      </c>
      <c r="Z964">
        <v>33</v>
      </c>
      <c r="AA964">
        <v>9</v>
      </c>
      <c r="AB964">
        <v>0</v>
      </c>
      <c r="AC964">
        <v>10</v>
      </c>
      <c r="AD964">
        <v>0</v>
      </c>
      <c r="AE964">
        <v>1</v>
      </c>
      <c r="AF964">
        <v>1</v>
      </c>
      <c r="AG964">
        <v>1</v>
      </c>
      <c r="AH964" t="s">
        <v>56</v>
      </c>
      <c r="AI964" t="s">
        <v>46</v>
      </c>
      <c r="AJ964" t="s">
        <v>81</v>
      </c>
      <c r="AK964" t="s">
        <v>77</v>
      </c>
      <c r="AL964" t="s">
        <v>78</v>
      </c>
      <c r="AM964">
        <v>2.5</v>
      </c>
      <c r="AN964" t="s">
        <v>96</v>
      </c>
      <c r="AO964" t="str" cm="1">
        <f t="array" ref="AO964">_xlfn.IFS(
  attrition_data[[#This Row],[YearsSinceLastPromotion]]="","",
  attrition_data[[#This Row],[YearsSinceLastPromotion]]=0,"0",
  attrition_data[[#This Row],[YearsSinceLastPromotion]]&lt;=2,"1–2",
  attrition_data[[#This Row],[YearsSinceLastPromotion]]&lt;=5,"3–5",
  TRUE,"6+"
)</f>
        <v>0</v>
      </c>
      <c r="AP964">
        <f>attrition_data[[#This Row],[MonthlyIncome]] * 12 * ReplacementFactor</f>
        <v>50493.599999999999</v>
      </c>
      <c r="AQ964">
        <f>IFERROR(attrition_data[[#This Row],[AttritionFlag]] * attrition_data[[#This Row],[ReplacementCost]], 0)</f>
        <v>0</v>
      </c>
      <c r="AR96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64" t="str" cm="1">
        <f t="array" ref="AS964">_xlfn.IFS(
  attrition_data[[#This Row],[RiskScore]] &lt;= $AU$3, "Q1 (Lowest)",
  attrition_data[[#This Row],[RiskScore]] &lt;= $AV$3, "Q2",
  attrition_data[[#This Row],[RiskScore]] &lt;= $AW$3, "Q3",
  TRUE, "Q4 (Highest)"
)</f>
        <v>Q2</v>
      </c>
    </row>
    <row r="965" spans="1:45">
      <c r="A965">
        <v>38</v>
      </c>
      <c r="B965" t="s">
        <v>50</v>
      </c>
      <c r="C965" t="s">
        <v>39</v>
      </c>
      <c r="D965" t="s">
        <v>40</v>
      </c>
      <c r="E965">
        <v>2</v>
      </c>
      <c r="F965">
        <v>2</v>
      </c>
      <c r="G965" t="s">
        <v>41</v>
      </c>
      <c r="H965">
        <v>1355</v>
      </c>
      <c r="I965">
        <v>2</v>
      </c>
      <c r="J965" t="s">
        <v>42</v>
      </c>
      <c r="K965">
        <v>3</v>
      </c>
      <c r="L965">
        <v>2</v>
      </c>
      <c r="M965" t="s">
        <v>43</v>
      </c>
      <c r="N965">
        <v>1</v>
      </c>
      <c r="O965" t="s">
        <v>67</v>
      </c>
      <c r="P965">
        <v>6893</v>
      </c>
      <c r="Q965">
        <v>3</v>
      </c>
      <c r="R965" t="s">
        <v>50</v>
      </c>
      <c r="S965">
        <v>15</v>
      </c>
      <c r="T965">
        <v>3</v>
      </c>
      <c r="U965">
        <v>4</v>
      </c>
      <c r="V965">
        <v>1</v>
      </c>
      <c r="W965">
        <v>11</v>
      </c>
      <c r="X965">
        <v>3</v>
      </c>
      <c r="Y965">
        <v>3</v>
      </c>
      <c r="Z965">
        <v>7</v>
      </c>
      <c r="AA965">
        <v>7</v>
      </c>
      <c r="AB965">
        <v>1</v>
      </c>
      <c r="AC965">
        <v>7</v>
      </c>
      <c r="AD965">
        <v>0</v>
      </c>
      <c r="AE965">
        <v>0</v>
      </c>
      <c r="AF965">
        <v>1</v>
      </c>
      <c r="AG965">
        <v>1</v>
      </c>
      <c r="AH965" t="s">
        <v>45</v>
      </c>
      <c r="AI965" t="s">
        <v>46</v>
      </c>
      <c r="AJ965" t="s">
        <v>47</v>
      </c>
      <c r="AK965" t="s">
        <v>58</v>
      </c>
      <c r="AL965" t="s">
        <v>49</v>
      </c>
      <c r="AM965">
        <v>2.5</v>
      </c>
      <c r="AN965" t="s">
        <v>96</v>
      </c>
      <c r="AO965" t="str" cm="1">
        <f t="array" ref="AO965">_xlfn.IFS(
  attrition_data[[#This Row],[YearsSinceLastPromotion]]="","",
  attrition_data[[#This Row],[YearsSinceLastPromotion]]=0,"0",
  attrition_data[[#This Row],[YearsSinceLastPromotion]]&lt;=2,"1–2",
  attrition_data[[#This Row],[YearsSinceLastPromotion]]&lt;=5,"3–5",
  TRUE,"6+"
)</f>
        <v>1–2</v>
      </c>
      <c r="AP965">
        <f>attrition_data[[#This Row],[MonthlyIncome]] * 12 * ReplacementFactor</f>
        <v>24814.799999999999</v>
      </c>
      <c r="AQ965">
        <f>IFERROR(attrition_data[[#This Row],[AttritionFlag]] * attrition_data[[#This Row],[ReplacementCost]], 0)</f>
        <v>0</v>
      </c>
      <c r="AR96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965" t="str" cm="1">
        <f t="array" ref="AS965">_xlfn.IFS(
  attrition_data[[#This Row],[RiskScore]] &lt;= $AU$3, "Q1 (Lowest)",
  attrition_data[[#This Row],[RiskScore]] &lt;= $AV$3, "Q2",
  attrition_data[[#This Row],[RiskScore]] &lt;= $AW$3, "Q3",
  TRUE, "Q4 (Highest)"
)</f>
        <v>Q1 (Lowest)</v>
      </c>
    </row>
    <row r="966" spans="1:45">
      <c r="A966">
        <v>34</v>
      </c>
      <c r="B966" t="s">
        <v>50</v>
      </c>
      <c r="C966" t="s">
        <v>39</v>
      </c>
      <c r="D966" t="s">
        <v>40</v>
      </c>
      <c r="E966">
        <v>15</v>
      </c>
      <c r="F966">
        <v>2</v>
      </c>
      <c r="G966" t="s">
        <v>64</v>
      </c>
      <c r="H966">
        <v>1356</v>
      </c>
      <c r="I966">
        <v>3</v>
      </c>
      <c r="J966" t="s">
        <v>42</v>
      </c>
      <c r="K966">
        <v>3</v>
      </c>
      <c r="L966">
        <v>2</v>
      </c>
      <c r="M966" t="s">
        <v>43</v>
      </c>
      <c r="N966">
        <v>1</v>
      </c>
      <c r="O966" t="s">
        <v>44</v>
      </c>
      <c r="P966">
        <v>6125</v>
      </c>
      <c r="Q966">
        <v>1</v>
      </c>
      <c r="R966" t="s">
        <v>50</v>
      </c>
      <c r="S966">
        <v>12</v>
      </c>
      <c r="T966">
        <v>3</v>
      </c>
      <c r="U966">
        <v>4</v>
      </c>
      <c r="V966">
        <v>0</v>
      </c>
      <c r="W966">
        <v>10</v>
      </c>
      <c r="X966">
        <v>6</v>
      </c>
      <c r="Y966">
        <v>4</v>
      </c>
      <c r="Z966">
        <v>10</v>
      </c>
      <c r="AA966">
        <v>8</v>
      </c>
      <c r="AB966">
        <v>9</v>
      </c>
      <c r="AC966">
        <v>6</v>
      </c>
      <c r="AD966">
        <v>0</v>
      </c>
      <c r="AE966">
        <v>0</v>
      </c>
      <c r="AF966">
        <v>0</v>
      </c>
      <c r="AG966">
        <v>1</v>
      </c>
      <c r="AH966" t="s">
        <v>63</v>
      </c>
      <c r="AI966" t="s">
        <v>73</v>
      </c>
      <c r="AJ966" t="s">
        <v>47</v>
      </c>
      <c r="AK966" t="s">
        <v>58</v>
      </c>
      <c r="AL966" t="s">
        <v>49</v>
      </c>
      <c r="AM966">
        <v>3</v>
      </c>
      <c r="AN966" t="s">
        <v>94</v>
      </c>
      <c r="AO966" t="str" cm="1">
        <f t="array" ref="AO966">_xlfn.IFS(
  attrition_data[[#This Row],[YearsSinceLastPromotion]]="","",
  attrition_data[[#This Row],[YearsSinceLastPromotion]]=0,"0",
  attrition_data[[#This Row],[YearsSinceLastPromotion]]&lt;=2,"1–2",
  attrition_data[[#This Row],[YearsSinceLastPromotion]]&lt;=5,"3–5",
  TRUE,"6+"
)</f>
        <v>6+</v>
      </c>
      <c r="AP966">
        <f>attrition_data[[#This Row],[MonthlyIncome]] * 12 * ReplacementFactor</f>
        <v>22050</v>
      </c>
      <c r="AQ966">
        <f>IFERROR(attrition_data[[#This Row],[AttritionFlag]] * attrition_data[[#This Row],[ReplacementCost]], 0)</f>
        <v>0</v>
      </c>
      <c r="AR96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66" t="str" cm="1">
        <f t="array" ref="AS966">_xlfn.IFS(
  attrition_data[[#This Row],[RiskScore]] &lt;= $AU$3, "Q1 (Lowest)",
  attrition_data[[#This Row],[RiskScore]] &lt;= $AV$3, "Q2",
  attrition_data[[#This Row],[RiskScore]] &lt;= $AW$3, "Q3",
  TRUE, "Q4 (Highest)"
)</f>
        <v>Q2</v>
      </c>
    </row>
    <row r="967" spans="1:45">
      <c r="A967">
        <v>25</v>
      </c>
      <c r="B967" t="s">
        <v>50</v>
      </c>
      <c r="C967" t="s">
        <v>39</v>
      </c>
      <c r="D967" t="s">
        <v>52</v>
      </c>
      <c r="E967">
        <v>19</v>
      </c>
      <c r="F967">
        <v>1</v>
      </c>
      <c r="G967" t="s">
        <v>64</v>
      </c>
      <c r="H967">
        <v>1358</v>
      </c>
      <c r="I967">
        <v>4</v>
      </c>
      <c r="J967" t="s">
        <v>53</v>
      </c>
      <c r="K967">
        <v>3</v>
      </c>
      <c r="L967">
        <v>1</v>
      </c>
      <c r="M967" t="s">
        <v>60</v>
      </c>
      <c r="N967">
        <v>4</v>
      </c>
      <c r="O967" t="s">
        <v>55</v>
      </c>
      <c r="P967">
        <v>3669</v>
      </c>
      <c r="Q967">
        <v>3</v>
      </c>
      <c r="R967" t="s">
        <v>50</v>
      </c>
      <c r="S967">
        <v>11</v>
      </c>
      <c r="T967">
        <v>3</v>
      </c>
      <c r="U967">
        <v>3</v>
      </c>
      <c r="V967">
        <v>3</v>
      </c>
      <c r="W967">
        <v>7</v>
      </c>
      <c r="X967">
        <v>6</v>
      </c>
      <c r="Y967">
        <v>2</v>
      </c>
      <c r="Z967">
        <v>3</v>
      </c>
      <c r="AA967">
        <v>2</v>
      </c>
      <c r="AB967">
        <v>1</v>
      </c>
      <c r="AC967">
        <v>2</v>
      </c>
      <c r="AD967">
        <v>0</v>
      </c>
      <c r="AE967">
        <v>0</v>
      </c>
      <c r="AF967">
        <v>1</v>
      </c>
      <c r="AG967">
        <v>1</v>
      </c>
      <c r="AH967" t="s">
        <v>63</v>
      </c>
      <c r="AI967" t="s">
        <v>72</v>
      </c>
      <c r="AJ967" t="s">
        <v>61</v>
      </c>
      <c r="AK967" t="s">
        <v>48</v>
      </c>
      <c r="AL967" t="s">
        <v>65</v>
      </c>
      <c r="AM967">
        <v>3.25</v>
      </c>
      <c r="AN967" t="s">
        <v>95</v>
      </c>
      <c r="AO967" t="str" cm="1">
        <f t="array" ref="AO967">_xlfn.IFS(
  attrition_data[[#This Row],[YearsSinceLastPromotion]]="","",
  attrition_data[[#This Row],[YearsSinceLastPromotion]]=0,"0",
  attrition_data[[#This Row],[YearsSinceLastPromotion]]&lt;=2,"1–2",
  attrition_data[[#This Row],[YearsSinceLastPromotion]]&lt;=5,"3–5",
  TRUE,"6+"
)</f>
        <v>1–2</v>
      </c>
      <c r="AP967">
        <f>attrition_data[[#This Row],[MonthlyIncome]] * 12 * ReplacementFactor</f>
        <v>13208.4</v>
      </c>
      <c r="AQ967">
        <f>IFERROR(attrition_data[[#This Row],[AttritionFlag]] * attrition_data[[#This Row],[ReplacementCost]], 0)</f>
        <v>0</v>
      </c>
      <c r="AR96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967" t="str" cm="1">
        <f t="array" ref="AS967">_xlfn.IFS(
  attrition_data[[#This Row],[RiskScore]] &lt;= $AU$3, "Q1 (Lowest)",
  attrition_data[[#This Row],[RiskScore]] &lt;= $AV$3, "Q2",
  attrition_data[[#This Row],[RiskScore]] &lt;= $AW$3, "Q3",
  TRUE, "Q4 (Highest)"
)</f>
        <v>Q1 (Lowest)</v>
      </c>
    </row>
    <row r="968" spans="1:45">
      <c r="A968">
        <v>58</v>
      </c>
      <c r="B968" t="s">
        <v>38</v>
      </c>
      <c r="C968" t="s">
        <v>39</v>
      </c>
      <c r="D968" t="s">
        <v>52</v>
      </c>
      <c r="E968">
        <v>7</v>
      </c>
      <c r="F968">
        <v>4</v>
      </c>
      <c r="G968" t="s">
        <v>64</v>
      </c>
      <c r="H968">
        <v>1360</v>
      </c>
      <c r="I968">
        <v>3</v>
      </c>
      <c r="J968" t="s">
        <v>42</v>
      </c>
      <c r="K968">
        <v>2</v>
      </c>
      <c r="L968">
        <v>3</v>
      </c>
      <c r="M968" t="s">
        <v>69</v>
      </c>
      <c r="N968">
        <v>1</v>
      </c>
      <c r="O968" t="s">
        <v>55</v>
      </c>
      <c r="P968">
        <v>10008</v>
      </c>
      <c r="Q968">
        <v>7</v>
      </c>
      <c r="R968" t="s">
        <v>38</v>
      </c>
      <c r="S968">
        <v>14</v>
      </c>
      <c r="T968">
        <v>3</v>
      </c>
      <c r="U968">
        <v>4</v>
      </c>
      <c r="V968">
        <v>0</v>
      </c>
      <c r="W968">
        <v>31</v>
      </c>
      <c r="X968">
        <v>0</v>
      </c>
      <c r="Y968">
        <v>2</v>
      </c>
      <c r="Z968">
        <v>10</v>
      </c>
      <c r="AA968">
        <v>9</v>
      </c>
      <c r="AB968">
        <v>5</v>
      </c>
      <c r="AC968">
        <v>9</v>
      </c>
      <c r="AD968">
        <v>1</v>
      </c>
      <c r="AE968">
        <v>1</v>
      </c>
      <c r="AF968">
        <v>0</v>
      </c>
      <c r="AG968">
        <v>1</v>
      </c>
      <c r="AH968" t="s">
        <v>66</v>
      </c>
      <c r="AI968" t="s">
        <v>57</v>
      </c>
      <c r="AJ968" t="s">
        <v>81</v>
      </c>
      <c r="AK968" t="s">
        <v>77</v>
      </c>
      <c r="AL968" t="s">
        <v>49</v>
      </c>
      <c r="AM968">
        <v>2.5</v>
      </c>
      <c r="AN968" t="s">
        <v>96</v>
      </c>
      <c r="AO968" t="str" cm="1">
        <f t="array" ref="AO968">_xlfn.IFS(
  attrition_data[[#This Row],[YearsSinceLastPromotion]]="","",
  attrition_data[[#This Row],[YearsSinceLastPromotion]]=0,"0",
  attrition_data[[#This Row],[YearsSinceLastPromotion]]&lt;=2,"1–2",
  attrition_data[[#This Row],[YearsSinceLastPromotion]]&lt;=5,"3–5",
  TRUE,"6+"
)</f>
        <v>3–5</v>
      </c>
      <c r="AP968">
        <f>attrition_data[[#This Row],[MonthlyIncome]] * 12 * ReplacementFactor</f>
        <v>36028.799999999996</v>
      </c>
      <c r="AQ968">
        <f>IFERROR(attrition_data[[#This Row],[AttritionFlag]] * attrition_data[[#This Row],[ReplacementCost]], 0)</f>
        <v>36028.799999999996</v>
      </c>
      <c r="AR96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68" t="str" cm="1">
        <f t="array" ref="AS968">_xlfn.IFS(
  attrition_data[[#This Row],[RiskScore]] &lt;= $AU$3, "Q1 (Lowest)",
  attrition_data[[#This Row],[RiskScore]] &lt;= $AV$3, "Q2",
  attrition_data[[#This Row],[RiskScore]] &lt;= $AW$3, "Q3",
  TRUE, "Q4 (Highest)"
)</f>
        <v>Q3</v>
      </c>
    </row>
    <row r="969" spans="1:45">
      <c r="A969">
        <v>40</v>
      </c>
      <c r="B969" t="s">
        <v>50</v>
      </c>
      <c r="C969" t="s">
        <v>39</v>
      </c>
      <c r="D969" t="s">
        <v>52</v>
      </c>
      <c r="E969">
        <v>1</v>
      </c>
      <c r="F969">
        <v>4</v>
      </c>
      <c r="G969" t="s">
        <v>41</v>
      </c>
      <c r="H969">
        <v>1361</v>
      </c>
      <c r="I969">
        <v>2</v>
      </c>
      <c r="J969" t="s">
        <v>53</v>
      </c>
      <c r="K969">
        <v>3</v>
      </c>
      <c r="L969">
        <v>1</v>
      </c>
      <c r="M969" t="s">
        <v>60</v>
      </c>
      <c r="N969">
        <v>2</v>
      </c>
      <c r="O969" t="s">
        <v>55</v>
      </c>
      <c r="P969">
        <v>2387</v>
      </c>
      <c r="Q969">
        <v>3</v>
      </c>
      <c r="R969" t="s">
        <v>50</v>
      </c>
      <c r="S969">
        <v>22</v>
      </c>
      <c r="T969">
        <v>4</v>
      </c>
      <c r="U969">
        <v>3</v>
      </c>
      <c r="V969">
        <v>1</v>
      </c>
      <c r="W969">
        <v>7</v>
      </c>
      <c r="X969">
        <v>3</v>
      </c>
      <c r="Y969">
        <v>3</v>
      </c>
      <c r="Z969">
        <v>4</v>
      </c>
      <c r="AA969">
        <v>2</v>
      </c>
      <c r="AB969">
        <v>0</v>
      </c>
      <c r="AC969">
        <v>3</v>
      </c>
      <c r="AD969">
        <v>0</v>
      </c>
      <c r="AE969">
        <v>0</v>
      </c>
      <c r="AF969">
        <v>1</v>
      </c>
      <c r="AG969">
        <v>1</v>
      </c>
      <c r="AH969" t="s">
        <v>45</v>
      </c>
      <c r="AI969" t="s">
        <v>46</v>
      </c>
      <c r="AJ969" t="s">
        <v>61</v>
      </c>
      <c r="AK969" t="s">
        <v>48</v>
      </c>
      <c r="AL969" t="s">
        <v>65</v>
      </c>
      <c r="AM969">
        <v>2.5</v>
      </c>
      <c r="AN969" t="s">
        <v>96</v>
      </c>
      <c r="AO969" t="str" cm="1">
        <f t="array" ref="AO969">_xlfn.IFS(
  attrition_data[[#This Row],[YearsSinceLastPromotion]]="","",
  attrition_data[[#This Row],[YearsSinceLastPromotion]]=0,"0",
  attrition_data[[#This Row],[YearsSinceLastPromotion]]&lt;=2,"1–2",
  attrition_data[[#This Row],[YearsSinceLastPromotion]]&lt;=5,"3–5",
  TRUE,"6+"
)</f>
        <v>0</v>
      </c>
      <c r="AP969">
        <f>attrition_data[[#This Row],[MonthlyIncome]] * 12 * ReplacementFactor</f>
        <v>8593.1999999999989</v>
      </c>
      <c r="AQ969">
        <f>IFERROR(attrition_data[[#This Row],[AttritionFlag]] * attrition_data[[#This Row],[ReplacementCost]], 0)</f>
        <v>0</v>
      </c>
      <c r="AR96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969" t="str" cm="1">
        <f t="array" ref="AS969">_xlfn.IFS(
  attrition_data[[#This Row],[RiskScore]] &lt;= $AU$3, "Q1 (Lowest)",
  attrition_data[[#This Row],[RiskScore]] &lt;= $AV$3, "Q2",
  attrition_data[[#This Row],[RiskScore]] &lt;= $AW$3, "Q3",
  TRUE, "Q4 (Highest)"
)</f>
        <v>Q1 (Lowest)</v>
      </c>
    </row>
    <row r="970" spans="1:45">
      <c r="A970">
        <v>36</v>
      </c>
      <c r="B970" t="s">
        <v>50</v>
      </c>
      <c r="C970" t="s">
        <v>51</v>
      </c>
      <c r="D970" t="s">
        <v>40</v>
      </c>
      <c r="E970">
        <v>7</v>
      </c>
      <c r="F970">
        <v>3</v>
      </c>
      <c r="G970" t="s">
        <v>82</v>
      </c>
      <c r="H970">
        <v>1362</v>
      </c>
      <c r="I970">
        <v>1</v>
      </c>
      <c r="J970" t="s">
        <v>42</v>
      </c>
      <c r="K970">
        <v>4</v>
      </c>
      <c r="L970">
        <v>2</v>
      </c>
      <c r="M970" t="s">
        <v>43</v>
      </c>
      <c r="N970">
        <v>1</v>
      </c>
      <c r="O970" t="s">
        <v>55</v>
      </c>
      <c r="P970">
        <v>4639</v>
      </c>
      <c r="Q970">
        <v>2</v>
      </c>
      <c r="R970" t="s">
        <v>50</v>
      </c>
      <c r="S970">
        <v>16</v>
      </c>
      <c r="T970">
        <v>3</v>
      </c>
      <c r="U970">
        <v>4</v>
      </c>
      <c r="V970">
        <v>1</v>
      </c>
      <c r="W970">
        <v>17</v>
      </c>
      <c r="X970">
        <v>2</v>
      </c>
      <c r="Y970">
        <v>2</v>
      </c>
      <c r="Z970">
        <v>15</v>
      </c>
      <c r="AA970">
        <v>7</v>
      </c>
      <c r="AB970">
        <v>6</v>
      </c>
      <c r="AC970">
        <v>13</v>
      </c>
      <c r="AD970">
        <v>0</v>
      </c>
      <c r="AE970">
        <v>0</v>
      </c>
      <c r="AF970">
        <v>0</v>
      </c>
      <c r="AG970">
        <v>1</v>
      </c>
      <c r="AH970" t="s">
        <v>45</v>
      </c>
      <c r="AI970" t="s">
        <v>57</v>
      </c>
      <c r="AJ970" t="s">
        <v>61</v>
      </c>
      <c r="AK970" t="s">
        <v>71</v>
      </c>
      <c r="AL970" t="s">
        <v>71</v>
      </c>
      <c r="AM970">
        <v>2</v>
      </c>
      <c r="AN970" t="s">
        <v>93</v>
      </c>
      <c r="AO970" t="str" cm="1">
        <f t="array" ref="AO970">_xlfn.IFS(
  attrition_data[[#This Row],[YearsSinceLastPromotion]]="","",
  attrition_data[[#This Row],[YearsSinceLastPromotion]]=0,"0",
  attrition_data[[#This Row],[YearsSinceLastPromotion]]&lt;=2,"1–2",
  attrition_data[[#This Row],[YearsSinceLastPromotion]]&lt;=5,"3–5",
  TRUE,"6+"
)</f>
        <v>6+</v>
      </c>
      <c r="AP970">
        <f>attrition_data[[#This Row],[MonthlyIncome]] * 12 * ReplacementFactor</f>
        <v>16700.399999999998</v>
      </c>
      <c r="AQ970">
        <f>IFERROR(attrition_data[[#This Row],[AttritionFlag]] * attrition_data[[#This Row],[ReplacementCost]], 0)</f>
        <v>0</v>
      </c>
      <c r="AR97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70" t="str" cm="1">
        <f t="array" ref="AS970">_xlfn.IFS(
  attrition_data[[#This Row],[RiskScore]] &lt;= $AU$3, "Q1 (Lowest)",
  attrition_data[[#This Row],[RiskScore]] &lt;= $AV$3, "Q2",
  attrition_data[[#This Row],[RiskScore]] &lt;= $AW$3, "Q3",
  TRUE, "Q4 (Highest)"
)</f>
        <v>Q3</v>
      </c>
    </row>
    <row r="971" spans="1:45">
      <c r="A971">
        <v>48</v>
      </c>
      <c r="B971" t="s">
        <v>50</v>
      </c>
      <c r="C971" t="s">
        <v>39</v>
      </c>
      <c r="D971" t="s">
        <v>52</v>
      </c>
      <c r="E971">
        <v>4</v>
      </c>
      <c r="F971">
        <v>3</v>
      </c>
      <c r="G971" t="s">
        <v>41</v>
      </c>
      <c r="H971">
        <v>1363</v>
      </c>
      <c r="I971">
        <v>4</v>
      </c>
      <c r="J971" t="s">
        <v>53</v>
      </c>
      <c r="K971">
        <v>3</v>
      </c>
      <c r="L971">
        <v>3</v>
      </c>
      <c r="M971" t="s">
        <v>69</v>
      </c>
      <c r="N971">
        <v>4</v>
      </c>
      <c r="O971" t="s">
        <v>44</v>
      </c>
      <c r="P971">
        <v>7898</v>
      </c>
      <c r="Q971">
        <v>1</v>
      </c>
      <c r="R971" t="s">
        <v>50</v>
      </c>
      <c r="S971">
        <v>11</v>
      </c>
      <c r="T971">
        <v>3</v>
      </c>
      <c r="U971">
        <v>3</v>
      </c>
      <c r="V971">
        <v>0</v>
      </c>
      <c r="W971">
        <v>11</v>
      </c>
      <c r="X971">
        <v>2</v>
      </c>
      <c r="Y971">
        <v>3</v>
      </c>
      <c r="Z971">
        <v>10</v>
      </c>
      <c r="AA971">
        <v>9</v>
      </c>
      <c r="AB971">
        <v>0</v>
      </c>
      <c r="AC971">
        <v>8</v>
      </c>
      <c r="AD971">
        <v>0</v>
      </c>
      <c r="AE971">
        <v>0</v>
      </c>
      <c r="AF971">
        <v>1</v>
      </c>
      <c r="AG971">
        <v>1</v>
      </c>
      <c r="AH971" t="s">
        <v>56</v>
      </c>
      <c r="AI971" t="s">
        <v>46</v>
      </c>
      <c r="AJ971" t="s">
        <v>47</v>
      </c>
      <c r="AK971" t="s">
        <v>58</v>
      </c>
      <c r="AL971" t="s">
        <v>49</v>
      </c>
      <c r="AM971">
        <v>3.5</v>
      </c>
      <c r="AN971" t="s">
        <v>95</v>
      </c>
      <c r="AO971" t="str" cm="1">
        <f t="array" ref="AO971">_xlfn.IFS(
  attrition_data[[#This Row],[YearsSinceLastPromotion]]="","",
  attrition_data[[#This Row],[YearsSinceLastPromotion]]=0,"0",
  attrition_data[[#This Row],[YearsSinceLastPromotion]]&lt;=2,"1–2",
  attrition_data[[#This Row],[YearsSinceLastPromotion]]&lt;=5,"3–5",
  TRUE,"6+"
)</f>
        <v>0</v>
      </c>
      <c r="AP971">
        <f>attrition_data[[#This Row],[MonthlyIncome]] * 12 * ReplacementFactor</f>
        <v>28432.799999999999</v>
      </c>
      <c r="AQ971">
        <f>IFERROR(attrition_data[[#This Row],[AttritionFlag]] * attrition_data[[#This Row],[ReplacementCost]], 0)</f>
        <v>0</v>
      </c>
      <c r="AR97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971" t="str" cm="1">
        <f t="array" ref="AS971">_xlfn.IFS(
  attrition_data[[#This Row],[RiskScore]] &lt;= $AU$3, "Q1 (Lowest)",
  attrition_data[[#This Row],[RiskScore]] &lt;= $AV$3, "Q2",
  attrition_data[[#This Row],[RiskScore]] &lt;= $AW$3, "Q3",
  TRUE, "Q4 (Highest)"
)</f>
        <v>Q1 (Lowest)</v>
      </c>
    </row>
    <row r="972" spans="1:45">
      <c r="A972">
        <v>27</v>
      </c>
      <c r="B972" t="s">
        <v>50</v>
      </c>
      <c r="C972" t="s">
        <v>39</v>
      </c>
      <c r="D972" t="s">
        <v>40</v>
      </c>
      <c r="E972">
        <v>11</v>
      </c>
      <c r="F972">
        <v>3</v>
      </c>
      <c r="G972" t="s">
        <v>64</v>
      </c>
      <c r="H972">
        <v>1364</v>
      </c>
      <c r="I972">
        <v>3</v>
      </c>
      <c r="J972" t="s">
        <v>42</v>
      </c>
      <c r="K972">
        <v>4</v>
      </c>
      <c r="L972">
        <v>1</v>
      </c>
      <c r="M972" t="s">
        <v>79</v>
      </c>
      <c r="N972">
        <v>4</v>
      </c>
      <c r="O972" t="s">
        <v>55</v>
      </c>
      <c r="P972">
        <v>2534</v>
      </c>
      <c r="Q972">
        <v>8</v>
      </c>
      <c r="R972" t="s">
        <v>50</v>
      </c>
      <c r="S972">
        <v>14</v>
      </c>
      <c r="T972">
        <v>3</v>
      </c>
      <c r="U972">
        <v>2</v>
      </c>
      <c r="V972">
        <v>1</v>
      </c>
      <c r="W972">
        <v>5</v>
      </c>
      <c r="X972">
        <v>4</v>
      </c>
      <c r="Y972">
        <v>3</v>
      </c>
      <c r="Z972">
        <v>1</v>
      </c>
      <c r="AA972">
        <v>0</v>
      </c>
      <c r="AB972">
        <v>0</v>
      </c>
      <c r="AC972">
        <v>0</v>
      </c>
      <c r="AD972">
        <v>0</v>
      </c>
      <c r="AE972">
        <v>0</v>
      </c>
      <c r="AF972">
        <v>1</v>
      </c>
      <c r="AG972">
        <v>0</v>
      </c>
      <c r="AH972" t="s">
        <v>63</v>
      </c>
      <c r="AI972" t="s">
        <v>73</v>
      </c>
      <c r="AJ972" t="s">
        <v>61</v>
      </c>
      <c r="AK972" t="s">
        <v>48</v>
      </c>
      <c r="AL972" t="s">
        <v>62</v>
      </c>
      <c r="AM972">
        <v>3</v>
      </c>
      <c r="AN972" t="s">
        <v>94</v>
      </c>
      <c r="AO972" t="str" cm="1">
        <f t="array" ref="AO972">_xlfn.IFS(
  attrition_data[[#This Row],[YearsSinceLastPromotion]]="","",
  attrition_data[[#This Row],[YearsSinceLastPromotion]]=0,"0",
  attrition_data[[#This Row],[YearsSinceLastPromotion]]&lt;=2,"1–2",
  attrition_data[[#This Row],[YearsSinceLastPromotion]]&lt;=5,"3–5",
  TRUE,"6+"
)</f>
        <v>0</v>
      </c>
      <c r="AP972">
        <f>attrition_data[[#This Row],[MonthlyIncome]] * 12 * ReplacementFactor</f>
        <v>9122.4</v>
      </c>
      <c r="AQ972">
        <f>IFERROR(attrition_data[[#This Row],[AttritionFlag]] * attrition_data[[#This Row],[ReplacementCost]], 0)</f>
        <v>0</v>
      </c>
      <c r="AR97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72" t="str" cm="1">
        <f t="array" ref="AS972">_xlfn.IFS(
  attrition_data[[#This Row],[RiskScore]] &lt;= $AU$3, "Q1 (Lowest)",
  attrition_data[[#This Row],[RiskScore]] &lt;= $AV$3, "Q2",
  attrition_data[[#This Row],[RiskScore]] &lt;= $AW$3, "Q3",
  TRUE, "Q4 (Highest)"
)</f>
        <v>Q2</v>
      </c>
    </row>
    <row r="973" spans="1:45">
      <c r="A973">
        <v>51</v>
      </c>
      <c r="B973" t="s">
        <v>50</v>
      </c>
      <c r="C973" t="s">
        <v>39</v>
      </c>
      <c r="D973" t="s">
        <v>52</v>
      </c>
      <c r="E973">
        <v>11</v>
      </c>
      <c r="F973">
        <v>2</v>
      </c>
      <c r="G973" t="s">
        <v>83</v>
      </c>
      <c r="H973">
        <v>1367</v>
      </c>
      <c r="I973">
        <v>4</v>
      </c>
      <c r="J973" t="s">
        <v>42</v>
      </c>
      <c r="K973">
        <v>2</v>
      </c>
      <c r="L973">
        <v>4</v>
      </c>
      <c r="M973" t="s">
        <v>69</v>
      </c>
      <c r="N973">
        <v>2</v>
      </c>
      <c r="O973" t="s">
        <v>44</v>
      </c>
      <c r="P973">
        <v>13142</v>
      </c>
      <c r="Q973">
        <v>3</v>
      </c>
      <c r="R973" t="s">
        <v>50</v>
      </c>
      <c r="S973">
        <v>16</v>
      </c>
      <c r="T973">
        <v>3</v>
      </c>
      <c r="U973">
        <v>2</v>
      </c>
      <c r="V973">
        <v>0</v>
      </c>
      <c r="W973">
        <v>29</v>
      </c>
      <c r="X973">
        <v>1</v>
      </c>
      <c r="Y973">
        <v>2</v>
      </c>
      <c r="Z973">
        <v>5</v>
      </c>
      <c r="AA973">
        <v>2</v>
      </c>
      <c r="AB973">
        <v>0</v>
      </c>
      <c r="AC973">
        <v>3</v>
      </c>
      <c r="AD973">
        <v>0</v>
      </c>
      <c r="AE973">
        <v>0</v>
      </c>
      <c r="AF973">
        <v>1</v>
      </c>
      <c r="AG973">
        <v>1</v>
      </c>
      <c r="AH973" t="s">
        <v>56</v>
      </c>
      <c r="AI973" t="s">
        <v>73</v>
      </c>
      <c r="AJ973" t="s">
        <v>81</v>
      </c>
      <c r="AK973" t="s">
        <v>77</v>
      </c>
      <c r="AL973" t="s">
        <v>65</v>
      </c>
      <c r="AM973">
        <v>2.5</v>
      </c>
      <c r="AN973" t="s">
        <v>96</v>
      </c>
      <c r="AO973" t="str" cm="1">
        <f t="array" ref="AO973">_xlfn.IFS(
  attrition_data[[#This Row],[YearsSinceLastPromotion]]="","",
  attrition_data[[#This Row],[YearsSinceLastPromotion]]=0,"0",
  attrition_data[[#This Row],[YearsSinceLastPromotion]]&lt;=2,"1–2",
  attrition_data[[#This Row],[YearsSinceLastPromotion]]&lt;=5,"3–5",
  TRUE,"6+"
)</f>
        <v>0</v>
      </c>
      <c r="AP973">
        <f>attrition_data[[#This Row],[MonthlyIncome]] * 12 * ReplacementFactor</f>
        <v>47311.199999999997</v>
      </c>
      <c r="AQ973">
        <f>IFERROR(attrition_data[[#This Row],[AttritionFlag]] * attrition_data[[#This Row],[ReplacementCost]], 0)</f>
        <v>0</v>
      </c>
      <c r="AR97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973" t="str" cm="1">
        <f t="array" ref="AS973">_xlfn.IFS(
  attrition_data[[#This Row],[RiskScore]] &lt;= $AU$3, "Q1 (Lowest)",
  attrition_data[[#This Row],[RiskScore]] &lt;= $AV$3, "Q2",
  attrition_data[[#This Row],[RiskScore]] &lt;= $AW$3, "Q3",
  TRUE, "Q4 (Highest)"
)</f>
        <v>Q1 (Lowest)</v>
      </c>
    </row>
    <row r="974" spans="1:45">
      <c r="A974">
        <v>18</v>
      </c>
      <c r="B974" t="s">
        <v>50</v>
      </c>
      <c r="C974" t="s">
        <v>74</v>
      </c>
      <c r="D974" t="s">
        <v>52</v>
      </c>
      <c r="E974">
        <v>1</v>
      </c>
      <c r="F974">
        <v>3</v>
      </c>
      <c r="G974" t="s">
        <v>41</v>
      </c>
      <c r="H974">
        <v>1368</v>
      </c>
      <c r="I974">
        <v>4</v>
      </c>
      <c r="J974" t="s">
        <v>42</v>
      </c>
      <c r="K974">
        <v>3</v>
      </c>
      <c r="L974">
        <v>1</v>
      </c>
      <c r="M974" t="s">
        <v>60</v>
      </c>
      <c r="N974">
        <v>4</v>
      </c>
      <c r="O974" t="s">
        <v>44</v>
      </c>
      <c r="P974">
        <v>1611</v>
      </c>
      <c r="Q974">
        <v>1</v>
      </c>
      <c r="R974" t="s">
        <v>50</v>
      </c>
      <c r="S974">
        <v>15</v>
      </c>
      <c r="T974">
        <v>3</v>
      </c>
      <c r="U974">
        <v>3</v>
      </c>
      <c r="V974">
        <v>0</v>
      </c>
      <c r="W974">
        <v>0</v>
      </c>
      <c r="X974">
        <v>5</v>
      </c>
      <c r="Y974">
        <v>4</v>
      </c>
      <c r="Z974">
        <v>0</v>
      </c>
      <c r="AA974">
        <v>0</v>
      </c>
      <c r="AB974">
        <v>0</v>
      </c>
      <c r="AC974">
        <v>0</v>
      </c>
      <c r="AD974">
        <v>0</v>
      </c>
      <c r="AE974">
        <v>0</v>
      </c>
      <c r="AF974">
        <v>1</v>
      </c>
      <c r="AG974">
        <v>0</v>
      </c>
      <c r="AH974" t="s">
        <v>153</v>
      </c>
      <c r="AI974" t="s">
        <v>46</v>
      </c>
      <c r="AJ974" t="s">
        <v>61</v>
      </c>
      <c r="AK974" t="s">
        <v>65</v>
      </c>
      <c r="AL974" t="s">
        <v>62</v>
      </c>
      <c r="AM974">
        <v>3.75</v>
      </c>
      <c r="AN974" t="s">
        <v>95</v>
      </c>
      <c r="AO974" t="str" cm="1">
        <f t="array" ref="AO974">_xlfn.IFS(
  attrition_data[[#This Row],[YearsSinceLastPromotion]]="","",
  attrition_data[[#This Row],[YearsSinceLastPromotion]]=0,"0",
  attrition_data[[#This Row],[YearsSinceLastPromotion]]&lt;=2,"1–2",
  attrition_data[[#This Row],[YearsSinceLastPromotion]]&lt;=5,"3–5",
  TRUE,"6+"
)</f>
        <v>0</v>
      </c>
      <c r="AP974">
        <f>attrition_data[[#This Row],[MonthlyIncome]] * 12 * ReplacementFactor</f>
        <v>5799.5999999999995</v>
      </c>
      <c r="AQ974">
        <f>IFERROR(attrition_data[[#This Row],[AttritionFlag]] * attrition_data[[#This Row],[ReplacementCost]], 0)</f>
        <v>0</v>
      </c>
      <c r="AR97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74" t="str" cm="1">
        <f t="array" ref="AS974">_xlfn.IFS(
  attrition_data[[#This Row],[RiskScore]] &lt;= $AU$3, "Q1 (Lowest)",
  attrition_data[[#This Row],[RiskScore]] &lt;= $AV$3, "Q2",
  attrition_data[[#This Row],[RiskScore]] &lt;= $AW$3, "Q3",
  TRUE, "Q4 (Highest)"
)</f>
        <v>Q2</v>
      </c>
    </row>
    <row r="975" spans="1:45">
      <c r="A975">
        <v>35</v>
      </c>
      <c r="B975" t="s">
        <v>50</v>
      </c>
      <c r="C975" t="s">
        <v>39</v>
      </c>
      <c r="D975" t="s">
        <v>52</v>
      </c>
      <c r="E975">
        <v>1</v>
      </c>
      <c r="F975">
        <v>3</v>
      </c>
      <c r="G975" t="s">
        <v>64</v>
      </c>
      <c r="H975">
        <v>1369</v>
      </c>
      <c r="I975">
        <v>4</v>
      </c>
      <c r="J975" t="s">
        <v>42</v>
      </c>
      <c r="K975">
        <v>2</v>
      </c>
      <c r="L975">
        <v>2</v>
      </c>
      <c r="M975" t="s">
        <v>60</v>
      </c>
      <c r="N975">
        <v>4</v>
      </c>
      <c r="O975" t="s">
        <v>55</v>
      </c>
      <c r="P975">
        <v>5363</v>
      </c>
      <c r="Q975">
        <v>0</v>
      </c>
      <c r="R975" t="s">
        <v>50</v>
      </c>
      <c r="S975">
        <v>12</v>
      </c>
      <c r="T975">
        <v>3</v>
      </c>
      <c r="U975">
        <v>2</v>
      </c>
      <c r="V975">
        <v>1</v>
      </c>
      <c r="W975">
        <v>10</v>
      </c>
      <c r="X975">
        <v>0</v>
      </c>
      <c r="Y975">
        <v>3</v>
      </c>
      <c r="Z975">
        <v>9</v>
      </c>
      <c r="AA975">
        <v>7</v>
      </c>
      <c r="AB975">
        <v>0</v>
      </c>
      <c r="AC975">
        <v>0</v>
      </c>
      <c r="AD975">
        <v>0</v>
      </c>
      <c r="AE975">
        <v>0</v>
      </c>
      <c r="AF975">
        <v>1</v>
      </c>
      <c r="AG975">
        <v>0</v>
      </c>
      <c r="AH975" t="s">
        <v>45</v>
      </c>
      <c r="AI975" t="s">
        <v>46</v>
      </c>
      <c r="AJ975" t="s">
        <v>47</v>
      </c>
      <c r="AK975" t="s">
        <v>58</v>
      </c>
      <c r="AL975" t="s">
        <v>49</v>
      </c>
      <c r="AM975">
        <v>3.25</v>
      </c>
      <c r="AN975" t="s">
        <v>95</v>
      </c>
      <c r="AO975" t="str" cm="1">
        <f t="array" ref="AO975">_xlfn.IFS(
  attrition_data[[#This Row],[YearsSinceLastPromotion]]="","",
  attrition_data[[#This Row],[YearsSinceLastPromotion]]=0,"0",
  attrition_data[[#This Row],[YearsSinceLastPromotion]]&lt;=2,"1–2",
  attrition_data[[#This Row],[YearsSinceLastPromotion]]&lt;=5,"3–5",
  TRUE,"6+"
)</f>
        <v>0</v>
      </c>
      <c r="AP975">
        <f>attrition_data[[#This Row],[MonthlyIncome]] * 12 * ReplacementFactor</f>
        <v>19306.8</v>
      </c>
      <c r="AQ975">
        <f>IFERROR(attrition_data[[#This Row],[AttritionFlag]] * attrition_data[[#This Row],[ReplacementCost]], 0)</f>
        <v>0</v>
      </c>
      <c r="AR97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975" t="str" cm="1">
        <f t="array" ref="AS975">_xlfn.IFS(
  attrition_data[[#This Row],[RiskScore]] &lt;= $AU$3, "Q1 (Lowest)",
  attrition_data[[#This Row],[RiskScore]] &lt;= $AV$3, "Q2",
  attrition_data[[#This Row],[RiskScore]] &lt;= $AW$3, "Q3",
  TRUE, "Q4 (Highest)"
)</f>
        <v>Q1 (Lowest)</v>
      </c>
    </row>
    <row r="976" spans="1:45">
      <c r="A976">
        <v>27</v>
      </c>
      <c r="B976" t="s">
        <v>50</v>
      </c>
      <c r="C976" t="s">
        <v>51</v>
      </c>
      <c r="D976" t="s">
        <v>40</v>
      </c>
      <c r="E976">
        <v>2</v>
      </c>
      <c r="F976">
        <v>1</v>
      </c>
      <c r="G976" t="s">
        <v>41</v>
      </c>
      <c r="H976">
        <v>1371</v>
      </c>
      <c r="I976">
        <v>4</v>
      </c>
      <c r="J976" t="s">
        <v>53</v>
      </c>
      <c r="K976">
        <v>1</v>
      </c>
      <c r="L976">
        <v>2</v>
      </c>
      <c r="M976" t="s">
        <v>43</v>
      </c>
      <c r="N976">
        <v>4</v>
      </c>
      <c r="O976" t="s">
        <v>44</v>
      </c>
      <c r="P976">
        <v>5071</v>
      </c>
      <c r="Q976">
        <v>3</v>
      </c>
      <c r="R976" t="s">
        <v>50</v>
      </c>
      <c r="S976">
        <v>20</v>
      </c>
      <c r="T976">
        <v>4</v>
      </c>
      <c r="U976">
        <v>2</v>
      </c>
      <c r="V976">
        <v>0</v>
      </c>
      <c r="W976">
        <v>8</v>
      </c>
      <c r="X976">
        <v>3</v>
      </c>
      <c r="Y976">
        <v>3</v>
      </c>
      <c r="Z976">
        <v>6</v>
      </c>
      <c r="AA976">
        <v>2</v>
      </c>
      <c r="AB976">
        <v>0</v>
      </c>
      <c r="AC976">
        <v>0</v>
      </c>
      <c r="AD976">
        <v>0</v>
      </c>
      <c r="AE976">
        <v>0</v>
      </c>
      <c r="AF976">
        <v>1</v>
      </c>
      <c r="AG976">
        <v>0</v>
      </c>
      <c r="AH976" t="s">
        <v>63</v>
      </c>
      <c r="AI976" t="s">
        <v>46</v>
      </c>
      <c r="AJ976" t="s">
        <v>47</v>
      </c>
      <c r="AK976" t="s">
        <v>48</v>
      </c>
      <c r="AL976" t="s">
        <v>49</v>
      </c>
      <c r="AM976">
        <v>3.25</v>
      </c>
      <c r="AN976" t="s">
        <v>95</v>
      </c>
      <c r="AO976" t="str" cm="1">
        <f t="array" ref="AO976">_xlfn.IFS(
  attrition_data[[#This Row],[YearsSinceLastPromotion]]="","",
  attrition_data[[#This Row],[YearsSinceLastPromotion]]=0,"0",
  attrition_data[[#This Row],[YearsSinceLastPromotion]]&lt;=2,"1–2",
  attrition_data[[#This Row],[YearsSinceLastPromotion]]&lt;=5,"3–5",
  TRUE,"6+"
)</f>
        <v>0</v>
      </c>
      <c r="AP976">
        <f>attrition_data[[#This Row],[MonthlyIncome]] * 12 * ReplacementFactor</f>
        <v>18255.599999999999</v>
      </c>
      <c r="AQ976">
        <f>IFERROR(attrition_data[[#This Row],[AttritionFlag]] * attrition_data[[#This Row],[ReplacementCost]], 0)</f>
        <v>0</v>
      </c>
      <c r="AR97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976" t="str" cm="1">
        <f t="array" ref="AS976">_xlfn.IFS(
  attrition_data[[#This Row],[RiskScore]] &lt;= $AU$3, "Q1 (Lowest)",
  attrition_data[[#This Row],[RiskScore]] &lt;= $AV$3, "Q2",
  attrition_data[[#This Row],[RiskScore]] &lt;= $AW$3, "Q3",
  TRUE, "Q4 (Highest)"
)</f>
        <v>Q1 (Lowest)</v>
      </c>
    </row>
    <row r="977" spans="1:45">
      <c r="A977">
        <v>55</v>
      </c>
      <c r="B977" t="s">
        <v>38</v>
      </c>
      <c r="C977" t="s">
        <v>39</v>
      </c>
      <c r="D977" t="s">
        <v>40</v>
      </c>
      <c r="E977">
        <v>13</v>
      </c>
      <c r="F977">
        <v>4</v>
      </c>
      <c r="G977" t="s">
        <v>82</v>
      </c>
      <c r="H977">
        <v>1372</v>
      </c>
      <c r="I977">
        <v>1</v>
      </c>
      <c r="J977" t="s">
        <v>53</v>
      </c>
      <c r="K977">
        <v>4</v>
      </c>
      <c r="L977">
        <v>4</v>
      </c>
      <c r="M977" t="s">
        <v>43</v>
      </c>
      <c r="N977">
        <v>3</v>
      </c>
      <c r="O977" t="s">
        <v>44</v>
      </c>
      <c r="P977">
        <v>13695</v>
      </c>
      <c r="Q977">
        <v>6</v>
      </c>
      <c r="R977" t="s">
        <v>38</v>
      </c>
      <c r="S977">
        <v>17</v>
      </c>
      <c r="T977">
        <v>3</v>
      </c>
      <c r="U977">
        <v>3</v>
      </c>
      <c r="V977">
        <v>0</v>
      </c>
      <c r="W977">
        <v>24</v>
      </c>
      <c r="X977">
        <v>2</v>
      </c>
      <c r="Y977">
        <v>2</v>
      </c>
      <c r="Z977">
        <v>19</v>
      </c>
      <c r="AA977">
        <v>7</v>
      </c>
      <c r="AB977">
        <v>3</v>
      </c>
      <c r="AC977">
        <v>8</v>
      </c>
      <c r="AD977">
        <v>1</v>
      </c>
      <c r="AE977">
        <v>1</v>
      </c>
      <c r="AF977">
        <v>0</v>
      </c>
      <c r="AG977">
        <v>1</v>
      </c>
      <c r="AH977" t="s">
        <v>66</v>
      </c>
      <c r="AI977" t="s">
        <v>73</v>
      </c>
      <c r="AJ977" t="s">
        <v>81</v>
      </c>
      <c r="AK977" t="s">
        <v>71</v>
      </c>
      <c r="AL977" t="s">
        <v>71</v>
      </c>
      <c r="AM977">
        <v>2.25</v>
      </c>
      <c r="AN977" t="s">
        <v>96</v>
      </c>
      <c r="AO977" t="str" cm="1">
        <f t="array" ref="AO977">_xlfn.IFS(
  attrition_data[[#This Row],[YearsSinceLastPromotion]]="","",
  attrition_data[[#This Row],[YearsSinceLastPromotion]]=0,"0",
  attrition_data[[#This Row],[YearsSinceLastPromotion]]&lt;=2,"1–2",
  attrition_data[[#This Row],[YearsSinceLastPromotion]]&lt;=5,"3–5",
  TRUE,"6+"
)</f>
        <v>3–5</v>
      </c>
      <c r="AP977">
        <f>attrition_data[[#This Row],[MonthlyIncome]] * 12 * ReplacementFactor</f>
        <v>49302</v>
      </c>
      <c r="AQ977">
        <f>IFERROR(attrition_data[[#This Row],[AttritionFlag]] * attrition_data[[#This Row],[ReplacementCost]], 0)</f>
        <v>49302</v>
      </c>
      <c r="AR97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77" t="str" cm="1">
        <f t="array" ref="AS977">_xlfn.IFS(
  attrition_data[[#This Row],[RiskScore]] &lt;= $AU$3, "Q1 (Lowest)",
  attrition_data[[#This Row],[RiskScore]] &lt;= $AV$3, "Q2",
  attrition_data[[#This Row],[RiskScore]] &lt;= $AW$3, "Q3",
  TRUE, "Q4 (Highest)"
)</f>
        <v>Q3</v>
      </c>
    </row>
    <row r="978" spans="1:45">
      <c r="A978">
        <v>56</v>
      </c>
      <c r="B978" t="s">
        <v>50</v>
      </c>
      <c r="C978" t="s">
        <v>39</v>
      </c>
      <c r="D978" t="s">
        <v>52</v>
      </c>
      <c r="E978">
        <v>23</v>
      </c>
      <c r="F978">
        <v>3</v>
      </c>
      <c r="G978" t="s">
        <v>41</v>
      </c>
      <c r="H978">
        <v>1373</v>
      </c>
      <c r="I978">
        <v>4</v>
      </c>
      <c r="J978" t="s">
        <v>53</v>
      </c>
      <c r="K978">
        <v>3</v>
      </c>
      <c r="L978">
        <v>4</v>
      </c>
      <c r="M978" t="s">
        <v>69</v>
      </c>
      <c r="N978">
        <v>2</v>
      </c>
      <c r="O978" t="s">
        <v>55</v>
      </c>
      <c r="P978">
        <v>13402</v>
      </c>
      <c r="Q978">
        <v>4</v>
      </c>
      <c r="R978" t="s">
        <v>38</v>
      </c>
      <c r="S978">
        <v>12</v>
      </c>
      <c r="T978">
        <v>3</v>
      </c>
      <c r="U978">
        <v>1</v>
      </c>
      <c r="V978">
        <v>1</v>
      </c>
      <c r="W978">
        <v>33</v>
      </c>
      <c r="X978">
        <v>0</v>
      </c>
      <c r="Y978">
        <v>3</v>
      </c>
      <c r="Z978">
        <v>19</v>
      </c>
      <c r="AA978">
        <v>16</v>
      </c>
      <c r="AB978">
        <v>15</v>
      </c>
      <c r="AC978">
        <v>9</v>
      </c>
      <c r="AD978">
        <v>0</v>
      </c>
      <c r="AE978">
        <v>1</v>
      </c>
      <c r="AF978">
        <v>0</v>
      </c>
      <c r="AG978">
        <v>1</v>
      </c>
      <c r="AH978" t="s">
        <v>66</v>
      </c>
      <c r="AI978" t="s">
        <v>68</v>
      </c>
      <c r="AJ978" t="s">
        <v>81</v>
      </c>
      <c r="AK978" t="s">
        <v>77</v>
      </c>
      <c r="AL978" t="s">
        <v>71</v>
      </c>
      <c r="AM978">
        <v>2.5</v>
      </c>
      <c r="AN978" t="s">
        <v>96</v>
      </c>
      <c r="AO978" t="str" cm="1">
        <f t="array" ref="AO978">_xlfn.IFS(
  attrition_data[[#This Row],[YearsSinceLastPromotion]]="","",
  attrition_data[[#This Row],[YearsSinceLastPromotion]]=0,"0",
  attrition_data[[#This Row],[YearsSinceLastPromotion]]&lt;=2,"1–2",
  attrition_data[[#This Row],[YearsSinceLastPromotion]]&lt;=5,"3–5",
  TRUE,"6+"
)</f>
        <v>6+</v>
      </c>
      <c r="AP978">
        <f>attrition_data[[#This Row],[MonthlyIncome]] * 12 * ReplacementFactor</f>
        <v>48247.199999999997</v>
      </c>
      <c r="AQ978">
        <f>IFERROR(attrition_data[[#This Row],[AttritionFlag]] * attrition_data[[#This Row],[ReplacementCost]], 0)</f>
        <v>0</v>
      </c>
      <c r="AR97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978" t="str" cm="1">
        <f t="array" ref="AS978">_xlfn.IFS(
  attrition_data[[#This Row],[RiskScore]] &lt;= $AU$3, "Q1 (Lowest)",
  attrition_data[[#This Row],[RiskScore]] &lt;= $AV$3, "Q2",
  attrition_data[[#This Row],[RiskScore]] &lt;= $AW$3, "Q3",
  TRUE, "Q4 (Highest)"
)</f>
        <v>Q4 (Highest)</v>
      </c>
    </row>
    <row r="979" spans="1:45">
      <c r="A979">
        <v>34</v>
      </c>
      <c r="B979" t="s">
        <v>50</v>
      </c>
      <c r="C979" t="s">
        <v>74</v>
      </c>
      <c r="D979" t="s">
        <v>52</v>
      </c>
      <c r="E979">
        <v>26</v>
      </c>
      <c r="F979">
        <v>1</v>
      </c>
      <c r="G979" t="s">
        <v>83</v>
      </c>
      <c r="H979">
        <v>1374</v>
      </c>
      <c r="I979">
        <v>1</v>
      </c>
      <c r="J979" t="s">
        <v>42</v>
      </c>
      <c r="K979">
        <v>2</v>
      </c>
      <c r="L979">
        <v>1</v>
      </c>
      <c r="M979" t="s">
        <v>54</v>
      </c>
      <c r="N979">
        <v>3</v>
      </c>
      <c r="O979" t="s">
        <v>67</v>
      </c>
      <c r="P979">
        <v>2029</v>
      </c>
      <c r="Q979">
        <v>1</v>
      </c>
      <c r="R979" t="s">
        <v>50</v>
      </c>
      <c r="S979">
        <v>20</v>
      </c>
      <c r="T979">
        <v>4</v>
      </c>
      <c r="U979">
        <v>3</v>
      </c>
      <c r="V979">
        <v>3</v>
      </c>
      <c r="W979">
        <v>5</v>
      </c>
      <c r="X979">
        <v>2</v>
      </c>
      <c r="Y979">
        <v>3</v>
      </c>
      <c r="Z979">
        <v>5</v>
      </c>
      <c r="AA979">
        <v>4</v>
      </c>
      <c r="AB979">
        <v>0</v>
      </c>
      <c r="AC979">
        <v>0</v>
      </c>
      <c r="AD979">
        <v>0</v>
      </c>
      <c r="AE979">
        <v>0</v>
      </c>
      <c r="AF979">
        <v>1</v>
      </c>
      <c r="AG979">
        <v>0</v>
      </c>
      <c r="AH979" t="s">
        <v>63</v>
      </c>
      <c r="AI979" t="s">
        <v>68</v>
      </c>
      <c r="AJ979" t="s">
        <v>61</v>
      </c>
      <c r="AK979" t="s">
        <v>48</v>
      </c>
      <c r="AL979" t="s">
        <v>65</v>
      </c>
      <c r="AM979">
        <v>2.5</v>
      </c>
      <c r="AN979" t="s">
        <v>96</v>
      </c>
      <c r="AO979" t="str" cm="1">
        <f t="array" ref="AO979">_xlfn.IFS(
  attrition_data[[#This Row],[YearsSinceLastPromotion]]="","",
  attrition_data[[#This Row],[YearsSinceLastPromotion]]=0,"0",
  attrition_data[[#This Row],[YearsSinceLastPromotion]]&lt;=2,"1–2",
  attrition_data[[#This Row],[YearsSinceLastPromotion]]&lt;=5,"3–5",
  TRUE,"6+"
)</f>
        <v>0</v>
      </c>
      <c r="AP979">
        <f>attrition_data[[#This Row],[MonthlyIncome]] * 12 * ReplacementFactor</f>
        <v>7304.4</v>
      </c>
      <c r="AQ979">
        <f>IFERROR(attrition_data[[#This Row],[AttritionFlag]] * attrition_data[[#This Row],[ReplacementCost]], 0)</f>
        <v>0</v>
      </c>
      <c r="AR97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79" t="str" cm="1">
        <f t="array" ref="AS979">_xlfn.IFS(
  attrition_data[[#This Row],[RiskScore]] &lt;= $AU$3, "Q1 (Lowest)",
  attrition_data[[#This Row],[RiskScore]] &lt;= $AV$3, "Q2",
  attrition_data[[#This Row],[RiskScore]] &lt;= $AW$3, "Q3",
  TRUE, "Q4 (Highest)"
)</f>
        <v>Q2</v>
      </c>
    </row>
    <row r="980" spans="1:45">
      <c r="A980">
        <v>40</v>
      </c>
      <c r="B980" t="s">
        <v>50</v>
      </c>
      <c r="C980" t="s">
        <v>39</v>
      </c>
      <c r="D980" t="s">
        <v>52</v>
      </c>
      <c r="E980">
        <v>2</v>
      </c>
      <c r="F980">
        <v>1</v>
      </c>
      <c r="G980" t="s">
        <v>64</v>
      </c>
      <c r="H980">
        <v>1375</v>
      </c>
      <c r="I980">
        <v>2</v>
      </c>
      <c r="J980" t="s">
        <v>42</v>
      </c>
      <c r="K980">
        <v>4</v>
      </c>
      <c r="L980">
        <v>2</v>
      </c>
      <c r="M980" t="s">
        <v>70</v>
      </c>
      <c r="N980">
        <v>3</v>
      </c>
      <c r="O980" t="s">
        <v>67</v>
      </c>
      <c r="P980">
        <v>6377</v>
      </c>
      <c r="Q980">
        <v>5</v>
      </c>
      <c r="R980" t="s">
        <v>50</v>
      </c>
      <c r="S980">
        <v>20</v>
      </c>
      <c r="T980">
        <v>4</v>
      </c>
      <c r="U980">
        <v>2</v>
      </c>
      <c r="V980">
        <v>3</v>
      </c>
      <c r="W980">
        <v>15</v>
      </c>
      <c r="X980">
        <v>0</v>
      </c>
      <c r="Y980">
        <v>3</v>
      </c>
      <c r="Z980">
        <v>12</v>
      </c>
      <c r="AA980">
        <v>11</v>
      </c>
      <c r="AB980">
        <v>11</v>
      </c>
      <c r="AC980">
        <v>8</v>
      </c>
      <c r="AD980">
        <v>0</v>
      </c>
      <c r="AE980">
        <v>0</v>
      </c>
      <c r="AF980">
        <v>0</v>
      </c>
      <c r="AG980">
        <v>1</v>
      </c>
      <c r="AH980" t="s">
        <v>45</v>
      </c>
      <c r="AI980" t="s">
        <v>46</v>
      </c>
      <c r="AJ980" t="s">
        <v>47</v>
      </c>
      <c r="AK980" t="s">
        <v>58</v>
      </c>
      <c r="AL980" t="s">
        <v>71</v>
      </c>
      <c r="AM980">
        <v>2.5</v>
      </c>
      <c r="AN980" t="s">
        <v>96</v>
      </c>
      <c r="AO980" t="str" cm="1">
        <f t="array" ref="AO980">_xlfn.IFS(
  attrition_data[[#This Row],[YearsSinceLastPromotion]]="","",
  attrition_data[[#This Row],[YearsSinceLastPromotion]]=0,"0",
  attrition_data[[#This Row],[YearsSinceLastPromotion]]&lt;=2,"1–2",
  attrition_data[[#This Row],[YearsSinceLastPromotion]]&lt;=5,"3–5",
  TRUE,"6+"
)</f>
        <v>6+</v>
      </c>
      <c r="AP980">
        <f>attrition_data[[#This Row],[MonthlyIncome]] * 12 * ReplacementFactor</f>
        <v>22957.200000000001</v>
      </c>
      <c r="AQ980">
        <f>IFERROR(attrition_data[[#This Row],[AttritionFlag]] * attrition_data[[#This Row],[ReplacementCost]], 0)</f>
        <v>0</v>
      </c>
      <c r="AR98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80" t="str" cm="1">
        <f t="array" ref="AS980">_xlfn.IFS(
  attrition_data[[#This Row],[RiskScore]] &lt;= $AU$3, "Q1 (Lowest)",
  attrition_data[[#This Row],[RiskScore]] &lt;= $AV$3, "Q2",
  attrition_data[[#This Row],[RiskScore]] &lt;= $AW$3, "Q3",
  TRUE, "Q4 (Highest)"
)</f>
        <v>Q2</v>
      </c>
    </row>
    <row r="981" spans="1:45">
      <c r="A981">
        <v>34</v>
      </c>
      <c r="B981" t="s">
        <v>50</v>
      </c>
      <c r="C981" t="s">
        <v>39</v>
      </c>
      <c r="D981" t="s">
        <v>52</v>
      </c>
      <c r="E981">
        <v>29</v>
      </c>
      <c r="F981">
        <v>3</v>
      </c>
      <c r="G981" t="s">
        <v>64</v>
      </c>
      <c r="H981">
        <v>1377</v>
      </c>
      <c r="I981">
        <v>2</v>
      </c>
      <c r="J981" t="s">
        <v>53</v>
      </c>
      <c r="K981">
        <v>3</v>
      </c>
      <c r="L981">
        <v>2</v>
      </c>
      <c r="M981" t="s">
        <v>60</v>
      </c>
      <c r="N981">
        <v>3</v>
      </c>
      <c r="O981" t="s">
        <v>55</v>
      </c>
      <c r="P981">
        <v>5429</v>
      </c>
      <c r="Q981">
        <v>4</v>
      </c>
      <c r="R981" t="s">
        <v>50</v>
      </c>
      <c r="S981">
        <v>13</v>
      </c>
      <c r="T981">
        <v>3</v>
      </c>
      <c r="U981">
        <v>1</v>
      </c>
      <c r="V981">
        <v>2</v>
      </c>
      <c r="W981">
        <v>10</v>
      </c>
      <c r="X981">
        <v>1</v>
      </c>
      <c r="Y981">
        <v>3</v>
      </c>
      <c r="Z981">
        <v>8</v>
      </c>
      <c r="AA981">
        <v>7</v>
      </c>
      <c r="AB981">
        <v>7</v>
      </c>
      <c r="AC981">
        <v>7</v>
      </c>
      <c r="AD981">
        <v>0</v>
      </c>
      <c r="AE981">
        <v>0</v>
      </c>
      <c r="AF981">
        <v>0</v>
      </c>
      <c r="AG981">
        <v>1</v>
      </c>
      <c r="AH981" t="s">
        <v>63</v>
      </c>
      <c r="AI981" t="s">
        <v>68</v>
      </c>
      <c r="AJ981" t="s">
        <v>47</v>
      </c>
      <c r="AK981" t="s">
        <v>58</v>
      </c>
      <c r="AL981" t="s">
        <v>49</v>
      </c>
      <c r="AM981">
        <v>2.25</v>
      </c>
      <c r="AN981" t="s">
        <v>96</v>
      </c>
      <c r="AO981" t="str" cm="1">
        <f t="array" ref="AO981">_xlfn.IFS(
  attrition_data[[#This Row],[YearsSinceLastPromotion]]="","",
  attrition_data[[#This Row],[YearsSinceLastPromotion]]=0,"0",
  attrition_data[[#This Row],[YearsSinceLastPromotion]]&lt;=2,"1–2",
  attrition_data[[#This Row],[YearsSinceLastPromotion]]&lt;=5,"3–5",
  TRUE,"6+"
)</f>
        <v>6+</v>
      </c>
      <c r="AP981">
        <f>attrition_data[[#This Row],[MonthlyIncome]] * 12 * ReplacementFactor</f>
        <v>19544.399999999998</v>
      </c>
      <c r="AQ981">
        <f>IFERROR(attrition_data[[#This Row],[AttritionFlag]] * attrition_data[[#This Row],[ReplacementCost]], 0)</f>
        <v>0</v>
      </c>
      <c r="AR98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81" t="str" cm="1">
        <f t="array" ref="AS981">_xlfn.IFS(
  attrition_data[[#This Row],[RiskScore]] &lt;= $AU$3, "Q1 (Lowest)",
  attrition_data[[#This Row],[RiskScore]] &lt;= $AV$3, "Q2",
  attrition_data[[#This Row],[RiskScore]] &lt;= $AW$3, "Q3",
  TRUE, "Q4 (Highest)"
)</f>
        <v>Q3</v>
      </c>
    </row>
    <row r="982" spans="1:45">
      <c r="A982">
        <v>31</v>
      </c>
      <c r="B982" t="s">
        <v>38</v>
      </c>
      <c r="C982" t="s">
        <v>51</v>
      </c>
      <c r="D982" t="s">
        <v>40</v>
      </c>
      <c r="E982">
        <v>2</v>
      </c>
      <c r="F982">
        <v>3</v>
      </c>
      <c r="G982" t="s">
        <v>41</v>
      </c>
      <c r="H982">
        <v>1379</v>
      </c>
      <c r="I982">
        <v>3</v>
      </c>
      <c r="J982" t="s">
        <v>42</v>
      </c>
      <c r="K982">
        <v>2</v>
      </c>
      <c r="L982">
        <v>1</v>
      </c>
      <c r="M982" t="s">
        <v>79</v>
      </c>
      <c r="N982">
        <v>4</v>
      </c>
      <c r="O982" t="s">
        <v>44</v>
      </c>
      <c r="P982">
        <v>2785</v>
      </c>
      <c r="Q982">
        <v>7</v>
      </c>
      <c r="R982" t="s">
        <v>50</v>
      </c>
      <c r="S982">
        <v>14</v>
      </c>
      <c r="T982">
        <v>3</v>
      </c>
      <c r="U982">
        <v>3</v>
      </c>
      <c r="V982">
        <v>0</v>
      </c>
      <c r="W982">
        <v>3</v>
      </c>
      <c r="X982">
        <v>3</v>
      </c>
      <c r="Y982">
        <v>4</v>
      </c>
      <c r="Z982">
        <v>1</v>
      </c>
      <c r="AA982">
        <v>0</v>
      </c>
      <c r="AB982">
        <v>0</v>
      </c>
      <c r="AC982">
        <v>0</v>
      </c>
      <c r="AD982">
        <v>1</v>
      </c>
      <c r="AE982">
        <v>0</v>
      </c>
      <c r="AF982">
        <v>1</v>
      </c>
      <c r="AG982">
        <v>0</v>
      </c>
      <c r="AH982" t="s">
        <v>63</v>
      </c>
      <c r="AI982" t="s">
        <v>46</v>
      </c>
      <c r="AJ982" t="s">
        <v>61</v>
      </c>
      <c r="AK982" t="s">
        <v>65</v>
      </c>
      <c r="AL982" t="s">
        <v>62</v>
      </c>
      <c r="AM982">
        <v>3.5</v>
      </c>
      <c r="AN982" t="s">
        <v>95</v>
      </c>
      <c r="AO982" t="str" cm="1">
        <f t="array" ref="AO982">_xlfn.IFS(
  attrition_data[[#This Row],[YearsSinceLastPromotion]]="","",
  attrition_data[[#This Row],[YearsSinceLastPromotion]]=0,"0",
  attrition_data[[#This Row],[YearsSinceLastPromotion]]&lt;=2,"1–2",
  attrition_data[[#This Row],[YearsSinceLastPromotion]]&lt;=5,"3–5",
  TRUE,"6+"
)</f>
        <v>0</v>
      </c>
      <c r="AP982">
        <f>attrition_data[[#This Row],[MonthlyIncome]] * 12 * ReplacementFactor</f>
        <v>10026</v>
      </c>
      <c r="AQ982">
        <f>IFERROR(attrition_data[[#This Row],[AttritionFlag]] * attrition_data[[#This Row],[ReplacementCost]], 0)</f>
        <v>10026</v>
      </c>
      <c r="AR98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82" t="str" cm="1">
        <f t="array" ref="AS982">_xlfn.IFS(
  attrition_data[[#This Row],[RiskScore]] &lt;= $AU$3, "Q1 (Lowest)",
  attrition_data[[#This Row],[RiskScore]] &lt;= $AV$3, "Q2",
  attrition_data[[#This Row],[RiskScore]] &lt;= $AW$3, "Q3",
  TRUE, "Q4 (Highest)"
)</f>
        <v>Q2</v>
      </c>
    </row>
    <row r="983" spans="1:45">
      <c r="A983">
        <v>35</v>
      </c>
      <c r="B983" t="s">
        <v>38</v>
      </c>
      <c r="C983" t="s">
        <v>51</v>
      </c>
      <c r="D983" t="s">
        <v>40</v>
      </c>
      <c r="E983">
        <v>18</v>
      </c>
      <c r="F983">
        <v>4</v>
      </c>
      <c r="G983" t="s">
        <v>82</v>
      </c>
      <c r="H983">
        <v>1380</v>
      </c>
      <c r="I983">
        <v>4</v>
      </c>
      <c r="J983" t="s">
        <v>42</v>
      </c>
      <c r="K983">
        <v>3</v>
      </c>
      <c r="L983">
        <v>2</v>
      </c>
      <c r="M983" t="s">
        <v>43</v>
      </c>
      <c r="N983">
        <v>3</v>
      </c>
      <c r="O983" t="s">
        <v>55</v>
      </c>
      <c r="P983">
        <v>4614</v>
      </c>
      <c r="Q983">
        <v>0</v>
      </c>
      <c r="R983" t="s">
        <v>38</v>
      </c>
      <c r="S983">
        <v>18</v>
      </c>
      <c r="T983">
        <v>3</v>
      </c>
      <c r="U983">
        <v>3</v>
      </c>
      <c r="V983">
        <v>1</v>
      </c>
      <c r="W983">
        <v>5</v>
      </c>
      <c r="X983">
        <v>0</v>
      </c>
      <c r="Y983">
        <v>2</v>
      </c>
      <c r="Z983">
        <v>4</v>
      </c>
      <c r="AA983">
        <v>2</v>
      </c>
      <c r="AB983">
        <v>3</v>
      </c>
      <c r="AC983">
        <v>2</v>
      </c>
      <c r="AD983">
        <v>1</v>
      </c>
      <c r="AE983">
        <v>1</v>
      </c>
      <c r="AF983">
        <v>0</v>
      </c>
      <c r="AG983">
        <v>1</v>
      </c>
      <c r="AH983" t="s">
        <v>45</v>
      </c>
      <c r="AI983" t="s">
        <v>72</v>
      </c>
      <c r="AJ983" t="s">
        <v>61</v>
      </c>
      <c r="AK983" t="s">
        <v>48</v>
      </c>
      <c r="AL983" t="s">
        <v>65</v>
      </c>
      <c r="AM983">
        <v>3</v>
      </c>
      <c r="AN983" t="s">
        <v>94</v>
      </c>
      <c r="AO983" t="str" cm="1">
        <f t="array" ref="AO983">_xlfn.IFS(
  attrition_data[[#This Row],[YearsSinceLastPromotion]]="","",
  attrition_data[[#This Row],[YearsSinceLastPromotion]]=0,"0",
  attrition_data[[#This Row],[YearsSinceLastPromotion]]&lt;=2,"1–2",
  attrition_data[[#This Row],[YearsSinceLastPromotion]]&lt;=5,"3–5",
  TRUE,"6+"
)</f>
        <v>3–5</v>
      </c>
      <c r="AP983">
        <f>attrition_data[[#This Row],[MonthlyIncome]] * 12 * ReplacementFactor</f>
        <v>16610.399999999998</v>
      </c>
      <c r="AQ983">
        <f>IFERROR(attrition_data[[#This Row],[AttritionFlag]] * attrition_data[[#This Row],[ReplacementCost]], 0)</f>
        <v>16610.399999999998</v>
      </c>
      <c r="AR98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83" t="str" cm="1">
        <f t="array" ref="AS983">_xlfn.IFS(
  attrition_data[[#This Row],[RiskScore]] &lt;= $AU$3, "Q1 (Lowest)",
  attrition_data[[#This Row],[RiskScore]] &lt;= $AV$3, "Q2",
  attrition_data[[#This Row],[RiskScore]] &lt;= $AW$3, "Q3",
  TRUE, "Q4 (Highest)"
)</f>
        <v>Q3</v>
      </c>
    </row>
    <row r="984" spans="1:45">
      <c r="A984">
        <v>38</v>
      </c>
      <c r="B984" t="s">
        <v>50</v>
      </c>
      <c r="C984" t="s">
        <v>51</v>
      </c>
      <c r="D984" t="s">
        <v>52</v>
      </c>
      <c r="E984">
        <v>7</v>
      </c>
      <c r="F984">
        <v>3</v>
      </c>
      <c r="G984" t="s">
        <v>41</v>
      </c>
      <c r="H984">
        <v>1382</v>
      </c>
      <c r="I984">
        <v>4</v>
      </c>
      <c r="J984" t="s">
        <v>53</v>
      </c>
      <c r="K984">
        <v>4</v>
      </c>
      <c r="L984">
        <v>1</v>
      </c>
      <c r="M984" t="s">
        <v>54</v>
      </c>
      <c r="N984">
        <v>3</v>
      </c>
      <c r="O984" t="s">
        <v>67</v>
      </c>
      <c r="P984">
        <v>2610</v>
      </c>
      <c r="Q984">
        <v>1</v>
      </c>
      <c r="R984" t="s">
        <v>50</v>
      </c>
      <c r="S984">
        <v>11</v>
      </c>
      <c r="T984">
        <v>3</v>
      </c>
      <c r="U984">
        <v>4</v>
      </c>
      <c r="V984">
        <v>3</v>
      </c>
      <c r="W984">
        <v>4</v>
      </c>
      <c r="X984">
        <v>2</v>
      </c>
      <c r="Y984">
        <v>3</v>
      </c>
      <c r="Z984">
        <v>4</v>
      </c>
      <c r="AA984">
        <v>2</v>
      </c>
      <c r="AB984">
        <v>0</v>
      </c>
      <c r="AC984">
        <v>3</v>
      </c>
      <c r="AD984">
        <v>0</v>
      </c>
      <c r="AE984">
        <v>0</v>
      </c>
      <c r="AF984">
        <v>1</v>
      </c>
      <c r="AG984">
        <v>1</v>
      </c>
      <c r="AH984" t="s">
        <v>45</v>
      </c>
      <c r="AI984" t="s">
        <v>57</v>
      </c>
      <c r="AJ984" t="s">
        <v>61</v>
      </c>
      <c r="AK984" t="s">
        <v>48</v>
      </c>
      <c r="AL984" t="s">
        <v>65</v>
      </c>
      <c r="AM984">
        <v>3.5</v>
      </c>
      <c r="AN984" t="s">
        <v>95</v>
      </c>
      <c r="AO984" t="str" cm="1">
        <f t="array" ref="AO984">_xlfn.IFS(
  attrition_data[[#This Row],[YearsSinceLastPromotion]]="","",
  attrition_data[[#This Row],[YearsSinceLastPromotion]]=0,"0",
  attrition_data[[#This Row],[YearsSinceLastPromotion]]&lt;=2,"1–2",
  attrition_data[[#This Row],[YearsSinceLastPromotion]]&lt;=5,"3–5",
  TRUE,"6+"
)</f>
        <v>0</v>
      </c>
      <c r="AP984">
        <f>attrition_data[[#This Row],[MonthlyIncome]] * 12 * ReplacementFactor</f>
        <v>9396</v>
      </c>
      <c r="AQ984">
        <f>IFERROR(attrition_data[[#This Row],[AttritionFlag]] * attrition_data[[#This Row],[ReplacementCost]], 0)</f>
        <v>0</v>
      </c>
      <c r="AR98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984" t="str" cm="1">
        <f t="array" ref="AS984">_xlfn.IFS(
  attrition_data[[#This Row],[RiskScore]] &lt;= $AU$3, "Q1 (Lowest)",
  attrition_data[[#This Row],[RiskScore]] &lt;= $AV$3, "Q2",
  attrition_data[[#This Row],[RiskScore]] &lt;= $AW$3, "Q3",
  TRUE, "Q4 (Highest)"
)</f>
        <v>Q1 (Lowest)</v>
      </c>
    </row>
    <row r="985" spans="1:45">
      <c r="A985">
        <v>34</v>
      </c>
      <c r="B985" t="s">
        <v>50</v>
      </c>
      <c r="C985" t="s">
        <v>39</v>
      </c>
      <c r="D985" t="s">
        <v>52</v>
      </c>
      <c r="E985">
        <v>2</v>
      </c>
      <c r="F985">
        <v>4</v>
      </c>
      <c r="G985" t="s">
        <v>83</v>
      </c>
      <c r="H985">
        <v>1383</v>
      </c>
      <c r="I985">
        <v>3</v>
      </c>
      <c r="J985" t="s">
        <v>42</v>
      </c>
      <c r="K985">
        <v>3</v>
      </c>
      <c r="L985">
        <v>2</v>
      </c>
      <c r="M985" t="s">
        <v>70</v>
      </c>
      <c r="N985">
        <v>4</v>
      </c>
      <c r="O985" t="s">
        <v>44</v>
      </c>
      <c r="P985">
        <v>6687</v>
      </c>
      <c r="Q985">
        <v>1</v>
      </c>
      <c r="R985" t="s">
        <v>50</v>
      </c>
      <c r="S985">
        <v>11</v>
      </c>
      <c r="T985">
        <v>3</v>
      </c>
      <c r="U985">
        <v>4</v>
      </c>
      <c r="V985">
        <v>0</v>
      </c>
      <c r="W985">
        <v>14</v>
      </c>
      <c r="X985">
        <v>2</v>
      </c>
      <c r="Y985">
        <v>4</v>
      </c>
      <c r="Z985">
        <v>14</v>
      </c>
      <c r="AA985">
        <v>11</v>
      </c>
      <c r="AB985">
        <v>4</v>
      </c>
      <c r="AC985">
        <v>11</v>
      </c>
      <c r="AD985">
        <v>0</v>
      </c>
      <c r="AE985">
        <v>0</v>
      </c>
      <c r="AF985">
        <v>0</v>
      </c>
      <c r="AG985">
        <v>1</v>
      </c>
      <c r="AH985" t="s">
        <v>63</v>
      </c>
      <c r="AI985" t="s">
        <v>46</v>
      </c>
      <c r="AJ985" t="s">
        <v>47</v>
      </c>
      <c r="AK985" t="s">
        <v>58</v>
      </c>
      <c r="AL985" t="s">
        <v>71</v>
      </c>
      <c r="AM985">
        <v>3.75</v>
      </c>
      <c r="AN985" t="s">
        <v>95</v>
      </c>
      <c r="AO985" t="str" cm="1">
        <f t="array" ref="AO985">_xlfn.IFS(
  attrition_data[[#This Row],[YearsSinceLastPromotion]]="","",
  attrition_data[[#This Row],[YearsSinceLastPromotion]]=0,"0",
  attrition_data[[#This Row],[YearsSinceLastPromotion]]&lt;=2,"1–2",
  attrition_data[[#This Row],[YearsSinceLastPromotion]]&lt;=5,"3–5",
  TRUE,"6+"
)</f>
        <v>3–5</v>
      </c>
      <c r="AP985">
        <f>attrition_data[[#This Row],[MonthlyIncome]] * 12 * ReplacementFactor</f>
        <v>24073.200000000001</v>
      </c>
      <c r="AQ985">
        <f>IFERROR(attrition_data[[#This Row],[AttritionFlag]] * attrition_data[[#This Row],[ReplacementCost]], 0)</f>
        <v>0</v>
      </c>
      <c r="AR98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85" t="str" cm="1">
        <f t="array" ref="AS985">_xlfn.IFS(
  attrition_data[[#This Row],[RiskScore]] &lt;= $AU$3, "Q1 (Lowest)",
  attrition_data[[#This Row],[RiskScore]] &lt;= $AV$3, "Q2",
  attrition_data[[#This Row],[RiskScore]] &lt;= $AW$3, "Q3",
  TRUE, "Q4 (Highest)"
)</f>
        <v>Q2</v>
      </c>
    </row>
    <row r="986" spans="1:45">
      <c r="A986">
        <v>28</v>
      </c>
      <c r="B986" t="s">
        <v>50</v>
      </c>
      <c r="C986" t="s">
        <v>39</v>
      </c>
      <c r="D986" t="s">
        <v>40</v>
      </c>
      <c r="E986">
        <v>26</v>
      </c>
      <c r="F986">
        <v>3</v>
      </c>
      <c r="G986" t="s">
        <v>41</v>
      </c>
      <c r="H986">
        <v>1387</v>
      </c>
      <c r="I986">
        <v>3</v>
      </c>
      <c r="J986" t="s">
        <v>53</v>
      </c>
      <c r="K986">
        <v>2</v>
      </c>
      <c r="L986">
        <v>2</v>
      </c>
      <c r="M986" t="s">
        <v>43</v>
      </c>
      <c r="N986">
        <v>1</v>
      </c>
      <c r="O986" t="s">
        <v>55</v>
      </c>
      <c r="P986">
        <v>4724</v>
      </c>
      <c r="Q986">
        <v>1</v>
      </c>
      <c r="R986" t="s">
        <v>50</v>
      </c>
      <c r="S986">
        <v>11</v>
      </c>
      <c r="T986">
        <v>3</v>
      </c>
      <c r="U986">
        <v>3</v>
      </c>
      <c r="V986">
        <v>1</v>
      </c>
      <c r="W986">
        <v>5</v>
      </c>
      <c r="X986">
        <v>0</v>
      </c>
      <c r="Y986">
        <v>3</v>
      </c>
      <c r="Z986">
        <v>5</v>
      </c>
      <c r="AA986">
        <v>3</v>
      </c>
      <c r="AB986">
        <v>0</v>
      </c>
      <c r="AC986">
        <v>4</v>
      </c>
      <c r="AD986">
        <v>0</v>
      </c>
      <c r="AE986">
        <v>0</v>
      </c>
      <c r="AF986">
        <v>1</v>
      </c>
      <c r="AG986">
        <v>1</v>
      </c>
      <c r="AH986" t="s">
        <v>63</v>
      </c>
      <c r="AI986" t="s">
        <v>68</v>
      </c>
      <c r="AJ986" t="s">
        <v>61</v>
      </c>
      <c r="AK986" t="s">
        <v>48</v>
      </c>
      <c r="AL986" t="s">
        <v>65</v>
      </c>
      <c r="AM986">
        <v>2.5</v>
      </c>
      <c r="AN986" t="s">
        <v>96</v>
      </c>
      <c r="AO986" t="str" cm="1">
        <f t="array" ref="AO986">_xlfn.IFS(
  attrition_data[[#This Row],[YearsSinceLastPromotion]]="","",
  attrition_data[[#This Row],[YearsSinceLastPromotion]]=0,"0",
  attrition_data[[#This Row],[YearsSinceLastPromotion]]&lt;=2,"1–2",
  attrition_data[[#This Row],[YearsSinceLastPromotion]]&lt;=5,"3–5",
  TRUE,"6+"
)</f>
        <v>0</v>
      </c>
      <c r="AP986">
        <f>attrition_data[[#This Row],[MonthlyIncome]] * 12 * ReplacementFactor</f>
        <v>17006.399999999998</v>
      </c>
      <c r="AQ986">
        <f>IFERROR(attrition_data[[#This Row],[AttritionFlag]] * attrition_data[[#This Row],[ReplacementCost]], 0)</f>
        <v>0</v>
      </c>
      <c r="AR98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86" t="str" cm="1">
        <f t="array" ref="AS986">_xlfn.IFS(
  attrition_data[[#This Row],[RiskScore]] &lt;= $AU$3, "Q1 (Lowest)",
  attrition_data[[#This Row],[RiskScore]] &lt;= $AV$3, "Q2",
  attrition_data[[#This Row],[RiskScore]] &lt;= $AW$3, "Q3",
  TRUE, "Q4 (Highest)"
)</f>
        <v>Q2</v>
      </c>
    </row>
    <row r="987" spans="1:45">
      <c r="A987">
        <v>31</v>
      </c>
      <c r="B987" t="s">
        <v>38</v>
      </c>
      <c r="C987" t="s">
        <v>39</v>
      </c>
      <c r="D987" t="s">
        <v>52</v>
      </c>
      <c r="E987">
        <v>22</v>
      </c>
      <c r="F987">
        <v>4</v>
      </c>
      <c r="G987" t="s">
        <v>64</v>
      </c>
      <c r="H987">
        <v>1389</v>
      </c>
      <c r="I987">
        <v>4</v>
      </c>
      <c r="J987" t="s">
        <v>53</v>
      </c>
      <c r="K987">
        <v>3</v>
      </c>
      <c r="L987">
        <v>2</v>
      </c>
      <c r="M987" t="s">
        <v>69</v>
      </c>
      <c r="N987">
        <v>3</v>
      </c>
      <c r="O987" t="s">
        <v>55</v>
      </c>
      <c r="P987">
        <v>6179</v>
      </c>
      <c r="Q987">
        <v>1</v>
      </c>
      <c r="R987" t="s">
        <v>38</v>
      </c>
      <c r="S987">
        <v>15</v>
      </c>
      <c r="T987">
        <v>3</v>
      </c>
      <c r="U987">
        <v>4</v>
      </c>
      <c r="V987">
        <v>2</v>
      </c>
      <c r="W987">
        <v>10</v>
      </c>
      <c r="X987">
        <v>3</v>
      </c>
      <c r="Y987">
        <v>2</v>
      </c>
      <c r="Z987">
        <v>10</v>
      </c>
      <c r="AA987">
        <v>2</v>
      </c>
      <c r="AB987">
        <v>6</v>
      </c>
      <c r="AC987">
        <v>7</v>
      </c>
      <c r="AD987">
        <v>1</v>
      </c>
      <c r="AE987">
        <v>1</v>
      </c>
      <c r="AF987">
        <v>0</v>
      </c>
      <c r="AG987">
        <v>1</v>
      </c>
      <c r="AH987" t="s">
        <v>63</v>
      </c>
      <c r="AI987" t="s">
        <v>68</v>
      </c>
      <c r="AJ987" t="s">
        <v>47</v>
      </c>
      <c r="AK987" t="s">
        <v>58</v>
      </c>
      <c r="AL987" t="s">
        <v>49</v>
      </c>
      <c r="AM987">
        <v>3.25</v>
      </c>
      <c r="AN987" t="s">
        <v>95</v>
      </c>
      <c r="AO987" t="str" cm="1">
        <f t="array" ref="AO987">_xlfn.IFS(
  attrition_data[[#This Row],[YearsSinceLastPromotion]]="","",
  attrition_data[[#This Row],[YearsSinceLastPromotion]]=0,"0",
  attrition_data[[#This Row],[YearsSinceLastPromotion]]&lt;=2,"1–2",
  attrition_data[[#This Row],[YearsSinceLastPromotion]]&lt;=5,"3–5",
  TRUE,"6+"
)</f>
        <v>6+</v>
      </c>
      <c r="AP987">
        <f>attrition_data[[#This Row],[MonthlyIncome]] * 12 * ReplacementFactor</f>
        <v>22244.399999999998</v>
      </c>
      <c r="AQ987">
        <f>IFERROR(attrition_data[[#This Row],[AttritionFlag]] * attrition_data[[#This Row],[ReplacementCost]], 0)</f>
        <v>22244.399999999998</v>
      </c>
      <c r="AR98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987" t="str" cm="1">
        <f t="array" ref="AS987">_xlfn.IFS(
  attrition_data[[#This Row],[RiskScore]] &lt;= $AU$3, "Q1 (Lowest)",
  attrition_data[[#This Row],[RiskScore]] &lt;= $AV$3, "Q2",
  attrition_data[[#This Row],[RiskScore]] &lt;= $AW$3, "Q3",
  TRUE, "Q4 (Highest)"
)</f>
        <v>Q4 (Highest)</v>
      </c>
    </row>
    <row r="988" spans="1:45">
      <c r="A988">
        <v>39</v>
      </c>
      <c r="B988" t="s">
        <v>50</v>
      </c>
      <c r="C988" t="s">
        <v>39</v>
      </c>
      <c r="D988" t="s">
        <v>40</v>
      </c>
      <c r="E988">
        <v>21</v>
      </c>
      <c r="F988">
        <v>4</v>
      </c>
      <c r="G988" t="s">
        <v>41</v>
      </c>
      <c r="H988">
        <v>1390</v>
      </c>
      <c r="I988">
        <v>1</v>
      </c>
      <c r="J988" t="s">
        <v>53</v>
      </c>
      <c r="K988">
        <v>2</v>
      </c>
      <c r="L988">
        <v>2</v>
      </c>
      <c r="M988" t="s">
        <v>43</v>
      </c>
      <c r="N988">
        <v>4</v>
      </c>
      <c r="O988" t="s">
        <v>55</v>
      </c>
      <c r="P988">
        <v>6120</v>
      </c>
      <c r="Q988">
        <v>3</v>
      </c>
      <c r="R988" t="s">
        <v>38</v>
      </c>
      <c r="S988">
        <v>12</v>
      </c>
      <c r="T988">
        <v>3</v>
      </c>
      <c r="U988">
        <v>4</v>
      </c>
      <c r="V988">
        <v>2</v>
      </c>
      <c r="W988">
        <v>8</v>
      </c>
      <c r="X988">
        <v>2</v>
      </c>
      <c r="Y988">
        <v>4</v>
      </c>
      <c r="Z988">
        <v>5</v>
      </c>
      <c r="AA988">
        <v>4</v>
      </c>
      <c r="AB988">
        <v>1</v>
      </c>
      <c r="AC988">
        <v>4</v>
      </c>
      <c r="AD988">
        <v>0</v>
      </c>
      <c r="AE988">
        <v>1</v>
      </c>
      <c r="AF988">
        <v>1</v>
      </c>
      <c r="AG988">
        <v>1</v>
      </c>
      <c r="AH988" t="s">
        <v>45</v>
      </c>
      <c r="AI988" t="s">
        <v>68</v>
      </c>
      <c r="AJ988" t="s">
        <v>47</v>
      </c>
      <c r="AK988" t="s">
        <v>48</v>
      </c>
      <c r="AL988" t="s">
        <v>65</v>
      </c>
      <c r="AM988">
        <v>3.25</v>
      </c>
      <c r="AN988" t="s">
        <v>95</v>
      </c>
      <c r="AO988" t="str" cm="1">
        <f t="array" ref="AO988">_xlfn.IFS(
  attrition_data[[#This Row],[YearsSinceLastPromotion]]="","",
  attrition_data[[#This Row],[YearsSinceLastPromotion]]=0,"0",
  attrition_data[[#This Row],[YearsSinceLastPromotion]]&lt;=2,"1–2",
  attrition_data[[#This Row],[YearsSinceLastPromotion]]&lt;=5,"3–5",
  TRUE,"6+"
)</f>
        <v>1–2</v>
      </c>
      <c r="AP988">
        <f>attrition_data[[#This Row],[MonthlyIncome]] * 12 * ReplacementFactor</f>
        <v>22032</v>
      </c>
      <c r="AQ988">
        <f>IFERROR(attrition_data[[#This Row],[AttritionFlag]] * attrition_data[[#This Row],[ReplacementCost]], 0)</f>
        <v>0</v>
      </c>
      <c r="AR98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88" t="str" cm="1">
        <f t="array" ref="AS988">_xlfn.IFS(
  attrition_data[[#This Row],[RiskScore]] &lt;= $AU$3, "Q1 (Lowest)",
  attrition_data[[#This Row],[RiskScore]] &lt;= $AV$3, "Q2",
  attrition_data[[#This Row],[RiskScore]] &lt;= $AW$3, "Q3",
  TRUE, "Q4 (Highest)"
)</f>
        <v>Q3</v>
      </c>
    </row>
    <row r="989" spans="1:45">
      <c r="A989">
        <v>51</v>
      </c>
      <c r="B989" t="s">
        <v>50</v>
      </c>
      <c r="C989" t="s">
        <v>51</v>
      </c>
      <c r="D989" t="s">
        <v>40</v>
      </c>
      <c r="E989">
        <v>2</v>
      </c>
      <c r="F989">
        <v>3</v>
      </c>
      <c r="G989" t="s">
        <v>82</v>
      </c>
      <c r="H989">
        <v>1391</v>
      </c>
      <c r="I989">
        <v>2</v>
      </c>
      <c r="J989" t="s">
        <v>53</v>
      </c>
      <c r="K989">
        <v>3</v>
      </c>
      <c r="L989">
        <v>3</v>
      </c>
      <c r="M989" t="s">
        <v>43</v>
      </c>
      <c r="N989">
        <v>2</v>
      </c>
      <c r="O989" t="s">
        <v>55</v>
      </c>
      <c r="P989">
        <v>10596</v>
      </c>
      <c r="Q989">
        <v>2</v>
      </c>
      <c r="R989" t="s">
        <v>50</v>
      </c>
      <c r="S989">
        <v>11</v>
      </c>
      <c r="T989">
        <v>3</v>
      </c>
      <c r="U989">
        <v>2</v>
      </c>
      <c r="V989">
        <v>0</v>
      </c>
      <c r="W989">
        <v>14</v>
      </c>
      <c r="X989">
        <v>5</v>
      </c>
      <c r="Y989">
        <v>3</v>
      </c>
      <c r="Z989">
        <v>4</v>
      </c>
      <c r="AA989">
        <v>2</v>
      </c>
      <c r="AB989">
        <v>3</v>
      </c>
      <c r="AC989">
        <v>2</v>
      </c>
      <c r="AD989">
        <v>0</v>
      </c>
      <c r="AE989">
        <v>0</v>
      </c>
      <c r="AF989">
        <v>0</v>
      </c>
      <c r="AG989">
        <v>1</v>
      </c>
      <c r="AH989" t="s">
        <v>56</v>
      </c>
      <c r="AI989" t="s">
        <v>46</v>
      </c>
      <c r="AJ989" t="s">
        <v>81</v>
      </c>
      <c r="AK989" t="s">
        <v>58</v>
      </c>
      <c r="AL989" t="s">
        <v>65</v>
      </c>
      <c r="AM989">
        <v>2.25</v>
      </c>
      <c r="AN989" t="s">
        <v>96</v>
      </c>
      <c r="AO989" t="str" cm="1">
        <f t="array" ref="AO989">_xlfn.IFS(
  attrition_data[[#This Row],[YearsSinceLastPromotion]]="","",
  attrition_data[[#This Row],[YearsSinceLastPromotion]]=0,"0",
  attrition_data[[#This Row],[YearsSinceLastPromotion]]&lt;=2,"1–2",
  attrition_data[[#This Row],[YearsSinceLastPromotion]]&lt;=5,"3–5",
  TRUE,"6+"
)</f>
        <v>3–5</v>
      </c>
      <c r="AP989">
        <f>attrition_data[[#This Row],[MonthlyIncome]] * 12 * ReplacementFactor</f>
        <v>38145.599999999999</v>
      </c>
      <c r="AQ989">
        <f>IFERROR(attrition_data[[#This Row],[AttritionFlag]] * attrition_data[[#This Row],[ReplacementCost]], 0)</f>
        <v>0</v>
      </c>
      <c r="AR98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89" t="str" cm="1">
        <f t="array" ref="AS989">_xlfn.IFS(
  attrition_data[[#This Row],[RiskScore]] &lt;= $AU$3, "Q1 (Lowest)",
  attrition_data[[#This Row],[RiskScore]] &lt;= $AV$3, "Q2",
  attrition_data[[#This Row],[RiskScore]] &lt;= $AW$3, "Q3",
  TRUE, "Q4 (Highest)"
)</f>
        <v>Q2</v>
      </c>
    </row>
    <row r="990" spans="1:45">
      <c r="A990">
        <v>41</v>
      </c>
      <c r="B990" t="s">
        <v>50</v>
      </c>
      <c r="C990" t="s">
        <v>51</v>
      </c>
      <c r="D990" t="s">
        <v>52</v>
      </c>
      <c r="E990">
        <v>22</v>
      </c>
      <c r="F990">
        <v>3</v>
      </c>
      <c r="G990" t="s">
        <v>41</v>
      </c>
      <c r="H990">
        <v>1392</v>
      </c>
      <c r="I990">
        <v>4</v>
      </c>
      <c r="J990" t="s">
        <v>42</v>
      </c>
      <c r="K990">
        <v>3</v>
      </c>
      <c r="L990">
        <v>2</v>
      </c>
      <c r="M990" t="s">
        <v>54</v>
      </c>
      <c r="N990">
        <v>4</v>
      </c>
      <c r="O990" t="s">
        <v>67</v>
      </c>
      <c r="P990">
        <v>5467</v>
      </c>
      <c r="Q990">
        <v>3</v>
      </c>
      <c r="R990" t="s">
        <v>38</v>
      </c>
      <c r="S990">
        <v>14</v>
      </c>
      <c r="T990">
        <v>3</v>
      </c>
      <c r="U990">
        <v>1</v>
      </c>
      <c r="V990">
        <v>2</v>
      </c>
      <c r="W990">
        <v>12</v>
      </c>
      <c r="X990">
        <v>4</v>
      </c>
      <c r="Y990">
        <v>2</v>
      </c>
      <c r="Z990">
        <v>6</v>
      </c>
      <c r="AA990">
        <v>2</v>
      </c>
      <c r="AB990">
        <v>3</v>
      </c>
      <c r="AC990">
        <v>3</v>
      </c>
      <c r="AD990">
        <v>0</v>
      </c>
      <c r="AE990">
        <v>1</v>
      </c>
      <c r="AF990">
        <v>0</v>
      </c>
      <c r="AG990">
        <v>1</v>
      </c>
      <c r="AH990" t="s">
        <v>45</v>
      </c>
      <c r="AI990" t="s">
        <v>68</v>
      </c>
      <c r="AJ990" t="s">
        <v>47</v>
      </c>
      <c r="AK990" t="s">
        <v>58</v>
      </c>
      <c r="AL990" t="s">
        <v>49</v>
      </c>
      <c r="AM990">
        <v>2.75</v>
      </c>
      <c r="AN990" t="s">
        <v>94</v>
      </c>
      <c r="AO990" t="str" cm="1">
        <f t="array" ref="AO990">_xlfn.IFS(
  attrition_data[[#This Row],[YearsSinceLastPromotion]]="","",
  attrition_data[[#This Row],[YearsSinceLastPromotion]]=0,"0",
  attrition_data[[#This Row],[YearsSinceLastPromotion]]&lt;=2,"1–2",
  attrition_data[[#This Row],[YearsSinceLastPromotion]]&lt;=5,"3–5",
  TRUE,"6+"
)</f>
        <v>3–5</v>
      </c>
      <c r="AP990">
        <f>attrition_data[[#This Row],[MonthlyIncome]] * 12 * ReplacementFactor</f>
        <v>19681.2</v>
      </c>
      <c r="AQ990">
        <f>IFERROR(attrition_data[[#This Row],[AttritionFlag]] * attrition_data[[#This Row],[ReplacementCost]], 0)</f>
        <v>0</v>
      </c>
      <c r="AR99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990" t="str" cm="1">
        <f t="array" ref="AS990">_xlfn.IFS(
  attrition_data[[#This Row],[RiskScore]] &lt;= $AU$3, "Q1 (Lowest)",
  attrition_data[[#This Row],[RiskScore]] &lt;= $AV$3, "Q2",
  attrition_data[[#This Row],[RiskScore]] &lt;= $AW$3, "Q3",
  TRUE, "Q4 (Highest)"
)</f>
        <v>Q4 (Highest)</v>
      </c>
    </row>
    <row r="991" spans="1:45">
      <c r="A991">
        <v>37</v>
      </c>
      <c r="B991" t="s">
        <v>50</v>
      </c>
      <c r="C991" t="s">
        <v>39</v>
      </c>
      <c r="D991" t="s">
        <v>52</v>
      </c>
      <c r="E991">
        <v>4</v>
      </c>
      <c r="F991">
        <v>1</v>
      </c>
      <c r="G991" t="s">
        <v>41</v>
      </c>
      <c r="H991">
        <v>1394</v>
      </c>
      <c r="I991">
        <v>3</v>
      </c>
      <c r="J991" t="s">
        <v>53</v>
      </c>
      <c r="K991">
        <v>3</v>
      </c>
      <c r="L991">
        <v>1</v>
      </c>
      <c r="M991" t="s">
        <v>54</v>
      </c>
      <c r="N991">
        <v>3</v>
      </c>
      <c r="O991" t="s">
        <v>55</v>
      </c>
      <c r="P991">
        <v>2996</v>
      </c>
      <c r="Q991">
        <v>7</v>
      </c>
      <c r="R991" t="s">
        <v>38</v>
      </c>
      <c r="S991">
        <v>15</v>
      </c>
      <c r="T991">
        <v>3</v>
      </c>
      <c r="U991">
        <v>4</v>
      </c>
      <c r="V991">
        <v>0</v>
      </c>
      <c r="W991">
        <v>8</v>
      </c>
      <c r="X991">
        <v>2</v>
      </c>
      <c r="Y991">
        <v>3</v>
      </c>
      <c r="Z991">
        <v>6</v>
      </c>
      <c r="AA991">
        <v>4</v>
      </c>
      <c r="AB991">
        <v>1</v>
      </c>
      <c r="AC991">
        <v>3</v>
      </c>
      <c r="AD991">
        <v>0</v>
      </c>
      <c r="AE991">
        <v>1</v>
      </c>
      <c r="AF991">
        <v>1</v>
      </c>
      <c r="AG991">
        <v>1</v>
      </c>
      <c r="AH991" t="s">
        <v>45</v>
      </c>
      <c r="AI991" t="s">
        <v>46</v>
      </c>
      <c r="AJ991" t="s">
        <v>61</v>
      </c>
      <c r="AK991" t="s">
        <v>48</v>
      </c>
      <c r="AL991" t="s">
        <v>49</v>
      </c>
      <c r="AM991">
        <v>3.25</v>
      </c>
      <c r="AN991" t="s">
        <v>95</v>
      </c>
      <c r="AO991" t="str" cm="1">
        <f t="array" ref="AO991">_xlfn.IFS(
  attrition_data[[#This Row],[YearsSinceLastPromotion]]="","",
  attrition_data[[#This Row],[YearsSinceLastPromotion]]=0,"0",
  attrition_data[[#This Row],[YearsSinceLastPromotion]]&lt;=2,"1–2",
  attrition_data[[#This Row],[YearsSinceLastPromotion]]&lt;=5,"3–5",
  TRUE,"6+"
)</f>
        <v>1–2</v>
      </c>
      <c r="AP991">
        <f>attrition_data[[#This Row],[MonthlyIncome]] * 12 * ReplacementFactor</f>
        <v>10785.6</v>
      </c>
      <c r="AQ991">
        <f>IFERROR(attrition_data[[#This Row],[AttritionFlag]] * attrition_data[[#This Row],[ReplacementCost]], 0)</f>
        <v>0</v>
      </c>
      <c r="AR99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91" t="str" cm="1">
        <f t="array" ref="AS991">_xlfn.IFS(
  attrition_data[[#This Row],[RiskScore]] &lt;= $AU$3, "Q1 (Lowest)",
  attrition_data[[#This Row],[RiskScore]] &lt;= $AV$3, "Q2",
  attrition_data[[#This Row],[RiskScore]] &lt;= $AW$3, "Q3",
  TRUE, "Q4 (Highest)"
)</f>
        <v>Q2</v>
      </c>
    </row>
    <row r="992" spans="1:45">
      <c r="A992">
        <v>33</v>
      </c>
      <c r="B992" t="s">
        <v>50</v>
      </c>
      <c r="C992" t="s">
        <v>51</v>
      </c>
      <c r="D992" t="s">
        <v>40</v>
      </c>
      <c r="E992">
        <v>5</v>
      </c>
      <c r="F992">
        <v>1</v>
      </c>
      <c r="G992" t="s">
        <v>41</v>
      </c>
      <c r="H992">
        <v>1395</v>
      </c>
      <c r="I992">
        <v>2</v>
      </c>
      <c r="J992" t="s">
        <v>53</v>
      </c>
      <c r="K992">
        <v>3</v>
      </c>
      <c r="L992">
        <v>2</v>
      </c>
      <c r="M992" t="s">
        <v>43</v>
      </c>
      <c r="N992">
        <v>4</v>
      </c>
      <c r="O992" t="s">
        <v>55</v>
      </c>
      <c r="P992">
        <v>9998</v>
      </c>
      <c r="Q992">
        <v>6</v>
      </c>
      <c r="R992" t="s">
        <v>50</v>
      </c>
      <c r="S992">
        <v>13</v>
      </c>
      <c r="T992">
        <v>3</v>
      </c>
      <c r="U992">
        <v>1</v>
      </c>
      <c r="V992">
        <v>0</v>
      </c>
      <c r="W992">
        <v>8</v>
      </c>
      <c r="X992">
        <v>2</v>
      </c>
      <c r="Y992">
        <v>4</v>
      </c>
      <c r="Z992">
        <v>5</v>
      </c>
      <c r="AA992">
        <v>4</v>
      </c>
      <c r="AB992">
        <v>1</v>
      </c>
      <c r="AC992">
        <v>2</v>
      </c>
      <c r="AD992">
        <v>0</v>
      </c>
      <c r="AE992">
        <v>0</v>
      </c>
      <c r="AF992">
        <v>1</v>
      </c>
      <c r="AG992">
        <v>1</v>
      </c>
      <c r="AH992" t="s">
        <v>63</v>
      </c>
      <c r="AI992" t="s">
        <v>46</v>
      </c>
      <c r="AJ992" t="s">
        <v>47</v>
      </c>
      <c r="AK992" t="s">
        <v>48</v>
      </c>
      <c r="AL992" t="s">
        <v>65</v>
      </c>
      <c r="AM992">
        <v>2.75</v>
      </c>
      <c r="AN992" t="s">
        <v>94</v>
      </c>
      <c r="AO992" t="str" cm="1">
        <f t="array" ref="AO992">_xlfn.IFS(
  attrition_data[[#This Row],[YearsSinceLastPromotion]]="","",
  attrition_data[[#This Row],[YearsSinceLastPromotion]]=0,"0",
  attrition_data[[#This Row],[YearsSinceLastPromotion]]&lt;=2,"1–2",
  attrition_data[[#This Row],[YearsSinceLastPromotion]]&lt;=5,"3–5",
  TRUE,"6+"
)</f>
        <v>1–2</v>
      </c>
      <c r="AP992">
        <f>attrition_data[[#This Row],[MonthlyIncome]] * 12 * ReplacementFactor</f>
        <v>35992.799999999996</v>
      </c>
      <c r="AQ992">
        <f>IFERROR(attrition_data[[#This Row],[AttritionFlag]] * attrition_data[[#This Row],[ReplacementCost]], 0)</f>
        <v>0</v>
      </c>
      <c r="AR99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992" t="str" cm="1">
        <f t="array" ref="AS992">_xlfn.IFS(
  attrition_data[[#This Row],[RiskScore]] &lt;= $AU$3, "Q1 (Lowest)",
  attrition_data[[#This Row],[RiskScore]] &lt;= $AV$3, "Q2",
  attrition_data[[#This Row],[RiskScore]] &lt;= $AW$3, "Q3",
  TRUE, "Q4 (Highest)"
)</f>
        <v>Q1 (Lowest)</v>
      </c>
    </row>
    <row r="993" spans="1:45">
      <c r="A993">
        <v>32</v>
      </c>
      <c r="B993" t="s">
        <v>50</v>
      </c>
      <c r="C993" t="s">
        <v>39</v>
      </c>
      <c r="D993" t="s">
        <v>40</v>
      </c>
      <c r="E993">
        <v>2</v>
      </c>
      <c r="F993">
        <v>1</v>
      </c>
      <c r="G993" t="s">
        <v>82</v>
      </c>
      <c r="H993">
        <v>1396</v>
      </c>
      <c r="I993">
        <v>3</v>
      </c>
      <c r="J993" t="s">
        <v>53</v>
      </c>
      <c r="K993">
        <v>3</v>
      </c>
      <c r="L993">
        <v>2</v>
      </c>
      <c r="M993" t="s">
        <v>43</v>
      </c>
      <c r="N993">
        <v>2</v>
      </c>
      <c r="O993" t="s">
        <v>55</v>
      </c>
      <c r="P993">
        <v>4078</v>
      </c>
      <c r="Q993">
        <v>0</v>
      </c>
      <c r="R993" t="s">
        <v>38</v>
      </c>
      <c r="S993">
        <v>13</v>
      </c>
      <c r="T993">
        <v>3</v>
      </c>
      <c r="U993">
        <v>1</v>
      </c>
      <c r="V993">
        <v>3</v>
      </c>
      <c r="W993">
        <v>4</v>
      </c>
      <c r="X993">
        <v>3</v>
      </c>
      <c r="Y993">
        <v>2</v>
      </c>
      <c r="Z993">
        <v>3</v>
      </c>
      <c r="AA993">
        <v>2</v>
      </c>
      <c r="AB993">
        <v>1</v>
      </c>
      <c r="AC993">
        <v>2</v>
      </c>
      <c r="AD993">
        <v>0</v>
      </c>
      <c r="AE993">
        <v>1</v>
      </c>
      <c r="AF993">
        <v>1</v>
      </c>
      <c r="AG993">
        <v>1</v>
      </c>
      <c r="AH993" t="s">
        <v>63</v>
      </c>
      <c r="AI993" t="s">
        <v>46</v>
      </c>
      <c r="AJ993" t="s">
        <v>61</v>
      </c>
      <c r="AK993" t="s">
        <v>48</v>
      </c>
      <c r="AL993" t="s">
        <v>65</v>
      </c>
      <c r="AM993">
        <v>2</v>
      </c>
      <c r="AN993" t="s">
        <v>93</v>
      </c>
      <c r="AO993" t="str" cm="1">
        <f t="array" ref="AO993">_xlfn.IFS(
  attrition_data[[#This Row],[YearsSinceLastPromotion]]="","",
  attrition_data[[#This Row],[YearsSinceLastPromotion]]=0,"0",
  attrition_data[[#This Row],[YearsSinceLastPromotion]]&lt;=2,"1–2",
  attrition_data[[#This Row],[YearsSinceLastPromotion]]&lt;=5,"3–5",
  TRUE,"6+"
)</f>
        <v>1–2</v>
      </c>
      <c r="AP993">
        <f>attrition_data[[#This Row],[MonthlyIncome]] * 12 * ReplacementFactor</f>
        <v>14680.8</v>
      </c>
      <c r="AQ993">
        <f>IFERROR(attrition_data[[#This Row],[AttritionFlag]] * attrition_data[[#This Row],[ReplacementCost]], 0)</f>
        <v>0</v>
      </c>
      <c r="AR99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93" t="str" cm="1">
        <f t="array" ref="AS993">_xlfn.IFS(
  attrition_data[[#This Row],[RiskScore]] &lt;= $AU$3, "Q1 (Lowest)",
  attrition_data[[#This Row],[RiskScore]] &lt;= $AV$3, "Q2",
  attrition_data[[#This Row],[RiskScore]] &lt;= $AW$3, "Q3",
  TRUE, "Q4 (Highest)"
)</f>
        <v>Q3</v>
      </c>
    </row>
    <row r="994" spans="1:45">
      <c r="A994">
        <v>39</v>
      </c>
      <c r="B994" t="s">
        <v>50</v>
      </c>
      <c r="C994" t="s">
        <v>74</v>
      </c>
      <c r="D994" t="s">
        <v>52</v>
      </c>
      <c r="E994">
        <v>25</v>
      </c>
      <c r="F994">
        <v>2</v>
      </c>
      <c r="G994" t="s">
        <v>41</v>
      </c>
      <c r="H994">
        <v>1397</v>
      </c>
      <c r="I994">
        <v>3</v>
      </c>
      <c r="J994" t="s">
        <v>53</v>
      </c>
      <c r="K994">
        <v>3</v>
      </c>
      <c r="L994">
        <v>3</v>
      </c>
      <c r="M994" t="s">
        <v>70</v>
      </c>
      <c r="N994">
        <v>3</v>
      </c>
      <c r="O994" t="s">
        <v>55</v>
      </c>
      <c r="P994">
        <v>10920</v>
      </c>
      <c r="Q994">
        <v>3</v>
      </c>
      <c r="R994" t="s">
        <v>50</v>
      </c>
      <c r="S994">
        <v>21</v>
      </c>
      <c r="T994">
        <v>4</v>
      </c>
      <c r="U994">
        <v>2</v>
      </c>
      <c r="V994">
        <v>1</v>
      </c>
      <c r="W994">
        <v>13</v>
      </c>
      <c r="X994">
        <v>2</v>
      </c>
      <c r="Y994">
        <v>3</v>
      </c>
      <c r="Z994">
        <v>6</v>
      </c>
      <c r="AA994">
        <v>4</v>
      </c>
      <c r="AB994">
        <v>0</v>
      </c>
      <c r="AC994">
        <v>5</v>
      </c>
      <c r="AD994">
        <v>0</v>
      </c>
      <c r="AE994">
        <v>0</v>
      </c>
      <c r="AF994">
        <v>1</v>
      </c>
      <c r="AG994">
        <v>1</v>
      </c>
      <c r="AH994" t="s">
        <v>45</v>
      </c>
      <c r="AI994" t="s">
        <v>68</v>
      </c>
      <c r="AJ994" t="s">
        <v>81</v>
      </c>
      <c r="AK994" t="s">
        <v>58</v>
      </c>
      <c r="AL994" t="s">
        <v>49</v>
      </c>
      <c r="AM994">
        <v>2.75</v>
      </c>
      <c r="AN994" t="s">
        <v>94</v>
      </c>
      <c r="AO994" t="str" cm="1">
        <f t="array" ref="AO994">_xlfn.IFS(
  attrition_data[[#This Row],[YearsSinceLastPromotion]]="","",
  attrition_data[[#This Row],[YearsSinceLastPromotion]]=0,"0",
  attrition_data[[#This Row],[YearsSinceLastPromotion]]&lt;=2,"1–2",
  attrition_data[[#This Row],[YearsSinceLastPromotion]]&lt;=5,"3–5",
  TRUE,"6+"
)</f>
        <v>0</v>
      </c>
      <c r="AP994">
        <f>attrition_data[[#This Row],[MonthlyIncome]] * 12 * ReplacementFactor</f>
        <v>39312</v>
      </c>
      <c r="AQ994">
        <f>IFERROR(attrition_data[[#This Row],[AttritionFlag]] * attrition_data[[#This Row],[ReplacementCost]], 0)</f>
        <v>0</v>
      </c>
      <c r="AR99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94" t="str" cm="1">
        <f t="array" ref="AS994">_xlfn.IFS(
  attrition_data[[#This Row],[RiskScore]] &lt;= $AU$3, "Q1 (Lowest)",
  attrition_data[[#This Row],[RiskScore]] &lt;= $AV$3, "Q2",
  attrition_data[[#This Row],[RiskScore]] &lt;= $AW$3, "Q3",
  TRUE, "Q4 (Highest)"
)</f>
        <v>Q2</v>
      </c>
    </row>
    <row r="995" spans="1:45">
      <c r="A995">
        <v>25</v>
      </c>
      <c r="B995" t="s">
        <v>50</v>
      </c>
      <c r="C995" t="s">
        <v>39</v>
      </c>
      <c r="D995" t="s">
        <v>40</v>
      </c>
      <c r="E995">
        <v>18</v>
      </c>
      <c r="F995">
        <v>1</v>
      </c>
      <c r="G995" t="s">
        <v>41</v>
      </c>
      <c r="H995">
        <v>1399</v>
      </c>
      <c r="I995">
        <v>1</v>
      </c>
      <c r="J995" t="s">
        <v>53</v>
      </c>
      <c r="K995">
        <v>4</v>
      </c>
      <c r="L995">
        <v>2</v>
      </c>
      <c r="M995" t="s">
        <v>43</v>
      </c>
      <c r="N995">
        <v>3</v>
      </c>
      <c r="O995" t="s">
        <v>55</v>
      </c>
      <c r="P995">
        <v>6232</v>
      </c>
      <c r="Q995">
        <v>2</v>
      </c>
      <c r="R995" t="s">
        <v>50</v>
      </c>
      <c r="S995">
        <v>11</v>
      </c>
      <c r="T995">
        <v>3</v>
      </c>
      <c r="U995">
        <v>2</v>
      </c>
      <c r="V995">
        <v>0</v>
      </c>
      <c r="W995">
        <v>6</v>
      </c>
      <c r="X995">
        <v>3</v>
      </c>
      <c r="Y995">
        <v>2</v>
      </c>
      <c r="Z995">
        <v>3</v>
      </c>
      <c r="AA995">
        <v>2</v>
      </c>
      <c r="AB995">
        <v>1</v>
      </c>
      <c r="AC995">
        <v>2</v>
      </c>
      <c r="AD995">
        <v>0</v>
      </c>
      <c r="AE995">
        <v>0</v>
      </c>
      <c r="AF995">
        <v>1</v>
      </c>
      <c r="AG995">
        <v>1</v>
      </c>
      <c r="AH995" t="s">
        <v>63</v>
      </c>
      <c r="AI995" t="s">
        <v>72</v>
      </c>
      <c r="AJ995" t="s">
        <v>47</v>
      </c>
      <c r="AK995" t="s">
        <v>48</v>
      </c>
      <c r="AL995" t="s">
        <v>65</v>
      </c>
      <c r="AM995">
        <v>2</v>
      </c>
      <c r="AN995" t="s">
        <v>93</v>
      </c>
      <c r="AO995" t="str" cm="1">
        <f t="array" ref="AO995">_xlfn.IFS(
  attrition_data[[#This Row],[YearsSinceLastPromotion]]="","",
  attrition_data[[#This Row],[YearsSinceLastPromotion]]=0,"0",
  attrition_data[[#This Row],[YearsSinceLastPromotion]]&lt;=2,"1–2",
  attrition_data[[#This Row],[YearsSinceLastPromotion]]&lt;=5,"3–5",
  TRUE,"6+"
)</f>
        <v>1–2</v>
      </c>
      <c r="AP995">
        <f>attrition_data[[#This Row],[MonthlyIncome]] * 12 * ReplacementFactor</f>
        <v>22435.200000000001</v>
      </c>
      <c r="AQ995">
        <f>IFERROR(attrition_data[[#This Row],[AttritionFlag]] * attrition_data[[#This Row],[ReplacementCost]], 0)</f>
        <v>0</v>
      </c>
      <c r="AR99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995" t="str" cm="1">
        <f t="array" ref="AS995">_xlfn.IFS(
  attrition_data[[#This Row],[RiskScore]] &lt;= $AU$3, "Q1 (Lowest)",
  attrition_data[[#This Row],[RiskScore]] &lt;= $AV$3, "Q2",
  attrition_data[[#This Row],[RiskScore]] &lt;= $AW$3, "Q3",
  TRUE, "Q4 (Highest)"
)</f>
        <v>Q2</v>
      </c>
    </row>
    <row r="996" spans="1:45">
      <c r="A996">
        <v>52</v>
      </c>
      <c r="B996" t="s">
        <v>50</v>
      </c>
      <c r="C996" t="s">
        <v>51</v>
      </c>
      <c r="D996" t="s">
        <v>52</v>
      </c>
      <c r="E996">
        <v>28</v>
      </c>
      <c r="F996">
        <v>2</v>
      </c>
      <c r="G996" t="s">
        <v>64</v>
      </c>
      <c r="H996">
        <v>1401</v>
      </c>
      <c r="I996">
        <v>4</v>
      </c>
      <c r="J996" t="s">
        <v>42</v>
      </c>
      <c r="K996">
        <v>4</v>
      </c>
      <c r="L996">
        <v>4</v>
      </c>
      <c r="M996" t="s">
        <v>69</v>
      </c>
      <c r="N996">
        <v>3</v>
      </c>
      <c r="O996" t="s">
        <v>55</v>
      </c>
      <c r="P996">
        <v>13247</v>
      </c>
      <c r="Q996">
        <v>2</v>
      </c>
      <c r="R996" t="s">
        <v>38</v>
      </c>
      <c r="S996">
        <v>11</v>
      </c>
      <c r="T996">
        <v>3</v>
      </c>
      <c r="U996">
        <v>2</v>
      </c>
      <c r="V996">
        <v>1</v>
      </c>
      <c r="W996">
        <v>24</v>
      </c>
      <c r="X996">
        <v>3</v>
      </c>
      <c r="Y996">
        <v>2</v>
      </c>
      <c r="Z996">
        <v>5</v>
      </c>
      <c r="AA996">
        <v>3</v>
      </c>
      <c r="AB996">
        <v>0</v>
      </c>
      <c r="AC996">
        <v>2</v>
      </c>
      <c r="AD996">
        <v>0</v>
      </c>
      <c r="AE996">
        <v>1</v>
      </c>
      <c r="AF996">
        <v>1</v>
      </c>
      <c r="AG996">
        <v>1</v>
      </c>
      <c r="AH996" t="s">
        <v>56</v>
      </c>
      <c r="AI996" t="s">
        <v>68</v>
      </c>
      <c r="AJ996" t="s">
        <v>81</v>
      </c>
      <c r="AK996" t="s">
        <v>71</v>
      </c>
      <c r="AL996" t="s">
        <v>65</v>
      </c>
      <c r="AM996">
        <v>2.75</v>
      </c>
      <c r="AN996" t="s">
        <v>94</v>
      </c>
      <c r="AO996" t="str" cm="1">
        <f t="array" ref="AO996">_xlfn.IFS(
  attrition_data[[#This Row],[YearsSinceLastPromotion]]="","",
  attrition_data[[#This Row],[YearsSinceLastPromotion]]=0,"0",
  attrition_data[[#This Row],[YearsSinceLastPromotion]]&lt;=2,"1–2",
  attrition_data[[#This Row],[YearsSinceLastPromotion]]&lt;=5,"3–5",
  TRUE,"6+"
)</f>
        <v>0</v>
      </c>
      <c r="AP996">
        <f>attrition_data[[#This Row],[MonthlyIncome]] * 12 * ReplacementFactor</f>
        <v>47689.2</v>
      </c>
      <c r="AQ996">
        <f>IFERROR(attrition_data[[#This Row],[AttritionFlag]] * attrition_data[[#This Row],[ReplacementCost]], 0)</f>
        <v>0</v>
      </c>
      <c r="AR99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96" t="str" cm="1">
        <f t="array" ref="AS996">_xlfn.IFS(
  attrition_data[[#This Row],[RiskScore]] &lt;= $AU$3, "Q1 (Lowest)",
  attrition_data[[#This Row],[RiskScore]] &lt;= $AV$3, "Q2",
  attrition_data[[#This Row],[RiskScore]] &lt;= $AW$3, "Q3",
  TRUE, "Q4 (Highest)"
)</f>
        <v>Q3</v>
      </c>
    </row>
    <row r="997" spans="1:45">
      <c r="A997">
        <v>43</v>
      </c>
      <c r="B997" t="s">
        <v>50</v>
      </c>
      <c r="C997" t="s">
        <v>39</v>
      </c>
      <c r="D997" t="s">
        <v>52</v>
      </c>
      <c r="E997">
        <v>6</v>
      </c>
      <c r="F997">
        <v>3</v>
      </c>
      <c r="G997" t="s">
        <v>64</v>
      </c>
      <c r="H997">
        <v>1402</v>
      </c>
      <c r="I997">
        <v>1</v>
      </c>
      <c r="J997" t="s">
        <v>42</v>
      </c>
      <c r="K997">
        <v>2</v>
      </c>
      <c r="L997">
        <v>2</v>
      </c>
      <c r="M997" t="s">
        <v>54</v>
      </c>
      <c r="N997">
        <v>3</v>
      </c>
      <c r="O997" t="s">
        <v>44</v>
      </c>
      <c r="P997">
        <v>4081</v>
      </c>
      <c r="Q997">
        <v>1</v>
      </c>
      <c r="R997" t="s">
        <v>38</v>
      </c>
      <c r="S997">
        <v>14</v>
      </c>
      <c r="T997">
        <v>3</v>
      </c>
      <c r="U997">
        <v>1</v>
      </c>
      <c r="V997">
        <v>0</v>
      </c>
      <c r="W997">
        <v>20</v>
      </c>
      <c r="X997">
        <v>3</v>
      </c>
      <c r="Y997">
        <v>1</v>
      </c>
      <c r="Z997">
        <v>20</v>
      </c>
      <c r="AA997">
        <v>7</v>
      </c>
      <c r="AB997">
        <v>1</v>
      </c>
      <c r="AC997">
        <v>8</v>
      </c>
      <c r="AD997">
        <v>0</v>
      </c>
      <c r="AE997">
        <v>1</v>
      </c>
      <c r="AF997">
        <v>1</v>
      </c>
      <c r="AG997">
        <v>1</v>
      </c>
      <c r="AH997" t="s">
        <v>45</v>
      </c>
      <c r="AI997" t="s">
        <v>57</v>
      </c>
      <c r="AJ997" t="s">
        <v>61</v>
      </c>
      <c r="AK997" t="s">
        <v>71</v>
      </c>
      <c r="AL997" t="s">
        <v>71</v>
      </c>
      <c r="AM997">
        <v>1.5</v>
      </c>
      <c r="AN997" t="s">
        <v>97</v>
      </c>
      <c r="AO997" t="str" cm="1">
        <f t="array" ref="AO997">_xlfn.IFS(
  attrition_data[[#This Row],[YearsSinceLastPromotion]]="","",
  attrition_data[[#This Row],[YearsSinceLastPromotion]]=0,"0",
  attrition_data[[#This Row],[YearsSinceLastPromotion]]&lt;=2,"1–2",
  attrition_data[[#This Row],[YearsSinceLastPromotion]]&lt;=5,"3–5",
  TRUE,"6+"
)</f>
        <v>1–2</v>
      </c>
      <c r="AP997">
        <f>attrition_data[[#This Row],[MonthlyIncome]] * 12 * ReplacementFactor</f>
        <v>14691.6</v>
      </c>
      <c r="AQ997">
        <f>IFERROR(attrition_data[[#This Row],[AttritionFlag]] * attrition_data[[#This Row],[ReplacementCost]], 0)</f>
        <v>0</v>
      </c>
      <c r="AR99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97" t="str" cm="1">
        <f t="array" ref="AS997">_xlfn.IFS(
  attrition_data[[#This Row],[RiskScore]] &lt;= $AU$3, "Q1 (Lowest)",
  attrition_data[[#This Row],[RiskScore]] &lt;= $AV$3, "Q2",
  attrition_data[[#This Row],[RiskScore]] &lt;= $AW$3, "Q3",
  TRUE, "Q4 (Highest)"
)</f>
        <v>Q3</v>
      </c>
    </row>
    <row r="998" spans="1:45">
      <c r="A998">
        <v>27</v>
      </c>
      <c r="B998" t="s">
        <v>50</v>
      </c>
      <c r="C998" t="s">
        <v>39</v>
      </c>
      <c r="D998" t="s">
        <v>40</v>
      </c>
      <c r="E998">
        <v>10</v>
      </c>
      <c r="F998">
        <v>3</v>
      </c>
      <c r="G998" t="s">
        <v>82</v>
      </c>
      <c r="H998">
        <v>1403</v>
      </c>
      <c r="I998">
        <v>4</v>
      </c>
      <c r="J998" t="s">
        <v>42</v>
      </c>
      <c r="K998">
        <v>2</v>
      </c>
      <c r="L998">
        <v>2</v>
      </c>
      <c r="M998" t="s">
        <v>43</v>
      </c>
      <c r="N998">
        <v>4</v>
      </c>
      <c r="O998" t="s">
        <v>55</v>
      </c>
      <c r="P998">
        <v>5769</v>
      </c>
      <c r="Q998">
        <v>1</v>
      </c>
      <c r="R998" t="s">
        <v>38</v>
      </c>
      <c r="S998">
        <v>11</v>
      </c>
      <c r="T998">
        <v>3</v>
      </c>
      <c r="U998">
        <v>4</v>
      </c>
      <c r="V998">
        <v>0</v>
      </c>
      <c r="W998">
        <v>6</v>
      </c>
      <c r="X998">
        <v>3</v>
      </c>
      <c r="Y998">
        <v>3</v>
      </c>
      <c r="Z998">
        <v>6</v>
      </c>
      <c r="AA998">
        <v>2</v>
      </c>
      <c r="AB998">
        <v>4</v>
      </c>
      <c r="AC998">
        <v>4</v>
      </c>
      <c r="AD998">
        <v>0</v>
      </c>
      <c r="AE998">
        <v>1</v>
      </c>
      <c r="AF998">
        <v>0</v>
      </c>
      <c r="AG998">
        <v>1</v>
      </c>
      <c r="AH998" t="s">
        <v>63</v>
      </c>
      <c r="AI998" t="s">
        <v>57</v>
      </c>
      <c r="AJ998" t="s">
        <v>47</v>
      </c>
      <c r="AK998" t="s">
        <v>48</v>
      </c>
      <c r="AL998" t="s">
        <v>49</v>
      </c>
      <c r="AM998">
        <v>3.75</v>
      </c>
      <c r="AN998" t="s">
        <v>95</v>
      </c>
      <c r="AO998" t="str" cm="1">
        <f t="array" ref="AO998">_xlfn.IFS(
  attrition_data[[#This Row],[YearsSinceLastPromotion]]="","",
  attrition_data[[#This Row],[YearsSinceLastPromotion]]=0,"0",
  attrition_data[[#This Row],[YearsSinceLastPromotion]]&lt;=2,"1–2",
  attrition_data[[#This Row],[YearsSinceLastPromotion]]&lt;=5,"3–5",
  TRUE,"6+"
)</f>
        <v>3–5</v>
      </c>
      <c r="AP998">
        <f>attrition_data[[#This Row],[MonthlyIncome]] * 12 * ReplacementFactor</f>
        <v>20768.399999999998</v>
      </c>
      <c r="AQ998">
        <f>IFERROR(attrition_data[[#This Row],[AttritionFlag]] * attrition_data[[#This Row],[ReplacementCost]], 0)</f>
        <v>0</v>
      </c>
      <c r="AR99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98" t="str" cm="1">
        <f t="array" ref="AS998">_xlfn.IFS(
  attrition_data[[#This Row],[RiskScore]] &lt;= $AU$3, "Q1 (Lowest)",
  attrition_data[[#This Row],[RiskScore]] &lt;= $AV$3, "Q2",
  attrition_data[[#This Row],[RiskScore]] &lt;= $AW$3, "Q3",
  TRUE, "Q4 (Highest)"
)</f>
        <v>Q3</v>
      </c>
    </row>
    <row r="999" spans="1:45">
      <c r="A999">
        <v>27</v>
      </c>
      <c r="B999" t="s">
        <v>38</v>
      </c>
      <c r="C999" t="s">
        <v>39</v>
      </c>
      <c r="D999" t="s">
        <v>52</v>
      </c>
      <c r="E999">
        <v>17</v>
      </c>
      <c r="F999">
        <v>4</v>
      </c>
      <c r="G999" t="s">
        <v>41</v>
      </c>
      <c r="H999">
        <v>1405</v>
      </c>
      <c r="I999">
        <v>4</v>
      </c>
      <c r="J999" t="s">
        <v>42</v>
      </c>
      <c r="K999">
        <v>3</v>
      </c>
      <c r="L999">
        <v>1</v>
      </c>
      <c r="M999" t="s">
        <v>54</v>
      </c>
      <c r="N999">
        <v>3</v>
      </c>
      <c r="O999" t="s">
        <v>44</v>
      </c>
      <c r="P999">
        <v>2394</v>
      </c>
      <c r="Q999">
        <v>1</v>
      </c>
      <c r="R999" t="s">
        <v>38</v>
      </c>
      <c r="S999">
        <v>13</v>
      </c>
      <c r="T999">
        <v>3</v>
      </c>
      <c r="U999">
        <v>4</v>
      </c>
      <c r="V999">
        <v>0</v>
      </c>
      <c r="W999">
        <v>8</v>
      </c>
      <c r="X999">
        <v>2</v>
      </c>
      <c r="Y999">
        <v>3</v>
      </c>
      <c r="Z999">
        <v>8</v>
      </c>
      <c r="AA999">
        <v>2</v>
      </c>
      <c r="AB999">
        <v>7</v>
      </c>
      <c r="AC999">
        <v>7</v>
      </c>
      <c r="AD999">
        <v>1</v>
      </c>
      <c r="AE999">
        <v>1</v>
      </c>
      <c r="AF999">
        <v>0</v>
      </c>
      <c r="AG999">
        <v>1</v>
      </c>
      <c r="AH999" t="s">
        <v>63</v>
      </c>
      <c r="AI999" t="s">
        <v>72</v>
      </c>
      <c r="AJ999" t="s">
        <v>61</v>
      </c>
      <c r="AK999" t="s">
        <v>48</v>
      </c>
      <c r="AL999" t="s">
        <v>49</v>
      </c>
      <c r="AM999">
        <v>3.5</v>
      </c>
      <c r="AN999" t="s">
        <v>95</v>
      </c>
      <c r="AO999" t="str" cm="1">
        <f t="array" ref="AO999">_xlfn.IFS(
  attrition_data[[#This Row],[YearsSinceLastPromotion]]="","",
  attrition_data[[#This Row],[YearsSinceLastPromotion]]=0,"0",
  attrition_data[[#This Row],[YearsSinceLastPromotion]]&lt;=2,"1–2",
  attrition_data[[#This Row],[YearsSinceLastPromotion]]&lt;=5,"3–5",
  TRUE,"6+"
)</f>
        <v>6+</v>
      </c>
      <c r="AP999">
        <f>attrition_data[[#This Row],[MonthlyIncome]] * 12 * ReplacementFactor</f>
        <v>8618.4</v>
      </c>
      <c r="AQ999">
        <f>IFERROR(attrition_data[[#This Row],[AttritionFlag]] * attrition_data[[#This Row],[ReplacementCost]], 0)</f>
        <v>8618.4</v>
      </c>
      <c r="AR99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999" t="str" cm="1">
        <f t="array" ref="AS999">_xlfn.IFS(
  attrition_data[[#This Row],[RiskScore]] &lt;= $AU$3, "Q1 (Lowest)",
  attrition_data[[#This Row],[RiskScore]] &lt;= $AV$3, "Q2",
  attrition_data[[#This Row],[RiskScore]] &lt;= $AW$3, "Q3",
  TRUE, "Q4 (Highest)"
)</f>
        <v>Q3</v>
      </c>
    </row>
    <row r="1000" spans="1:45">
      <c r="A1000">
        <v>26</v>
      </c>
      <c r="B1000" t="s">
        <v>50</v>
      </c>
      <c r="C1000" t="s">
        <v>39</v>
      </c>
      <c r="D1000" t="s">
        <v>52</v>
      </c>
      <c r="E1000">
        <v>2</v>
      </c>
      <c r="F1000">
        <v>1</v>
      </c>
      <c r="G1000" t="s">
        <v>64</v>
      </c>
      <c r="H1000">
        <v>1407</v>
      </c>
      <c r="I1000">
        <v>1</v>
      </c>
      <c r="J1000" t="s">
        <v>53</v>
      </c>
      <c r="K1000">
        <v>2</v>
      </c>
      <c r="L1000">
        <v>1</v>
      </c>
      <c r="M1000" t="s">
        <v>54</v>
      </c>
      <c r="N1000">
        <v>4</v>
      </c>
      <c r="O1000" t="s">
        <v>44</v>
      </c>
      <c r="P1000">
        <v>3904</v>
      </c>
      <c r="Q1000">
        <v>0</v>
      </c>
      <c r="R1000" t="s">
        <v>50</v>
      </c>
      <c r="S1000">
        <v>12</v>
      </c>
      <c r="T1000">
        <v>3</v>
      </c>
      <c r="U1000">
        <v>4</v>
      </c>
      <c r="V1000">
        <v>0</v>
      </c>
      <c r="W1000">
        <v>5</v>
      </c>
      <c r="X1000">
        <v>2</v>
      </c>
      <c r="Y1000">
        <v>3</v>
      </c>
      <c r="Z1000">
        <v>4</v>
      </c>
      <c r="AA1000">
        <v>3</v>
      </c>
      <c r="AB1000">
        <v>1</v>
      </c>
      <c r="AC1000">
        <v>1</v>
      </c>
      <c r="AD1000">
        <v>0</v>
      </c>
      <c r="AE1000">
        <v>0</v>
      </c>
      <c r="AF1000">
        <v>1</v>
      </c>
      <c r="AG1000">
        <v>1</v>
      </c>
      <c r="AH1000" t="s">
        <v>63</v>
      </c>
      <c r="AI1000" t="s">
        <v>46</v>
      </c>
      <c r="AJ1000" t="s">
        <v>61</v>
      </c>
      <c r="AK1000" t="s">
        <v>48</v>
      </c>
      <c r="AL1000" t="s">
        <v>65</v>
      </c>
      <c r="AM1000">
        <v>3</v>
      </c>
      <c r="AN1000" t="s">
        <v>94</v>
      </c>
      <c r="AO1000" t="str" cm="1">
        <f t="array" ref="AO1000">_xlfn.IFS(
  attrition_data[[#This Row],[YearsSinceLastPromotion]]="","",
  attrition_data[[#This Row],[YearsSinceLastPromotion]]=0,"0",
  attrition_data[[#This Row],[YearsSinceLastPromotion]]&lt;=2,"1–2",
  attrition_data[[#This Row],[YearsSinceLastPromotion]]&lt;=5,"3–5",
  TRUE,"6+"
)</f>
        <v>1–2</v>
      </c>
      <c r="AP1000">
        <f>attrition_data[[#This Row],[MonthlyIncome]] * 12 * ReplacementFactor</f>
        <v>14054.4</v>
      </c>
      <c r="AQ1000">
        <f>IFERROR(attrition_data[[#This Row],[AttritionFlag]] * attrition_data[[#This Row],[ReplacementCost]], 0)</f>
        <v>0</v>
      </c>
      <c r="AR100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00" t="str" cm="1">
        <f t="array" ref="AS1000">_xlfn.IFS(
  attrition_data[[#This Row],[RiskScore]] &lt;= $AU$3, "Q1 (Lowest)",
  attrition_data[[#This Row],[RiskScore]] &lt;= $AV$3, "Q2",
  attrition_data[[#This Row],[RiskScore]] &lt;= $AW$3, "Q3",
  TRUE, "Q4 (Highest)"
)</f>
        <v>Q1 (Lowest)</v>
      </c>
    </row>
    <row r="1001" spans="1:45">
      <c r="A1001">
        <v>42</v>
      </c>
      <c r="B1001" t="s">
        <v>50</v>
      </c>
      <c r="C1001" t="s">
        <v>39</v>
      </c>
      <c r="D1001" t="s">
        <v>84</v>
      </c>
      <c r="E1001">
        <v>10</v>
      </c>
      <c r="F1001">
        <v>3</v>
      </c>
      <c r="G1001" t="s">
        <v>84</v>
      </c>
      <c r="H1001">
        <v>1408</v>
      </c>
      <c r="I1001">
        <v>3</v>
      </c>
      <c r="J1001" t="s">
        <v>42</v>
      </c>
      <c r="K1001">
        <v>3</v>
      </c>
      <c r="L1001">
        <v>4</v>
      </c>
      <c r="M1001" t="s">
        <v>75</v>
      </c>
      <c r="N1001">
        <v>1</v>
      </c>
      <c r="O1001" t="s">
        <v>55</v>
      </c>
      <c r="P1001">
        <v>16799</v>
      </c>
      <c r="Q1001">
        <v>0</v>
      </c>
      <c r="R1001" t="s">
        <v>50</v>
      </c>
      <c r="S1001">
        <v>14</v>
      </c>
      <c r="T1001">
        <v>3</v>
      </c>
      <c r="U1001">
        <v>3</v>
      </c>
      <c r="V1001">
        <v>1</v>
      </c>
      <c r="W1001">
        <v>21</v>
      </c>
      <c r="X1001">
        <v>5</v>
      </c>
      <c r="Y1001">
        <v>3</v>
      </c>
      <c r="Z1001">
        <v>20</v>
      </c>
      <c r="AA1001">
        <v>7</v>
      </c>
      <c r="AB1001">
        <v>0</v>
      </c>
      <c r="AC1001">
        <v>9</v>
      </c>
      <c r="AD1001">
        <v>0</v>
      </c>
      <c r="AE1001">
        <v>0</v>
      </c>
      <c r="AF1001">
        <v>1</v>
      </c>
      <c r="AG1001">
        <v>1</v>
      </c>
      <c r="AH1001" t="s">
        <v>45</v>
      </c>
      <c r="AI1001" t="s">
        <v>57</v>
      </c>
      <c r="AJ1001" t="s">
        <v>76</v>
      </c>
      <c r="AK1001" t="s">
        <v>71</v>
      </c>
      <c r="AL1001" t="s">
        <v>71</v>
      </c>
      <c r="AM1001">
        <v>2.5</v>
      </c>
      <c r="AN1001" t="s">
        <v>96</v>
      </c>
      <c r="AO1001" t="str" cm="1">
        <f t="array" ref="AO1001">_xlfn.IFS(
  attrition_data[[#This Row],[YearsSinceLastPromotion]]="","",
  attrition_data[[#This Row],[YearsSinceLastPromotion]]=0,"0",
  attrition_data[[#This Row],[YearsSinceLastPromotion]]&lt;=2,"1–2",
  attrition_data[[#This Row],[YearsSinceLastPromotion]]&lt;=5,"3–5",
  TRUE,"6+"
)</f>
        <v>0</v>
      </c>
      <c r="AP1001">
        <f>attrition_data[[#This Row],[MonthlyIncome]] * 12 * ReplacementFactor</f>
        <v>60476.399999999994</v>
      </c>
      <c r="AQ1001">
        <f>IFERROR(attrition_data[[#This Row],[AttritionFlag]] * attrition_data[[#This Row],[ReplacementCost]], 0)</f>
        <v>0</v>
      </c>
      <c r="AR100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01" t="str" cm="1">
        <f t="array" ref="AS1001">_xlfn.IFS(
  attrition_data[[#This Row],[RiskScore]] &lt;= $AU$3, "Q1 (Lowest)",
  attrition_data[[#This Row],[RiskScore]] &lt;= $AV$3, "Q2",
  attrition_data[[#This Row],[RiskScore]] &lt;= $AW$3, "Q3",
  TRUE, "Q4 (Highest)"
)</f>
        <v>Q1 (Lowest)</v>
      </c>
    </row>
    <row r="1002" spans="1:45">
      <c r="A1002">
        <v>52</v>
      </c>
      <c r="B1002" t="s">
        <v>50</v>
      </c>
      <c r="C1002" t="s">
        <v>39</v>
      </c>
      <c r="D1002" t="s">
        <v>52</v>
      </c>
      <c r="E1002">
        <v>8</v>
      </c>
      <c r="F1002">
        <v>4</v>
      </c>
      <c r="G1002" t="s">
        <v>59</v>
      </c>
      <c r="H1002">
        <v>1409</v>
      </c>
      <c r="I1002">
        <v>3</v>
      </c>
      <c r="J1002" t="s">
        <v>42</v>
      </c>
      <c r="K1002">
        <v>3</v>
      </c>
      <c r="L1002">
        <v>1</v>
      </c>
      <c r="M1002" t="s">
        <v>60</v>
      </c>
      <c r="N1002">
        <v>1</v>
      </c>
      <c r="O1002" t="s">
        <v>55</v>
      </c>
      <c r="P1002">
        <v>2950</v>
      </c>
      <c r="Q1002">
        <v>9</v>
      </c>
      <c r="R1002" t="s">
        <v>50</v>
      </c>
      <c r="S1002">
        <v>13</v>
      </c>
      <c r="T1002">
        <v>3</v>
      </c>
      <c r="U1002">
        <v>3</v>
      </c>
      <c r="V1002">
        <v>0</v>
      </c>
      <c r="W1002">
        <v>12</v>
      </c>
      <c r="X1002">
        <v>2</v>
      </c>
      <c r="Y1002">
        <v>1</v>
      </c>
      <c r="Z1002">
        <v>5</v>
      </c>
      <c r="AA1002">
        <v>4</v>
      </c>
      <c r="AB1002">
        <v>0</v>
      </c>
      <c r="AC1002">
        <v>4</v>
      </c>
      <c r="AD1002">
        <v>0</v>
      </c>
      <c r="AE1002">
        <v>0</v>
      </c>
      <c r="AF1002">
        <v>1</v>
      </c>
      <c r="AG1002">
        <v>1</v>
      </c>
      <c r="AH1002" t="s">
        <v>56</v>
      </c>
      <c r="AI1002" t="s">
        <v>57</v>
      </c>
      <c r="AJ1002" t="s">
        <v>61</v>
      </c>
      <c r="AK1002" t="s">
        <v>58</v>
      </c>
      <c r="AL1002" t="s">
        <v>65</v>
      </c>
      <c r="AM1002">
        <v>2</v>
      </c>
      <c r="AN1002" t="s">
        <v>93</v>
      </c>
      <c r="AO1002" t="str" cm="1">
        <f t="array" ref="AO1002">_xlfn.IFS(
  attrition_data[[#This Row],[YearsSinceLastPromotion]]="","",
  attrition_data[[#This Row],[YearsSinceLastPromotion]]=0,"0",
  attrition_data[[#This Row],[YearsSinceLastPromotion]]&lt;=2,"1–2",
  attrition_data[[#This Row],[YearsSinceLastPromotion]]&lt;=5,"3–5",
  TRUE,"6+"
)</f>
        <v>0</v>
      </c>
      <c r="AP1002">
        <f>attrition_data[[#This Row],[MonthlyIncome]] * 12 * ReplacementFactor</f>
        <v>10620</v>
      </c>
      <c r="AQ1002">
        <f>IFERROR(attrition_data[[#This Row],[AttritionFlag]] * attrition_data[[#This Row],[ReplacementCost]], 0)</f>
        <v>0</v>
      </c>
      <c r="AR100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02" t="str" cm="1">
        <f t="array" ref="AS1002">_xlfn.IFS(
  attrition_data[[#This Row],[RiskScore]] &lt;= $AU$3, "Q1 (Lowest)",
  attrition_data[[#This Row],[RiskScore]] &lt;= $AV$3, "Q2",
  attrition_data[[#This Row],[RiskScore]] &lt;= $AW$3, "Q3",
  TRUE, "Q4 (Highest)"
)</f>
        <v>Q2</v>
      </c>
    </row>
    <row r="1003" spans="1:45">
      <c r="A1003">
        <v>37</v>
      </c>
      <c r="B1003" t="s">
        <v>50</v>
      </c>
      <c r="C1003" t="s">
        <v>39</v>
      </c>
      <c r="D1003" t="s">
        <v>52</v>
      </c>
      <c r="E1003">
        <v>11</v>
      </c>
      <c r="F1003">
        <v>3</v>
      </c>
      <c r="G1003" t="s">
        <v>64</v>
      </c>
      <c r="H1003">
        <v>1411</v>
      </c>
      <c r="I1003">
        <v>1</v>
      </c>
      <c r="J1003" t="s">
        <v>42</v>
      </c>
      <c r="K1003">
        <v>3</v>
      </c>
      <c r="L1003">
        <v>1</v>
      </c>
      <c r="M1003" t="s">
        <v>60</v>
      </c>
      <c r="N1003">
        <v>3</v>
      </c>
      <c r="O1003" t="s">
        <v>44</v>
      </c>
      <c r="P1003">
        <v>3629</v>
      </c>
      <c r="Q1003">
        <v>4</v>
      </c>
      <c r="R1003" t="s">
        <v>50</v>
      </c>
      <c r="S1003">
        <v>18</v>
      </c>
      <c r="T1003">
        <v>3</v>
      </c>
      <c r="U1003">
        <v>1</v>
      </c>
      <c r="V1003">
        <v>0</v>
      </c>
      <c r="W1003">
        <v>8</v>
      </c>
      <c r="X1003">
        <v>6</v>
      </c>
      <c r="Y1003">
        <v>3</v>
      </c>
      <c r="Z1003">
        <v>3</v>
      </c>
      <c r="AA1003">
        <v>2</v>
      </c>
      <c r="AB1003">
        <v>0</v>
      </c>
      <c r="AC1003">
        <v>2</v>
      </c>
      <c r="AD1003">
        <v>0</v>
      </c>
      <c r="AE1003">
        <v>0</v>
      </c>
      <c r="AF1003">
        <v>1</v>
      </c>
      <c r="AG1003">
        <v>1</v>
      </c>
      <c r="AH1003" t="s">
        <v>45</v>
      </c>
      <c r="AI1003" t="s">
        <v>73</v>
      </c>
      <c r="AJ1003" t="s">
        <v>61</v>
      </c>
      <c r="AK1003" t="s">
        <v>48</v>
      </c>
      <c r="AL1003" t="s">
        <v>65</v>
      </c>
      <c r="AM1003">
        <v>2</v>
      </c>
      <c r="AN1003" t="s">
        <v>93</v>
      </c>
      <c r="AO1003" t="str" cm="1">
        <f t="array" ref="AO1003">_xlfn.IFS(
  attrition_data[[#This Row],[YearsSinceLastPromotion]]="","",
  attrition_data[[#This Row],[YearsSinceLastPromotion]]=0,"0",
  attrition_data[[#This Row],[YearsSinceLastPromotion]]&lt;=2,"1–2",
  attrition_data[[#This Row],[YearsSinceLastPromotion]]&lt;=5,"3–5",
  TRUE,"6+"
)</f>
        <v>0</v>
      </c>
      <c r="AP1003">
        <f>attrition_data[[#This Row],[MonthlyIncome]] * 12 * ReplacementFactor</f>
        <v>13064.4</v>
      </c>
      <c r="AQ1003">
        <f>IFERROR(attrition_data[[#This Row],[AttritionFlag]] * attrition_data[[#This Row],[ReplacementCost]], 0)</f>
        <v>0</v>
      </c>
      <c r="AR100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03" t="str" cm="1">
        <f t="array" ref="AS1003">_xlfn.IFS(
  attrition_data[[#This Row],[RiskScore]] &lt;= $AU$3, "Q1 (Lowest)",
  attrition_data[[#This Row],[RiskScore]] &lt;= $AV$3, "Q2",
  attrition_data[[#This Row],[RiskScore]] &lt;= $AW$3, "Q3",
  TRUE, "Q4 (Highest)"
)</f>
        <v>Q2</v>
      </c>
    </row>
    <row r="1004" spans="1:45">
      <c r="A1004">
        <v>35</v>
      </c>
      <c r="B1004" t="s">
        <v>50</v>
      </c>
      <c r="C1004" t="s">
        <v>51</v>
      </c>
      <c r="D1004" t="s">
        <v>52</v>
      </c>
      <c r="E1004">
        <v>18</v>
      </c>
      <c r="F1004">
        <v>2</v>
      </c>
      <c r="G1004" t="s">
        <v>41</v>
      </c>
      <c r="H1004">
        <v>1412</v>
      </c>
      <c r="I1004">
        <v>3</v>
      </c>
      <c r="J1004" t="s">
        <v>53</v>
      </c>
      <c r="K1004">
        <v>3</v>
      </c>
      <c r="L1004">
        <v>3</v>
      </c>
      <c r="M1004" t="s">
        <v>69</v>
      </c>
      <c r="N1004">
        <v>4</v>
      </c>
      <c r="O1004" t="s">
        <v>44</v>
      </c>
      <c r="P1004">
        <v>9362</v>
      </c>
      <c r="Q1004">
        <v>2</v>
      </c>
      <c r="R1004" t="s">
        <v>50</v>
      </c>
      <c r="S1004">
        <v>11</v>
      </c>
      <c r="T1004">
        <v>3</v>
      </c>
      <c r="U1004">
        <v>3</v>
      </c>
      <c r="V1004">
        <v>0</v>
      </c>
      <c r="W1004">
        <v>10</v>
      </c>
      <c r="X1004">
        <v>2</v>
      </c>
      <c r="Y1004">
        <v>3</v>
      </c>
      <c r="Z1004">
        <v>2</v>
      </c>
      <c r="AA1004">
        <v>2</v>
      </c>
      <c r="AB1004">
        <v>2</v>
      </c>
      <c r="AC1004">
        <v>2</v>
      </c>
      <c r="AD1004">
        <v>0</v>
      </c>
      <c r="AE1004">
        <v>0</v>
      </c>
      <c r="AF1004">
        <v>0</v>
      </c>
      <c r="AG1004">
        <v>1</v>
      </c>
      <c r="AH1004" t="s">
        <v>45</v>
      </c>
      <c r="AI1004" t="s">
        <v>72</v>
      </c>
      <c r="AJ1004" t="s">
        <v>47</v>
      </c>
      <c r="AK1004" t="s">
        <v>58</v>
      </c>
      <c r="AL1004" t="s">
        <v>65</v>
      </c>
      <c r="AM1004">
        <v>3.25</v>
      </c>
      <c r="AN1004" t="s">
        <v>95</v>
      </c>
      <c r="AO1004" t="str" cm="1">
        <f t="array" ref="AO1004">_xlfn.IFS(
  attrition_data[[#This Row],[YearsSinceLastPromotion]]="","",
  attrition_data[[#This Row],[YearsSinceLastPromotion]]=0,"0",
  attrition_data[[#This Row],[YearsSinceLastPromotion]]&lt;=2,"1–2",
  attrition_data[[#This Row],[YearsSinceLastPromotion]]&lt;=5,"3–5",
  TRUE,"6+"
)</f>
        <v>1–2</v>
      </c>
      <c r="AP1004">
        <f>attrition_data[[#This Row],[MonthlyIncome]] * 12 * ReplacementFactor</f>
        <v>33703.199999999997</v>
      </c>
      <c r="AQ1004">
        <f>IFERROR(attrition_data[[#This Row],[AttritionFlag]] * attrition_data[[#This Row],[ReplacementCost]], 0)</f>
        <v>0</v>
      </c>
      <c r="AR100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04" t="str" cm="1">
        <f t="array" ref="AS1004">_xlfn.IFS(
  attrition_data[[#This Row],[RiskScore]] &lt;= $AU$3, "Q1 (Lowest)",
  attrition_data[[#This Row],[RiskScore]] &lt;= $AV$3, "Q2",
  attrition_data[[#This Row],[RiskScore]] &lt;= $AW$3, "Q3",
  TRUE, "Q4 (Highest)"
)</f>
        <v>Q2</v>
      </c>
    </row>
    <row r="1005" spans="1:45">
      <c r="A1005">
        <v>25</v>
      </c>
      <c r="B1005" t="s">
        <v>50</v>
      </c>
      <c r="C1005" t="s">
        <v>39</v>
      </c>
      <c r="D1005" t="s">
        <v>52</v>
      </c>
      <c r="E1005">
        <v>1</v>
      </c>
      <c r="F1005">
        <v>3</v>
      </c>
      <c r="G1005" t="s">
        <v>83</v>
      </c>
      <c r="H1005">
        <v>1415</v>
      </c>
      <c r="I1005">
        <v>1</v>
      </c>
      <c r="J1005" t="s">
        <v>53</v>
      </c>
      <c r="K1005">
        <v>3</v>
      </c>
      <c r="L1005">
        <v>1</v>
      </c>
      <c r="M1005" t="s">
        <v>60</v>
      </c>
      <c r="N1005">
        <v>4</v>
      </c>
      <c r="O1005" t="s">
        <v>55</v>
      </c>
      <c r="P1005">
        <v>3229</v>
      </c>
      <c r="Q1005">
        <v>4</v>
      </c>
      <c r="R1005" t="s">
        <v>50</v>
      </c>
      <c r="S1005">
        <v>11</v>
      </c>
      <c r="T1005">
        <v>3</v>
      </c>
      <c r="U1005">
        <v>2</v>
      </c>
      <c r="V1005">
        <v>1</v>
      </c>
      <c r="W1005">
        <v>7</v>
      </c>
      <c r="X1005">
        <v>2</v>
      </c>
      <c r="Y1005">
        <v>2</v>
      </c>
      <c r="Z1005">
        <v>3</v>
      </c>
      <c r="AA1005">
        <v>2</v>
      </c>
      <c r="AB1005">
        <v>0</v>
      </c>
      <c r="AC1005">
        <v>2</v>
      </c>
      <c r="AD1005">
        <v>0</v>
      </c>
      <c r="AE1005">
        <v>0</v>
      </c>
      <c r="AF1005">
        <v>1</v>
      </c>
      <c r="AG1005">
        <v>1</v>
      </c>
      <c r="AH1005" t="s">
        <v>63</v>
      </c>
      <c r="AI1005" t="s">
        <v>46</v>
      </c>
      <c r="AJ1005" t="s">
        <v>61</v>
      </c>
      <c r="AK1005" t="s">
        <v>48</v>
      </c>
      <c r="AL1005" t="s">
        <v>65</v>
      </c>
      <c r="AM1005">
        <v>2.25</v>
      </c>
      <c r="AN1005" t="s">
        <v>96</v>
      </c>
      <c r="AO1005" t="str" cm="1">
        <f t="array" ref="AO1005">_xlfn.IFS(
  attrition_data[[#This Row],[YearsSinceLastPromotion]]="","",
  attrition_data[[#This Row],[YearsSinceLastPromotion]]=0,"0",
  attrition_data[[#This Row],[YearsSinceLastPromotion]]&lt;=2,"1–2",
  attrition_data[[#This Row],[YearsSinceLastPromotion]]&lt;=5,"3–5",
  TRUE,"6+"
)</f>
        <v>0</v>
      </c>
      <c r="AP1005">
        <f>attrition_data[[#This Row],[MonthlyIncome]] * 12 * ReplacementFactor</f>
        <v>11624.4</v>
      </c>
      <c r="AQ1005">
        <f>IFERROR(attrition_data[[#This Row],[AttritionFlag]] * attrition_data[[#This Row],[ReplacementCost]], 0)</f>
        <v>0</v>
      </c>
      <c r="AR100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05" t="str" cm="1">
        <f t="array" ref="AS1005">_xlfn.IFS(
  attrition_data[[#This Row],[RiskScore]] &lt;= $AU$3, "Q1 (Lowest)",
  attrition_data[[#This Row],[RiskScore]] &lt;= $AV$3, "Q2",
  attrition_data[[#This Row],[RiskScore]] &lt;= $AW$3, "Q3",
  TRUE, "Q4 (Highest)"
)</f>
        <v>Q1 (Lowest)</v>
      </c>
    </row>
    <row r="1006" spans="1:45">
      <c r="A1006">
        <v>26</v>
      </c>
      <c r="B1006" t="s">
        <v>50</v>
      </c>
      <c r="C1006" t="s">
        <v>39</v>
      </c>
      <c r="D1006" t="s">
        <v>52</v>
      </c>
      <c r="E1006">
        <v>7</v>
      </c>
      <c r="F1006">
        <v>3</v>
      </c>
      <c r="G1006" t="s">
        <v>59</v>
      </c>
      <c r="H1006">
        <v>1417</v>
      </c>
      <c r="I1006">
        <v>3</v>
      </c>
      <c r="J1006" t="s">
        <v>53</v>
      </c>
      <c r="K1006">
        <v>4</v>
      </c>
      <c r="L1006">
        <v>1</v>
      </c>
      <c r="M1006" t="s">
        <v>60</v>
      </c>
      <c r="N1006">
        <v>1</v>
      </c>
      <c r="O1006" t="s">
        <v>44</v>
      </c>
      <c r="P1006">
        <v>3578</v>
      </c>
      <c r="Q1006">
        <v>0</v>
      </c>
      <c r="R1006" t="s">
        <v>50</v>
      </c>
      <c r="S1006">
        <v>12</v>
      </c>
      <c r="T1006">
        <v>3</v>
      </c>
      <c r="U1006">
        <v>4</v>
      </c>
      <c r="V1006">
        <v>0</v>
      </c>
      <c r="W1006">
        <v>8</v>
      </c>
      <c r="X1006">
        <v>2</v>
      </c>
      <c r="Y1006">
        <v>3</v>
      </c>
      <c r="Z1006">
        <v>7</v>
      </c>
      <c r="AA1006">
        <v>7</v>
      </c>
      <c r="AB1006">
        <v>0</v>
      </c>
      <c r="AC1006">
        <v>7</v>
      </c>
      <c r="AD1006">
        <v>0</v>
      </c>
      <c r="AE1006">
        <v>0</v>
      </c>
      <c r="AF1006">
        <v>1</v>
      </c>
      <c r="AG1006">
        <v>1</v>
      </c>
      <c r="AH1006" t="s">
        <v>63</v>
      </c>
      <c r="AI1006" t="s">
        <v>57</v>
      </c>
      <c r="AJ1006" t="s">
        <v>61</v>
      </c>
      <c r="AK1006" t="s">
        <v>48</v>
      </c>
      <c r="AL1006" t="s">
        <v>49</v>
      </c>
      <c r="AM1006">
        <v>2.75</v>
      </c>
      <c r="AN1006" t="s">
        <v>94</v>
      </c>
      <c r="AO1006" t="str" cm="1">
        <f t="array" ref="AO1006">_xlfn.IFS(
  attrition_data[[#This Row],[YearsSinceLastPromotion]]="","",
  attrition_data[[#This Row],[YearsSinceLastPromotion]]=0,"0",
  attrition_data[[#This Row],[YearsSinceLastPromotion]]&lt;=2,"1–2",
  attrition_data[[#This Row],[YearsSinceLastPromotion]]&lt;=5,"3–5",
  TRUE,"6+"
)</f>
        <v>0</v>
      </c>
      <c r="AP1006">
        <f>attrition_data[[#This Row],[MonthlyIncome]] * 12 * ReplacementFactor</f>
        <v>12880.8</v>
      </c>
      <c r="AQ1006">
        <f>IFERROR(attrition_data[[#This Row],[AttritionFlag]] * attrition_data[[#This Row],[ReplacementCost]], 0)</f>
        <v>0</v>
      </c>
      <c r="AR100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06" t="str" cm="1">
        <f t="array" ref="AS1006">_xlfn.IFS(
  attrition_data[[#This Row],[RiskScore]] &lt;= $AU$3, "Q1 (Lowest)",
  attrition_data[[#This Row],[RiskScore]] &lt;= $AV$3, "Q2",
  attrition_data[[#This Row],[RiskScore]] &lt;= $AW$3, "Q3",
  TRUE, "Q4 (Highest)"
)</f>
        <v>Q1 (Lowest)</v>
      </c>
    </row>
    <row r="1007" spans="1:45">
      <c r="A1007">
        <v>29</v>
      </c>
      <c r="B1007" t="s">
        <v>50</v>
      </c>
      <c r="C1007" t="s">
        <v>39</v>
      </c>
      <c r="D1007" t="s">
        <v>84</v>
      </c>
      <c r="E1007">
        <v>17</v>
      </c>
      <c r="F1007">
        <v>3</v>
      </c>
      <c r="G1007" t="s">
        <v>59</v>
      </c>
      <c r="H1007">
        <v>1419</v>
      </c>
      <c r="I1007">
        <v>2</v>
      </c>
      <c r="J1007" t="s">
        <v>53</v>
      </c>
      <c r="K1007">
        <v>2</v>
      </c>
      <c r="L1007">
        <v>3</v>
      </c>
      <c r="M1007" t="s">
        <v>84</v>
      </c>
      <c r="N1007">
        <v>1</v>
      </c>
      <c r="O1007" t="s">
        <v>44</v>
      </c>
      <c r="P1007">
        <v>7988</v>
      </c>
      <c r="Q1007">
        <v>1</v>
      </c>
      <c r="R1007" t="s">
        <v>50</v>
      </c>
      <c r="S1007">
        <v>13</v>
      </c>
      <c r="T1007">
        <v>3</v>
      </c>
      <c r="U1007">
        <v>1</v>
      </c>
      <c r="V1007">
        <v>0</v>
      </c>
      <c r="W1007">
        <v>10</v>
      </c>
      <c r="X1007">
        <v>3</v>
      </c>
      <c r="Y1007">
        <v>2</v>
      </c>
      <c r="Z1007">
        <v>10</v>
      </c>
      <c r="AA1007">
        <v>9</v>
      </c>
      <c r="AB1007">
        <v>0</v>
      </c>
      <c r="AC1007">
        <v>9</v>
      </c>
      <c r="AD1007">
        <v>0</v>
      </c>
      <c r="AE1007">
        <v>0</v>
      </c>
      <c r="AF1007">
        <v>1</v>
      </c>
      <c r="AG1007">
        <v>1</v>
      </c>
      <c r="AH1007" t="s">
        <v>63</v>
      </c>
      <c r="AI1007" t="s">
        <v>72</v>
      </c>
      <c r="AJ1007" t="s">
        <v>47</v>
      </c>
      <c r="AK1007" t="s">
        <v>58</v>
      </c>
      <c r="AL1007" t="s">
        <v>49</v>
      </c>
      <c r="AM1007">
        <v>1.5</v>
      </c>
      <c r="AN1007" t="s">
        <v>97</v>
      </c>
      <c r="AO1007" t="str" cm="1">
        <f t="array" ref="AO1007">_xlfn.IFS(
  attrition_data[[#This Row],[YearsSinceLastPromotion]]="","",
  attrition_data[[#This Row],[YearsSinceLastPromotion]]=0,"0",
  attrition_data[[#This Row],[YearsSinceLastPromotion]]&lt;=2,"1–2",
  attrition_data[[#This Row],[YearsSinceLastPromotion]]&lt;=5,"3–5",
  TRUE,"6+"
)</f>
        <v>0</v>
      </c>
      <c r="AP1007">
        <f>attrition_data[[#This Row],[MonthlyIncome]] * 12 * ReplacementFactor</f>
        <v>28756.799999999999</v>
      </c>
      <c r="AQ1007">
        <f>IFERROR(attrition_data[[#This Row],[AttritionFlag]] * attrition_data[[#This Row],[ReplacementCost]], 0)</f>
        <v>0</v>
      </c>
      <c r="AR100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07" t="str" cm="1">
        <f t="array" ref="AS1007">_xlfn.IFS(
  attrition_data[[#This Row],[RiskScore]] &lt;= $AU$3, "Q1 (Lowest)",
  attrition_data[[#This Row],[RiskScore]] &lt;= $AV$3, "Q2",
  attrition_data[[#This Row],[RiskScore]] &lt;= $AW$3, "Q3",
  TRUE, "Q4 (Highest)"
)</f>
        <v>Q2</v>
      </c>
    </row>
    <row r="1008" spans="1:45">
      <c r="A1008">
        <v>49</v>
      </c>
      <c r="B1008" t="s">
        <v>38</v>
      </c>
      <c r="C1008" t="s">
        <v>51</v>
      </c>
      <c r="D1008" t="s">
        <v>52</v>
      </c>
      <c r="E1008">
        <v>28</v>
      </c>
      <c r="F1008">
        <v>2</v>
      </c>
      <c r="G1008" t="s">
        <v>41</v>
      </c>
      <c r="H1008">
        <v>1420</v>
      </c>
      <c r="I1008">
        <v>1</v>
      </c>
      <c r="J1008" t="s">
        <v>53</v>
      </c>
      <c r="K1008">
        <v>2</v>
      </c>
      <c r="L1008">
        <v>2</v>
      </c>
      <c r="M1008" t="s">
        <v>60</v>
      </c>
      <c r="N1008">
        <v>1</v>
      </c>
      <c r="O1008" t="s">
        <v>44</v>
      </c>
      <c r="P1008">
        <v>4284</v>
      </c>
      <c r="Q1008">
        <v>3</v>
      </c>
      <c r="R1008" t="s">
        <v>50</v>
      </c>
      <c r="S1008">
        <v>20</v>
      </c>
      <c r="T1008">
        <v>4</v>
      </c>
      <c r="U1008">
        <v>1</v>
      </c>
      <c r="V1008">
        <v>0</v>
      </c>
      <c r="W1008">
        <v>20</v>
      </c>
      <c r="X1008">
        <v>2</v>
      </c>
      <c r="Y1008">
        <v>3</v>
      </c>
      <c r="Z1008">
        <v>4</v>
      </c>
      <c r="AA1008">
        <v>3</v>
      </c>
      <c r="AB1008">
        <v>1</v>
      </c>
      <c r="AC1008">
        <v>3</v>
      </c>
      <c r="AD1008">
        <v>1</v>
      </c>
      <c r="AE1008">
        <v>0</v>
      </c>
      <c r="AF1008">
        <v>1</v>
      </c>
      <c r="AG1008">
        <v>1</v>
      </c>
      <c r="AH1008" t="s">
        <v>56</v>
      </c>
      <c r="AI1008" t="s">
        <v>68</v>
      </c>
      <c r="AJ1008" t="s">
        <v>61</v>
      </c>
      <c r="AK1008" t="s">
        <v>71</v>
      </c>
      <c r="AL1008" t="s">
        <v>65</v>
      </c>
      <c r="AM1008">
        <v>1.5</v>
      </c>
      <c r="AN1008" t="s">
        <v>97</v>
      </c>
      <c r="AO1008" t="str" cm="1">
        <f t="array" ref="AO1008">_xlfn.IFS(
  attrition_data[[#This Row],[YearsSinceLastPromotion]]="","",
  attrition_data[[#This Row],[YearsSinceLastPromotion]]=0,"0",
  attrition_data[[#This Row],[YearsSinceLastPromotion]]&lt;=2,"1–2",
  attrition_data[[#This Row],[YearsSinceLastPromotion]]&lt;=5,"3–5",
  TRUE,"6+"
)</f>
        <v>1–2</v>
      </c>
      <c r="AP1008">
        <f>attrition_data[[#This Row],[MonthlyIncome]] * 12 * ReplacementFactor</f>
        <v>15422.4</v>
      </c>
      <c r="AQ1008">
        <f>IFERROR(attrition_data[[#This Row],[AttritionFlag]] * attrition_data[[#This Row],[ReplacementCost]], 0)</f>
        <v>15422.4</v>
      </c>
      <c r="AR100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008" t="str" cm="1">
        <f t="array" ref="AS1008">_xlfn.IFS(
  attrition_data[[#This Row],[RiskScore]] &lt;= $AU$3, "Q1 (Lowest)",
  attrition_data[[#This Row],[RiskScore]] &lt;= $AV$3, "Q2",
  attrition_data[[#This Row],[RiskScore]] &lt;= $AW$3, "Q3",
  TRUE, "Q4 (Highest)"
)</f>
        <v>Q3</v>
      </c>
    </row>
    <row r="1009" spans="1:45">
      <c r="A1009">
        <v>29</v>
      </c>
      <c r="B1009" t="s">
        <v>38</v>
      </c>
      <c r="C1009" t="s">
        <v>51</v>
      </c>
      <c r="D1009" t="s">
        <v>52</v>
      </c>
      <c r="E1009">
        <v>14</v>
      </c>
      <c r="F1009">
        <v>1</v>
      </c>
      <c r="G1009" t="s">
        <v>59</v>
      </c>
      <c r="H1009">
        <v>1421</v>
      </c>
      <c r="I1009">
        <v>3</v>
      </c>
      <c r="J1009" t="s">
        <v>42</v>
      </c>
      <c r="K1009">
        <v>3</v>
      </c>
      <c r="L1009">
        <v>3</v>
      </c>
      <c r="M1009" t="s">
        <v>70</v>
      </c>
      <c r="N1009">
        <v>4</v>
      </c>
      <c r="O1009" t="s">
        <v>44</v>
      </c>
      <c r="P1009">
        <v>7553</v>
      </c>
      <c r="Q1009">
        <v>0</v>
      </c>
      <c r="R1009" t="s">
        <v>38</v>
      </c>
      <c r="S1009">
        <v>12</v>
      </c>
      <c r="T1009">
        <v>3</v>
      </c>
      <c r="U1009">
        <v>1</v>
      </c>
      <c r="V1009">
        <v>0</v>
      </c>
      <c r="W1009">
        <v>9</v>
      </c>
      <c r="X1009">
        <v>1</v>
      </c>
      <c r="Y1009">
        <v>3</v>
      </c>
      <c r="Z1009">
        <v>8</v>
      </c>
      <c r="AA1009">
        <v>7</v>
      </c>
      <c r="AB1009">
        <v>7</v>
      </c>
      <c r="AC1009">
        <v>7</v>
      </c>
      <c r="AD1009">
        <v>1</v>
      </c>
      <c r="AE1009">
        <v>1</v>
      </c>
      <c r="AF1009">
        <v>0</v>
      </c>
      <c r="AG1009">
        <v>1</v>
      </c>
      <c r="AH1009" t="s">
        <v>63</v>
      </c>
      <c r="AI1009" t="s">
        <v>73</v>
      </c>
      <c r="AJ1009" t="s">
        <v>47</v>
      </c>
      <c r="AK1009" t="s">
        <v>58</v>
      </c>
      <c r="AL1009" t="s">
        <v>49</v>
      </c>
      <c r="AM1009">
        <v>2.75</v>
      </c>
      <c r="AN1009" t="s">
        <v>94</v>
      </c>
      <c r="AO1009" t="str" cm="1">
        <f t="array" ref="AO1009">_xlfn.IFS(
  attrition_data[[#This Row],[YearsSinceLastPromotion]]="","",
  attrition_data[[#This Row],[YearsSinceLastPromotion]]=0,"0",
  attrition_data[[#This Row],[YearsSinceLastPromotion]]&lt;=2,"1–2",
  attrition_data[[#This Row],[YearsSinceLastPromotion]]&lt;=5,"3–5",
  TRUE,"6+"
)</f>
        <v>6+</v>
      </c>
      <c r="AP1009">
        <f>attrition_data[[#This Row],[MonthlyIncome]] * 12 * ReplacementFactor</f>
        <v>27190.799999999999</v>
      </c>
      <c r="AQ1009">
        <f>IFERROR(attrition_data[[#This Row],[AttritionFlag]] * attrition_data[[#This Row],[ReplacementCost]], 0)</f>
        <v>27190.799999999999</v>
      </c>
      <c r="AR100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009" t="str" cm="1">
        <f t="array" ref="AS1009">_xlfn.IFS(
  attrition_data[[#This Row],[RiskScore]] &lt;= $AU$3, "Q1 (Lowest)",
  attrition_data[[#This Row],[RiskScore]] &lt;= $AV$3, "Q2",
  attrition_data[[#This Row],[RiskScore]] &lt;= $AW$3, "Q3",
  TRUE, "Q4 (Highest)"
)</f>
        <v>Q3</v>
      </c>
    </row>
    <row r="1010" spans="1:45">
      <c r="A1010">
        <v>54</v>
      </c>
      <c r="B1010" t="s">
        <v>50</v>
      </c>
      <c r="C1010" t="s">
        <v>39</v>
      </c>
      <c r="D1010" t="s">
        <v>52</v>
      </c>
      <c r="E1010">
        <v>1</v>
      </c>
      <c r="F1010">
        <v>3</v>
      </c>
      <c r="G1010" t="s">
        <v>64</v>
      </c>
      <c r="H1010">
        <v>1422</v>
      </c>
      <c r="I1010">
        <v>4</v>
      </c>
      <c r="J1010" t="s">
        <v>42</v>
      </c>
      <c r="K1010">
        <v>3</v>
      </c>
      <c r="L1010">
        <v>4</v>
      </c>
      <c r="M1010" t="s">
        <v>80</v>
      </c>
      <c r="N1010">
        <v>4</v>
      </c>
      <c r="O1010" t="s">
        <v>44</v>
      </c>
      <c r="P1010">
        <v>17328</v>
      </c>
      <c r="Q1010">
        <v>6</v>
      </c>
      <c r="R1010" t="s">
        <v>50</v>
      </c>
      <c r="S1010">
        <v>19</v>
      </c>
      <c r="T1010">
        <v>3</v>
      </c>
      <c r="U1010">
        <v>4</v>
      </c>
      <c r="V1010">
        <v>0</v>
      </c>
      <c r="W1010">
        <v>29</v>
      </c>
      <c r="X1010">
        <v>3</v>
      </c>
      <c r="Y1010">
        <v>2</v>
      </c>
      <c r="Z1010">
        <v>20</v>
      </c>
      <c r="AA1010">
        <v>7</v>
      </c>
      <c r="AB1010">
        <v>12</v>
      </c>
      <c r="AC1010">
        <v>7</v>
      </c>
      <c r="AD1010">
        <v>0</v>
      </c>
      <c r="AE1010">
        <v>0</v>
      </c>
      <c r="AF1010">
        <v>0</v>
      </c>
      <c r="AG1010">
        <v>1</v>
      </c>
      <c r="AH1010" t="s">
        <v>56</v>
      </c>
      <c r="AI1010" t="s">
        <v>46</v>
      </c>
      <c r="AJ1010" t="s">
        <v>76</v>
      </c>
      <c r="AK1010" t="s">
        <v>77</v>
      </c>
      <c r="AL1010" t="s">
        <v>71</v>
      </c>
      <c r="AM1010">
        <v>3.5</v>
      </c>
      <c r="AN1010" t="s">
        <v>95</v>
      </c>
      <c r="AO1010" t="str" cm="1">
        <f t="array" ref="AO1010">_xlfn.IFS(
  attrition_data[[#This Row],[YearsSinceLastPromotion]]="","",
  attrition_data[[#This Row],[YearsSinceLastPromotion]]=0,"0",
  attrition_data[[#This Row],[YearsSinceLastPromotion]]&lt;=2,"1–2",
  attrition_data[[#This Row],[YearsSinceLastPromotion]]&lt;=5,"3–5",
  TRUE,"6+"
)</f>
        <v>6+</v>
      </c>
      <c r="AP1010">
        <f>attrition_data[[#This Row],[MonthlyIncome]] * 12 * ReplacementFactor</f>
        <v>62380.799999999996</v>
      </c>
      <c r="AQ1010">
        <f>IFERROR(attrition_data[[#This Row],[AttritionFlag]] * attrition_data[[#This Row],[ReplacementCost]], 0)</f>
        <v>0</v>
      </c>
      <c r="AR101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10" t="str" cm="1">
        <f t="array" ref="AS1010">_xlfn.IFS(
  attrition_data[[#This Row],[RiskScore]] &lt;= $AU$3, "Q1 (Lowest)",
  attrition_data[[#This Row],[RiskScore]] &lt;= $AV$3, "Q2",
  attrition_data[[#This Row],[RiskScore]] &lt;= $AW$3, "Q3",
  TRUE, "Q4 (Highest)"
)</f>
        <v>Q2</v>
      </c>
    </row>
    <row r="1011" spans="1:45">
      <c r="A1011">
        <v>58</v>
      </c>
      <c r="B1011" t="s">
        <v>50</v>
      </c>
      <c r="C1011" t="s">
        <v>39</v>
      </c>
      <c r="D1011" t="s">
        <v>52</v>
      </c>
      <c r="E1011">
        <v>1</v>
      </c>
      <c r="F1011">
        <v>3</v>
      </c>
      <c r="G1011" t="s">
        <v>64</v>
      </c>
      <c r="H1011">
        <v>1423</v>
      </c>
      <c r="I1011">
        <v>4</v>
      </c>
      <c r="J1011" t="s">
        <v>42</v>
      </c>
      <c r="K1011">
        <v>3</v>
      </c>
      <c r="L1011">
        <v>5</v>
      </c>
      <c r="M1011" t="s">
        <v>80</v>
      </c>
      <c r="N1011">
        <v>1</v>
      </c>
      <c r="O1011" t="s">
        <v>55</v>
      </c>
      <c r="P1011">
        <v>19701</v>
      </c>
      <c r="Q1011">
        <v>3</v>
      </c>
      <c r="R1011" t="s">
        <v>38</v>
      </c>
      <c r="S1011">
        <v>21</v>
      </c>
      <c r="T1011">
        <v>4</v>
      </c>
      <c r="U1011">
        <v>3</v>
      </c>
      <c r="V1011">
        <v>1</v>
      </c>
      <c r="W1011">
        <v>32</v>
      </c>
      <c r="X1011">
        <v>3</v>
      </c>
      <c r="Y1011">
        <v>3</v>
      </c>
      <c r="Z1011">
        <v>9</v>
      </c>
      <c r="AA1011">
        <v>8</v>
      </c>
      <c r="AB1011">
        <v>1</v>
      </c>
      <c r="AC1011">
        <v>5</v>
      </c>
      <c r="AD1011">
        <v>0</v>
      </c>
      <c r="AE1011">
        <v>1</v>
      </c>
      <c r="AF1011">
        <v>1</v>
      </c>
      <c r="AG1011">
        <v>1</v>
      </c>
      <c r="AH1011" t="s">
        <v>66</v>
      </c>
      <c r="AI1011" t="s">
        <v>46</v>
      </c>
      <c r="AJ1011" t="s">
        <v>76</v>
      </c>
      <c r="AK1011" t="s">
        <v>77</v>
      </c>
      <c r="AL1011" t="s">
        <v>49</v>
      </c>
      <c r="AM1011">
        <v>2.75</v>
      </c>
      <c r="AN1011" t="s">
        <v>94</v>
      </c>
      <c r="AO1011" t="str" cm="1">
        <f t="array" ref="AO1011">_xlfn.IFS(
  attrition_data[[#This Row],[YearsSinceLastPromotion]]="","",
  attrition_data[[#This Row],[YearsSinceLastPromotion]]=0,"0",
  attrition_data[[#This Row],[YearsSinceLastPromotion]]&lt;=2,"1–2",
  attrition_data[[#This Row],[YearsSinceLastPromotion]]&lt;=5,"3–5",
  TRUE,"6+"
)</f>
        <v>1–2</v>
      </c>
      <c r="AP1011">
        <f>attrition_data[[#This Row],[MonthlyIncome]] * 12 * ReplacementFactor</f>
        <v>70923.599999999991</v>
      </c>
      <c r="AQ1011">
        <f>IFERROR(attrition_data[[#This Row],[AttritionFlag]] * attrition_data[[#This Row],[ReplacementCost]], 0)</f>
        <v>0</v>
      </c>
      <c r="AR101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11" t="str" cm="1">
        <f t="array" ref="AS1011">_xlfn.IFS(
  attrition_data[[#This Row],[RiskScore]] &lt;= $AU$3, "Q1 (Lowest)",
  attrition_data[[#This Row],[RiskScore]] &lt;= $AV$3, "Q2",
  attrition_data[[#This Row],[RiskScore]] &lt;= $AW$3, "Q3",
  TRUE, "Q4 (Highest)"
)</f>
        <v>Q2</v>
      </c>
    </row>
    <row r="1012" spans="1:45">
      <c r="A1012">
        <v>55</v>
      </c>
      <c r="B1012" t="s">
        <v>50</v>
      </c>
      <c r="C1012" t="s">
        <v>39</v>
      </c>
      <c r="D1012" t="s">
        <v>52</v>
      </c>
      <c r="E1012">
        <v>1</v>
      </c>
      <c r="F1012">
        <v>4</v>
      </c>
      <c r="G1012" t="s">
        <v>64</v>
      </c>
      <c r="H1012">
        <v>1424</v>
      </c>
      <c r="I1012">
        <v>2</v>
      </c>
      <c r="J1012" t="s">
        <v>53</v>
      </c>
      <c r="K1012">
        <v>4</v>
      </c>
      <c r="L1012">
        <v>4</v>
      </c>
      <c r="M1012" t="s">
        <v>80</v>
      </c>
      <c r="N1012">
        <v>4</v>
      </c>
      <c r="O1012" t="s">
        <v>67</v>
      </c>
      <c r="P1012">
        <v>14732</v>
      </c>
      <c r="Q1012">
        <v>2</v>
      </c>
      <c r="R1012" t="s">
        <v>50</v>
      </c>
      <c r="S1012">
        <v>13</v>
      </c>
      <c r="T1012">
        <v>3</v>
      </c>
      <c r="U1012">
        <v>4</v>
      </c>
      <c r="V1012">
        <v>2</v>
      </c>
      <c r="W1012">
        <v>31</v>
      </c>
      <c r="X1012">
        <v>4</v>
      </c>
      <c r="Y1012">
        <v>4</v>
      </c>
      <c r="Z1012">
        <v>7</v>
      </c>
      <c r="AA1012">
        <v>7</v>
      </c>
      <c r="AB1012">
        <v>0</v>
      </c>
      <c r="AC1012">
        <v>0</v>
      </c>
      <c r="AD1012">
        <v>0</v>
      </c>
      <c r="AE1012">
        <v>0</v>
      </c>
      <c r="AF1012">
        <v>1</v>
      </c>
      <c r="AG1012">
        <v>0</v>
      </c>
      <c r="AH1012" t="s">
        <v>66</v>
      </c>
      <c r="AI1012" t="s">
        <v>46</v>
      </c>
      <c r="AJ1012" t="s">
        <v>81</v>
      </c>
      <c r="AK1012" t="s">
        <v>77</v>
      </c>
      <c r="AL1012" t="s">
        <v>49</v>
      </c>
      <c r="AM1012">
        <v>3.5</v>
      </c>
      <c r="AN1012" t="s">
        <v>95</v>
      </c>
      <c r="AO1012" t="str" cm="1">
        <f t="array" ref="AO1012">_xlfn.IFS(
  attrition_data[[#This Row],[YearsSinceLastPromotion]]="","",
  attrition_data[[#This Row],[YearsSinceLastPromotion]]=0,"0",
  attrition_data[[#This Row],[YearsSinceLastPromotion]]&lt;=2,"1–2",
  attrition_data[[#This Row],[YearsSinceLastPromotion]]&lt;=5,"3–5",
  TRUE,"6+"
)</f>
        <v>0</v>
      </c>
      <c r="AP1012">
        <f>attrition_data[[#This Row],[MonthlyIncome]] * 12 * ReplacementFactor</f>
        <v>53035.199999999997</v>
      </c>
      <c r="AQ1012">
        <f>IFERROR(attrition_data[[#This Row],[AttritionFlag]] * attrition_data[[#This Row],[ReplacementCost]], 0)</f>
        <v>0</v>
      </c>
      <c r="AR101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12" t="str" cm="1">
        <f t="array" ref="AS1012">_xlfn.IFS(
  attrition_data[[#This Row],[RiskScore]] &lt;= $AU$3, "Q1 (Lowest)",
  attrition_data[[#This Row],[RiskScore]] &lt;= $AV$3, "Q2",
  attrition_data[[#This Row],[RiskScore]] &lt;= $AW$3, "Q3",
  TRUE, "Q4 (Highest)"
)</f>
        <v>Q1 (Lowest)</v>
      </c>
    </row>
    <row r="1013" spans="1:45">
      <c r="A1013">
        <v>36</v>
      </c>
      <c r="B1013" t="s">
        <v>50</v>
      </c>
      <c r="C1013" t="s">
        <v>39</v>
      </c>
      <c r="D1013" t="s">
        <v>40</v>
      </c>
      <c r="E1013">
        <v>3</v>
      </c>
      <c r="F1013">
        <v>4</v>
      </c>
      <c r="G1013" t="s">
        <v>82</v>
      </c>
      <c r="H1013">
        <v>1425</v>
      </c>
      <c r="I1013">
        <v>1</v>
      </c>
      <c r="J1013" t="s">
        <v>42</v>
      </c>
      <c r="K1013">
        <v>3</v>
      </c>
      <c r="L1013">
        <v>2</v>
      </c>
      <c r="M1013" t="s">
        <v>43</v>
      </c>
      <c r="N1013">
        <v>2</v>
      </c>
      <c r="O1013" t="s">
        <v>44</v>
      </c>
      <c r="P1013">
        <v>9278</v>
      </c>
      <c r="Q1013">
        <v>3</v>
      </c>
      <c r="R1013" t="s">
        <v>38</v>
      </c>
      <c r="S1013">
        <v>16</v>
      </c>
      <c r="T1013">
        <v>3</v>
      </c>
      <c r="U1013">
        <v>4</v>
      </c>
      <c r="V1013">
        <v>0</v>
      </c>
      <c r="W1013">
        <v>15</v>
      </c>
      <c r="X1013">
        <v>3</v>
      </c>
      <c r="Y1013">
        <v>3</v>
      </c>
      <c r="Z1013">
        <v>5</v>
      </c>
      <c r="AA1013">
        <v>4</v>
      </c>
      <c r="AB1013">
        <v>0</v>
      </c>
      <c r="AC1013">
        <v>1</v>
      </c>
      <c r="AD1013">
        <v>0</v>
      </c>
      <c r="AE1013">
        <v>1</v>
      </c>
      <c r="AF1013">
        <v>1</v>
      </c>
      <c r="AG1013">
        <v>1</v>
      </c>
      <c r="AH1013" t="s">
        <v>45</v>
      </c>
      <c r="AI1013" t="s">
        <v>46</v>
      </c>
      <c r="AJ1013" t="s">
        <v>47</v>
      </c>
      <c r="AK1013" t="s">
        <v>58</v>
      </c>
      <c r="AL1013" t="s">
        <v>65</v>
      </c>
      <c r="AM1013">
        <v>2.5</v>
      </c>
      <c r="AN1013" t="s">
        <v>96</v>
      </c>
      <c r="AO1013" t="str" cm="1">
        <f t="array" ref="AO1013">_xlfn.IFS(
  attrition_data[[#This Row],[YearsSinceLastPromotion]]="","",
  attrition_data[[#This Row],[YearsSinceLastPromotion]]=0,"0",
  attrition_data[[#This Row],[YearsSinceLastPromotion]]&lt;=2,"1–2",
  attrition_data[[#This Row],[YearsSinceLastPromotion]]&lt;=5,"3–5",
  TRUE,"6+"
)</f>
        <v>0</v>
      </c>
      <c r="AP1013">
        <f>attrition_data[[#This Row],[MonthlyIncome]] * 12 * ReplacementFactor</f>
        <v>33400.799999999996</v>
      </c>
      <c r="AQ1013">
        <f>IFERROR(attrition_data[[#This Row],[AttritionFlag]] * attrition_data[[#This Row],[ReplacementCost]], 0)</f>
        <v>0</v>
      </c>
      <c r="AR101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13" t="str" cm="1">
        <f t="array" ref="AS1013">_xlfn.IFS(
  attrition_data[[#This Row],[RiskScore]] &lt;= $AU$3, "Q1 (Lowest)",
  attrition_data[[#This Row],[RiskScore]] &lt;= $AV$3, "Q2",
  attrition_data[[#This Row],[RiskScore]] &lt;= $AW$3, "Q3",
  TRUE, "Q4 (Highest)"
)</f>
        <v>Q2</v>
      </c>
    </row>
    <row r="1014" spans="1:45">
      <c r="A1014">
        <v>31</v>
      </c>
      <c r="B1014" t="s">
        <v>38</v>
      </c>
      <c r="C1014" t="s">
        <v>51</v>
      </c>
      <c r="D1014" t="s">
        <v>40</v>
      </c>
      <c r="E1014">
        <v>1</v>
      </c>
      <c r="F1014">
        <v>4</v>
      </c>
      <c r="G1014" t="s">
        <v>41</v>
      </c>
      <c r="H1014">
        <v>1427</v>
      </c>
      <c r="I1014">
        <v>2</v>
      </c>
      <c r="J1014" t="s">
        <v>42</v>
      </c>
      <c r="K1014">
        <v>1</v>
      </c>
      <c r="L1014">
        <v>1</v>
      </c>
      <c r="M1014" t="s">
        <v>79</v>
      </c>
      <c r="N1014">
        <v>3</v>
      </c>
      <c r="O1014" t="s">
        <v>44</v>
      </c>
      <c r="P1014">
        <v>1359</v>
      </c>
      <c r="Q1014">
        <v>1</v>
      </c>
      <c r="R1014" t="s">
        <v>50</v>
      </c>
      <c r="S1014">
        <v>12</v>
      </c>
      <c r="T1014">
        <v>3</v>
      </c>
      <c r="U1014">
        <v>2</v>
      </c>
      <c r="V1014">
        <v>0</v>
      </c>
      <c r="W1014">
        <v>1</v>
      </c>
      <c r="X1014">
        <v>3</v>
      </c>
      <c r="Y1014">
        <v>3</v>
      </c>
      <c r="Z1014">
        <v>1</v>
      </c>
      <c r="AA1014">
        <v>0</v>
      </c>
      <c r="AB1014">
        <v>0</v>
      </c>
      <c r="AC1014">
        <v>0</v>
      </c>
      <c r="AD1014">
        <v>1</v>
      </c>
      <c r="AE1014">
        <v>0</v>
      </c>
      <c r="AF1014">
        <v>1</v>
      </c>
      <c r="AG1014">
        <v>0</v>
      </c>
      <c r="AH1014" t="s">
        <v>63</v>
      </c>
      <c r="AI1014" t="s">
        <v>46</v>
      </c>
      <c r="AJ1014" t="s">
        <v>61</v>
      </c>
      <c r="AK1014" t="s">
        <v>65</v>
      </c>
      <c r="AL1014" t="s">
        <v>62</v>
      </c>
      <c r="AM1014">
        <v>2.5</v>
      </c>
      <c r="AN1014" t="s">
        <v>96</v>
      </c>
      <c r="AO1014" t="str" cm="1">
        <f t="array" ref="AO1014">_xlfn.IFS(
  attrition_data[[#This Row],[YearsSinceLastPromotion]]="","",
  attrition_data[[#This Row],[YearsSinceLastPromotion]]=0,"0",
  attrition_data[[#This Row],[YearsSinceLastPromotion]]&lt;=2,"1–2",
  attrition_data[[#This Row],[YearsSinceLastPromotion]]&lt;=5,"3–5",
  TRUE,"6+"
)</f>
        <v>0</v>
      </c>
      <c r="AP1014">
        <f>attrition_data[[#This Row],[MonthlyIncome]] * 12 * ReplacementFactor</f>
        <v>4892.3999999999996</v>
      </c>
      <c r="AQ1014">
        <f>IFERROR(attrition_data[[#This Row],[AttritionFlag]] * attrition_data[[#This Row],[ReplacementCost]], 0)</f>
        <v>4892.3999999999996</v>
      </c>
      <c r="AR101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14" t="str" cm="1">
        <f t="array" ref="AS1014">_xlfn.IFS(
  attrition_data[[#This Row],[RiskScore]] &lt;= $AU$3, "Q1 (Lowest)",
  attrition_data[[#This Row],[RiskScore]] &lt;= $AV$3, "Q2",
  attrition_data[[#This Row],[RiskScore]] &lt;= $AW$3, "Q3",
  TRUE, "Q4 (Highest)"
)</f>
        <v>Q2</v>
      </c>
    </row>
    <row r="1015" spans="1:45">
      <c r="A1015">
        <v>30</v>
      </c>
      <c r="B1015" t="s">
        <v>50</v>
      </c>
      <c r="C1015" t="s">
        <v>39</v>
      </c>
      <c r="D1015" t="s">
        <v>40</v>
      </c>
      <c r="E1015">
        <v>7</v>
      </c>
      <c r="F1015">
        <v>4</v>
      </c>
      <c r="G1015" t="s">
        <v>82</v>
      </c>
      <c r="H1015">
        <v>1428</v>
      </c>
      <c r="I1015">
        <v>4</v>
      </c>
      <c r="J1015" t="s">
        <v>42</v>
      </c>
      <c r="K1015">
        <v>3</v>
      </c>
      <c r="L1015">
        <v>2</v>
      </c>
      <c r="M1015" t="s">
        <v>43</v>
      </c>
      <c r="N1015">
        <v>1</v>
      </c>
      <c r="O1015" t="s">
        <v>67</v>
      </c>
      <c r="P1015">
        <v>4779</v>
      </c>
      <c r="Q1015">
        <v>7</v>
      </c>
      <c r="R1015" t="s">
        <v>50</v>
      </c>
      <c r="S1015">
        <v>14</v>
      </c>
      <c r="T1015">
        <v>3</v>
      </c>
      <c r="U1015">
        <v>2</v>
      </c>
      <c r="V1015">
        <v>2</v>
      </c>
      <c r="W1015">
        <v>8</v>
      </c>
      <c r="X1015">
        <v>3</v>
      </c>
      <c r="Y1015">
        <v>3</v>
      </c>
      <c r="Z1015">
        <v>3</v>
      </c>
      <c r="AA1015">
        <v>2</v>
      </c>
      <c r="AB1015">
        <v>0</v>
      </c>
      <c r="AC1015">
        <v>2</v>
      </c>
      <c r="AD1015">
        <v>0</v>
      </c>
      <c r="AE1015">
        <v>0</v>
      </c>
      <c r="AF1015">
        <v>1</v>
      </c>
      <c r="AG1015">
        <v>1</v>
      </c>
      <c r="AH1015" t="s">
        <v>63</v>
      </c>
      <c r="AI1015" t="s">
        <v>57</v>
      </c>
      <c r="AJ1015" t="s">
        <v>61</v>
      </c>
      <c r="AK1015" t="s">
        <v>48</v>
      </c>
      <c r="AL1015" t="s">
        <v>65</v>
      </c>
      <c r="AM1015">
        <v>2.5</v>
      </c>
      <c r="AN1015" t="s">
        <v>96</v>
      </c>
      <c r="AO1015" t="str" cm="1">
        <f t="array" ref="AO1015">_xlfn.IFS(
  attrition_data[[#This Row],[YearsSinceLastPromotion]]="","",
  attrition_data[[#This Row],[YearsSinceLastPromotion]]=0,"0",
  attrition_data[[#This Row],[YearsSinceLastPromotion]]&lt;=2,"1–2",
  attrition_data[[#This Row],[YearsSinceLastPromotion]]&lt;=5,"3–5",
  TRUE,"6+"
)</f>
        <v>0</v>
      </c>
      <c r="AP1015">
        <f>attrition_data[[#This Row],[MonthlyIncome]] * 12 * ReplacementFactor</f>
        <v>17204.399999999998</v>
      </c>
      <c r="AQ1015">
        <f>IFERROR(attrition_data[[#This Row],[AttritionFlag]] * attrition_data[[#This Row],[ReplacementCost]], 0)</f>
        <v>0</v>
      </c>
      <c r="AR101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15" t="str" cm="1">
        <f t="array" ref="AS1015">_xlfn.IFS(
  attrition_data[[#This Row],[RiskScore]] &lt;= $AU$3, "Q1 (Lowest)",
  attrition_data[[#This Row],[RiskScore]] &lt;= $AV$3, "Q2",
  attrition_data[[#This Row],[RiskScore]] &lt;= $AW$3, "Q3",
  TRUE, "Q4 (Highest)"
)</f>
        <v>Q1 (Lowest)</v>
      </c>
    </row>
    <row r="1016" spans="1:45">
      <c r="A1016">
        <v>31</v>
      </c>
      <c r="B1016" t="s">
        <v>50</v>
      </c>
      <c r="C1016" t="s">
        <v>39</v>
      </c>
      <c r="D1016" t="s">
        <v>52</v>
      </c>
      <c r="E1016">
        <v>8</v>
      </c>
      <c r="F1016">
        <v>5</v>
      </c>
      <c r="G1016" t="s">
        <v>41</v>
      </c>
      <c r="H1016">
        <v>1430</v>
      </c>
      <c r="I1016">
        <v>1</v>
      </c>
      <c r="J1016" t="s">
        <v>42</v>
      </c>
      <c r="K1016">
        <v>3</v>
      </c>
      <c r="L1016">
        <v>4</v>
      </c>
      <c r="M1016" t="s">
        <v>80</v>
      </c>
      <c r="N1016">
        <v>2</v>
      </c>
      <c r="O1016" t="s">
        <v>44</v>
      </c>
      <c r="P1016">
        <v>16422</v>
      </c>
      <c r="Q1016">
        <v>3</v>
      </c>
      <c r="R1016" t="s">
        <v>50</v>
      </c>
      <c r="S1016">
        <v>11</v>
      </c>
      <c r="T1016">
        <v>3</v>
      </c>
      <c r="U1016">
        <v>3</v>
      </c>
      <c r="V1016">
        <v>0</v>
      </c>
      <c r="W1016">
        <v>9</v>
      </c>
      <c r="X1016">
        <v>3</v>
      </c>
      <c r="Y1016">
        <v>4</v>
      </c>
      <c r="Z1016">
        <v>3</v>
      </c>
      <c r="AA1016">
        <v>2</v>
      </c>
      <c r="AB1016">
        <v>1</v>
      </c>
      <c r="AC1016">
        <v>0</v>
      </c>
      <c r="AD1016">
        <v>0</v>
      </c>
      <c r="AE1016">
        <v>0</v>
      </c>
      <c r="AF1016">
        <v>1</v>
      </c>
      <c r="AG1016">
        <v>0</v>
      </c>
      <c r="AH1016" t="s">
        <v>63</v>
      </c>
      <c r="AI1016" t="s">
        <v>57</v>
      </c>
      <c r="AJ1016" t="s">
        <v>76</v>
      </c>
      <c r="AK1016" t="s">
        <v>58</v>
      </c>
      <c r="AL1016" t="s">
        <v>65</v>
      </c>
      <c r="AM1016">
        <v>2.5</v>
      </c>
      <c r="AN1016" t="s">
        <v>96</v>
      </c>
      <c r="AO1016" t="str" cm="1">
        <f t="array" ref="AO1016">_xlfn.IFS(
  attrition_data[[#This Row],[YearsSinceLastPromotion]]="","",
  attrition_data[[#This Row],[YearsSinceLastPromotion]]=0,"0",
  attrition_data[[#This Row],[YearsSinceLastPromotion]]&lt;=2,"1–2",
  attrition_data[[#This Row],[YearsSinceLastPromotion]]&lt;=5,"3–5",
  TRUE,"6+"
)</f>
        <v>1–2</v>
      </c>
      <c r="AP1016">
        <f>attrition_data[[#This Row],[MonthlyIncome]] * 12 * ReplacementFactor</f>
        <v>59119.199999999997</v>
      </c>
      <c r="AQ1016">
        <f>IFERROR(attrition_data[[#This Row],[AttritionFlag]] * attrition_data[[#This Row],[ReplacementCost]], 0)</f>
        <v>0</v>
      </c>
      <c r="AR101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16" t="str" cm="1">
        <f t="array" ref="AS1016">_xlfn.IFS(
  attrition_data[[#This Row],[RiskScore]] &lt;= $AU$3, "Q1 (Lowest)",
  attrition_data[[#This Row],[RiskScore]] &lt;= $AV$3, "Q2",
  attrition_data[[#This Row],[RiskScore]] &lt;= $AW$3, "Q3",
  TRUE, "Q4 (Highest)"
)</f>
        <v>Q1 (Lowest)</v>
      </c>
    </row>
    <row r="1017" spans="1:45">
      <c r="A1017">
        <v>34</v>
      </c>
      <c r="B1017" t="s">
        <v>50</v>
      </c>
      <c r="C1017" t="s">
        <v>51</v>
      </c>
      <c r="D1017" t="s">
        <v>52</v>
      </c>
      <c r="E1017">
        <v>1</v>
      </c>
      <c r="F1017">
        <v>4</v>
      </c>
      <c r="G1017" t="s">
        <v>59</v>
      </c>
      <c r="H1017">
        <v>1431</v>
      </c>
      <c r="I1017">
        <v>4</v>
      </c>
      <c r="J1017" t="s">
        <v>53</v>
      </c>
      <c r="K1017">
        <v>3</v>
      </c>
      <c r="L1017">
        <v>1</v>
      </c>
      <c r="M1017" t="s">
        <v>54</v>
      </c>
      <c r="N1017">
        <v>1</v>
      </c>
      <c r="O1017" t="s">
        <v>67</v>
      </c>
      <c r="P1017">
        <v>2996</v>
      </c>
      <c r="Q1017">
        <v>5</v>
      </c>
      <c r="R1017" t="s">
        <v>50</v>
      </c>
      <c r="S1017">
        <v>14</v>
      </c>
      <c r="T1017">
        <v>3</v>
      </c>
      <c r="U1017">
        <v>3</v>
      </c>
      <c r="V1017">
        <v>2</v>
      </c>
      <c r="W1017">
        <v>10</v>
      </c>
      <c r="X1017">
        <v>2</v>
      </c>
      <c r="Y1017">
        <v>3</v>
      </c>
      <c r="Z1017">
        <v>4</v>
      </c>
      <c r="AA1017">
        <v>3</v>
      </c>
      <c r="AB1017">
        <v>1</v>
      </c>
      <c r="AC1017">
        <v>3</v>
      </c>
      <c r="AD1017">
        <v>0</v>
      </c>
      <c r="AE1017">
        <v>0</v>
      </c>
      <c r="AF1017">
        <v>1</v>
      </c>
      <c r="AG1017">
        <v>1</v>
      </c>
      <c r="AH1017" t="s">
        <v>63</v>
      </c>
      <c r="AI1017" t="s">
        <v>46</v>
      </c>
      <c r="AJ1017" t="s">
        <v>61</v>
      </c>
      <c r="AK1017" t="s">
        <v>58</v>
      </c>
      <c r="AL1017" t="s">
        <v>65</v>
      </c>
      <c r="AM1017">
        <v>2.75</v>
      </c>
      <c r="AN1017" t="s">
        <v>94</v>
      </c>
      <c r="AO1017" t="str" cm="1">
        <f t="array" ref="AO1017">_xlfn.IFS(
  attrition_data[[#This Row],[YearsSinceLastPromotion]]="","",
  attrition_data[[#This Row],[YearsSinceLastPromotion]]=0,"0",
  attrition_data[[#This Row],[YearsSinceLastPromotion]]&lt;=2,"1–2",
  attrition_data[[#This Row],[YearsSinceLastPromotion]]&lt;=5,"3–5",
  TRUE,"6+"
)</f>
        <v>1–2</v>
      </c>
      <c r="AP1017">
        <f>attrition_data[[#This Row],[MonthlyIncome]] * 12 * ReplacementFactor</f>
        <v>10785.6</v>
      </c>
      <c r="AQ1017">
        <f>IFERROR(attrition_data[[#This Row],[AttritionFlag]] * attrition_data[[#This Row],[ReplacementCost]], 0)</f>
        <v>0</v>
      </c>
      <c r="AR101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17" t="str" cm="1">
        <f t="array" ref="AS1017">_xlfn.IFS(
  attrition_data[[#This Row],[RiskScore]] &lt;= $AU$3, "Q1 (Lowest)",
  attrition_data[[#This Row],[RiskScore]] &lt;= $AV$3, "Q2",
  attrition_data[[#This Row],[RiskScore]] &lt;= $AW$3, "Q3",
  TRUE, "Q4 (Highest)"
)</f>
        <v>Q1 (Lowest)</v>
      </c>
    </row>
    <row r="1018" spans="1:45">
      <c r="A1018">
        <v>31</v>
      </c>
      <c r="B1018" t="s">
        <v>38</v>
      </c>
      <c r="C1018" t="s">
        <v>39</v>
      </c>
      <c r="D1018" t="s">
        <v>52</v>
      </c>
      <c r="E1018">
        <v>8</v>
      </c>
      <c r="F1018">
        <v>3</v>
      </c>
      <c r="G1018" t="s">
        <v>41</v>
      </c>
      <c r="H1018">
        <v>1433</v>
      </c>
      <c r="I1018">
        <v>1</v>
      </c>
      <c r="J1018" t="s">
        <v>42</v>
      </c>
      <c r="K1018">
        <v>2</v>
      </c>
      <c r="L1018">
        <v>1</v>
      </c>
      <c r="M1018" t="s">
        <v>54</v>
      </c>
      <c r="N1018">
        <v>2</v>
      </c>
      <c r="O1018" t="s">
        <v>44</v>
      </c>
      <c r="P1018">
        <v>1261</v>
      </c>
      <c r="Q1018">
        <v>1</v>
      </c>
      <c r="R1018" t="s">
        <v>50</v>
      </c>
      <c r="S1018">
        <v>12</v>
      </c>
      <c r="T1018">
        <v>3</v>
      </c>
      <c r="U1018">
        <v>3</v>
      </c>
      <c r="V1018">
        <v>0</v>
      </c>
      <c r="W1018">
        <v>1</v>
      </c>
      <c r="X1018">
        <v>3</v>
      </c>
      <c r="Y1018">
        <v>4</v>
      </c>
      <c r="Z1018">
        <v>1</v>
      </c>
      <c r="AA1018">
        <v>0</v>
      </c>
      <c r="AB1018">
        <v>0</v>
      </c>
      <c r="AC1018">
        <v>0</v>
      </c>
      <c r="AD1018">
        <v>1</v>
      </c>
      <c r="AE1018">
        <v>0</v>
      </c>
      <c r="AF1018">
        <v>1</v>
      </c>
      <c r="AG1018">
        <v>0</v>
      </c>
      <c r="AH1018" t="s">
        <v>63</v>
      </c>
      <c r="AI1018" t="s">
        <v>57</v>
      </c>
      <c r="AJ1018" t="s">
        <v>61</v>
      </c>
      <c r="AK1018" t="s">
        <v>65</v>
      </c>
      <c r="AL1018" t="s">
        <v>62</v>
      </c>
      <c r="AM1018">
        <v>2.5</v>
      </c>
      <c r="AN1018" t="s">
        <v>96</v>
      </c>
      <c r="AO1018" t="str" cm="1">
        <f t="array" ref="AO1018">_xlfn.IFS(
  attrition_data[[#This Row],[YearsSinceLastPromotion]]="","",
  attrition_data[[#This Row],[YearsSinceLastPromotion]]=0,"0",
  attrition_data[[#This Row],[YearsSinceLastPromotion]]&lt;=2,"1–2",
  attrition_data[[#This Row],[YearsSinceLastPromotion]]&lt;=5,"3–5",
  TRUE,"6+"
)</f>
        <v>0</v>
      </c>
      <c r="AP1018">
        <f>attrition_data[[#This Row],[MonthlyIncome]] * 12 * ReplacementFactor</f>
        <v>4539.5999999999995</v>
      </c>
      <c r="AQ1018">
        <f>IFERROR(attrition_data[[#This Row],[AttritionFlag]] * attrition_data[[#This Row],[ReplacementCost]], 0)</f>
        <v>4539.5999999999995</v>
      </c>
      <c r="AR101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18" t="str" cm="1">
        <f t="array" ref="AS1018">_xlfn.IFS(
  attrition_data[[#This Row],[RiskScore]] &lt;= $AU$3, "Q1 (Lowest)",
  attrition_data[[#This Row],[RiskScore]] &lt;= $AV$3, "Q2",
  attrition_data[[#This Row],[RiskScore]] &lt;= $AW$3, "Q3",
  TRUE, "Q4 (Highest)"
)</f>
        <v>Q2</v>
      </c>
    </row>
    <row r="1019" spans="1:45">
      <c r="A1019">
        <v>27</v>
      </c>
      <c r="B1019" t="s">
        <v>50</v>
      </c>
      <c r="C1019" t="s">
        <v>39</v>
      </c>
      <c r="D1019" t="s">
        <v>52</v>
      </c>
      <c r="E1019">
        <v>11</v>
      </c>
      <c r="F1019">
        <v>1</v>
      </c>
      <c r="G1019" t="s">
        <v>41</v>
      </c>
      <c r="H1019">
        <v>1434</v>
      </c>
      <c r="I1019">
        <v>2</v>
      </c>
      <c r="J1019" t="s">
        <v>53</v>
      </c>
      <c r="K1019">
        <v>3</v>
      </c>
      <c r="L1019">
        <v>1</v>
      </c>
      <c r="M1019" t="s">
        <v>60</v>
      </c>
      <c r="N1019">
        <v>1</v>
      </c>
      <c r="O1019" t="s">
        <v>55</v>
      </c>
      <c r="P1019">
        <v>2099</v>
      </c>
      <c r="Q1019">
        <v>0</v>
      </c>
      <c r="R1019" t="s">
        <v>50</v>
      </c>
      <c r="S1019">
        <v>14</v>
      </c>
      <c r="T1019">
        <v>3</v>
      </c>
      <c r="U1019">
        <v>2</v>
      </c>
      <c r="V1019">
        <v>0</v>
      </c>
      <c r="W1019">
        <v>6</v>
      </c>
      <c r="X1019">
        <v>3</v>
      </c>
      <c r="Y1019">
        <v>4</v>
      </c>
      <c r="Z1019">
        <v>5</v>
      </c>
      <c r="AA1019">
        <v>0</v>
      </c>
      <c r="AB1019">
        <v>1</v>
      </c>
      <c r="AC1019">
        <v>4</v>
      </c>
      <c r="AD1019">
        <v>0</v>
      </c>
      <c r="AE1019">
        <v>0</v>
      </c>
      <c r="AF1019">
        <v>1</v>
      </c>
      <c r="AG1019">
        <v>1</v>
      </c>
      <c r="AH1019" t="s">
        <v>63</v>
      </c>
      <c r="AI1019" t="s">
        <v>73</v>
      </c>
      <c r="AJ1019" t="s">
        <v>61</v>
      </c>
      <c r="AK1019" t="s">
        <v>48</v>
      </c>
      <c r="AL1019" t="s">
        <v>65</v>
      </c>
      <c r="AM1019">
        <v>2.25</v>
      </c>
      <c r="AN1019" t="s">
        <v>96</v>
      </c>
      <c r="AO1019" t="str" cm="1">
        <f t="array" ref="AO1019">_xlfn.IFS(
  attrition_data[[#This Row],[YearsSinceLastPromotion]]="","",
  attrition_data[[#This Row],[YearsSinceLastPromotion]]=0,"0",
  attrition_data[[#This Row],[YearsSinceLastPromotion]]&lt;=2,"1–2",
  attrition_data[[#This Row],[YearsSinceLastPromotion]]&lt;=5,"3–5",
  TRUE,"6+"
)</f>
        <v>1–2</v>
      </c>
      <c r="AP1019">
        <f>attrition_data[[#This Row],[MonthlyIncome]] * 12 * ReplacementFactor</f>
        <v>7556.4</v>
      </c>
      <c r="AQ1019">
        <f>IFERROR(attrition_data[[#This Row],[AttritionFlag]] * attrition_data[[#This Row],[ReplacementCost]], 0)</f>
        <v>0</v>
      </c>
      <c r="AR101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19" t="str" cm="1">
        <f t="array" ref="AS1019">_xlfn.IFS(
  attrition_data[[#This Row],[RiskScore]] &lt;= $AU$3, "Q1 (Lowest)",
  attrition_data[[#This Row],[RiskScore]] &lt;= $AV$3, "Q2",
  attrition_data[[#This Row],[RiskScore]] &lt;= $AW$3, "Q3",
  TRUE, "Q4 (Highest)"
)</f>
        <v>Q1 (Lowest)</v>
      </c>
    </row>
    <row r="1020" spans="1:45">
      <c r="A1020">
        <v>36</v>
      </c>
      <c r="B1020" t="s">
        <v>50</v>
      </c>
      <c r="C1020" t="s">
        <v>39</v>
      </c>
      <c r="D1020" t="s">
        <v>52</v>
      </c>
      <c r="E1020">
        <v>4</v>
      </c>
      <c r="F1020">
        <v>4</v>
      </c>
      <c r="G1020" t="s">
        <v>41</v>
      </c>
      <c r="H1020">
        <v>1435</v>
      </c>
      <c r="I1020">
        <v>1</v>
      </c>
      <c r="J1020" t="s">
        <v>53</v>
      </c>
      <c r="K1020">
        <v>2</v>
      </c>
      <c r="L1020">
        <v>2</v>
      </c>
      <c r="M1020" t="s">
        <v>60</v>
      </c>
      <c r="N1020">
        <v>4</v>
      </c>
      <c r="O1020" t="s">
        <v>44</v>
      </c>
      <c r="P1020">
        <v>5810</v>
      </c>
      <c r="Q1020">
        <v>1</v>
      </c>
      <c r="R1020" t="s">
        <v>50</v>
      </c>
      <c r="S1020">
        <v>16</v>
      </c>
      <c r="T1020">
        <v>3</v>
      </c>
      <c r="U1020">
        <v>3</v>
      </c>
      <c r="V1020">
        <v>0</v>
      </c>
      <c r="W1020">
        <v>10</v>
      </c>
      <c r="X1020">
        <v>2</v>
      </c>
      <c r="Y1020">
        <v>2</v>
      </c>
      <c r="Z1020">
        <v>10</v>
      </c>
      <c r="AA1020">
        <v>4</v>
      </c>
      <c r="AB1020">
        <v>1</v>
      </c>
      <c r="AC1020">
        <v>8</v>
      </c>
      <c r="AD1020">
        <v>0</v>
      </c>
      <c r="AE1020">
        <v>0</v>
      </c>
      <c r="AF1020">
        <v>1</v>
      </c>
      <c r="AG1020">
        <v>1</v>
      </c>
      <c r="AH1020" t="s">
        <v>45</v>
      </c>
      <c r="AI1020" t="s">
        <v>46</v>
      </c>
      <c r="AJ1020" t="s">
        <v>47</v>
      </c>
      <c r="AK1020" t="s">
        <v>58</v>
      </c>
      <c r="AL1020" t="s">
        <v>49</v>
      </c>
      <c r="AM1020">
        <v>2.5</v>
      </c>
      <c r="AN1020" t="s">
        <v>96</v>
      </c>
      <c r="AO1020" t="str" cm="1">
        <f t="array" ref="AO1020">_xlfn.IFS(
  attrition_data[[#This Row],[YearsSinceLastPromotion]]="","",
  attrition_data[[#This Row],[YearsSinceLastPromotion]]=0,"0",
  attrition_data[[#This Row],[YearsSinceLastPromotion]]&lt;=2,"1–2",
  attrition_data[[#This Row],[YearsSinceLastPromotion]]&lt;=5,"3–5",
  TRUE,"6+"
)</f>
        <v>1–2</v>
      </c>
      <c r="AP1020">
        <f>attrition_data[[#This Row],[MonthlyIncome]] * 12 * ReplacementFactor</f>
        <v>20916</v>
      </c>
      <c r="AQ1020">
        <f>IFERROR(attrition_data[[#This Row],[AttritionFlag]] * attrition_data[[#This Row],[ReplacementCost]], 0)</f>
        <v>0</v>
      </c>
      <c r="AR102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20" t="str" cm="1">
        <f t="array" ref="AS1020">_xlfn.IFS(
  attrition_data[[#This Row],[RiskScore]] &lt;= $AU$3, "Q1 (Lowest)",
  attrition_data[[#This Row],[RiskScore]] &lt;= $AV$3, "Q2",
  attrition_data[[#This Row],[RiskScore]] &lt;= $AW$3, "Q3",
  TRUE, "Q4 (Highest)"
)</f>
        <v>Q1 (Lowest)</v>
      </c>
    </row>
    <row r="1021" spans="1:45">
      <c r="A1021">
        <v>36</v>
      </c>
      <c r="B1021" t="s">
        <v>50</v>
      </c>
      <c r="C1021" t="s">
        <v>39</v>
      </c>
      <c r="D1021" t="s">
        <v>40</v>
      </c>
      <c r="E1021">
        <v>16</v>
      </c>
      <c r="F1021">
        <v>4</v>
      </c>
      <c r="G1021" t="s">
        <v>82</v>
      </c>
      <c r="H1021">
        <v>1436</v>
      </c>
      <c r="I1021">
        <v>3</v>
      </c>
      <c r="J1021" t="s">
        <v>42</v>
      </c>
      <c r="K1021">
        <v>2</v>
      </c>
      <c r="L1021">
        <v>2</v>
      </c>
      <c r="M1021" t="s">
        <v>43</v>
      </c>
      <c r="N1021">
        <v>1</v>
      </c>
      <c r="O1021" t="s">
        <v>55</v>
      </c>
      <c r="P1021">
        <v>5647</v>
      </c>
      <c r="Q1021">
        <v>4</v>
      </c>
      <c r="R1021" t="s">
        <v>50</v>
      </c>
      <c r="S1021">
        <v>13</v>
      </c>
      <c r="T1021">
        <v>3</v>
      </c>
      <c r="U1021">
        <v>1</v>
      </c>
      <c r="V1021">
        <v>2</v>
      </c>
      <c r="W1021">
        <v>11</v>
      </c>
      <c r="X1021">
        <v>3</v>
      </c>
      <c r="Y1021">
        <v>2</v>
      </c>
      <c r="Z1021">
        <v>3</v>
      </c>
      <c r="AA1021">
        <v>2</v>
      </c>
      <c r="AB1021">
        <v>0</v>
      </c>
      <c r="AC1021">
        <v>2</v>
      </c>
      <c r="AD1021">
        <v>0</v>
      </c>
      <c r="AE1021">
        <v>0</v>
      </c>
      <c r="AF1021">
        <v>1</v>
      </c>
      <c r="AG1021">
        <v>1</v>
      </c>
      <c r="AH1021" t="s">
        <v>45</v>
      </c>
      <c r="AI1021" t="s">
        <v>72</v>
      </c>
      <c r="AJ1021" t="s">
        <v>47</v>
      </c>
      <c r="AK1021" t="s">
        <v>58</v>
      </c>
      <c r="AL1021" t="s">
        <v>65</v>
      </c>
      <c r="AM1021">
        <v>1.75</v>
      </c>
      <c r="AN1021" t="s">
        <v>93</v>
      </c>
      <c r="AO1021" t="str" cm="1">
        <f t="array" ref="AO1021">_xlfn.IFS(
  attrition_data[[#This Row],[YearsSinceLastPromotion]]="","",
  attrition_data[[#This Row],[YearsSinceLastPromotion]]=0,"0",
  attrition_data[[#This Row],[YearsSinceLastPromotion]]&lt;=2,"1–2",
  attrition_data[[#This Row],[YearsSinceLastPromotion]]&lt;=5,"3–5",
  TRUE,"6+"
)</f>
        <v>0</v>
      </c>
      <c r="AP1021">
        <f>attrition_data[[#This Row],[MonthlyIncome]] * 12 * ReplacementFactor</f>
        <v>20329.2</v>
      </c>
      <c r="AQ1021">
        <f>IFERROR(attrition_data[[#This Row],[AttritionFlag]] * attrition_data[[#This Row],[ReplacementCost]], 0)</f>
        <v>0</v>
      </c>
      <c r="AR102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21" t="str" cm="1">
        <f t="array" ref="AS1021">_xlfn.IFS(
  attrition_data[[#This Row],[RiskScore]] &lt;= $AU$3, "Q1 (Lowest)",
  attrition_data[[#This Row],[RiskScore]] &lt;= $AV$3, "Q2",
  attrition_data[[#This Row],[RiskScore]] &lt;= $AW$3, "Q3",
  TRUE, "Q4 (Highest)"
)</f>
        <v>Q2</v>
      </c>
    </row>
    <row r="1022" spans="1:45">
      <c r="A1022">
        <v>47</v>
      </c>
      <c r="B1022" t="s">
        <v>50</v>
      </c>
      <c r="C1022" t="s">
        <v>39</v>
      </c>
      <c r="D1022" t="s">
        <v>52</v>
      </c>
      <c r="E1022">
        <v>1</v>
      </c>
      <c r="F1022">
        <v>3</v>
      </c>
      <c r="G1022" t="s">
        <v>83</v>
      </c>
      <c r="H1022">
        <v>1438</v>
      </c>
      <c r="I1022">
        <v>1</v>
      </c>
      <c r="J1022" t="s">
        <v>53</v>
      </c>
      <c r="K1022">
        <v>3</v>
      </c>
      <c r="L1022">
        <v>1</v>
      </c>
      <c r="M1022" t="s">
        <v>54</v>
      </c>
      <c r="N1022">
        <v>4</v>
      </c>
      <c r="O1022" t="s">
        <v>55</v>
      </c>
      <c r="P1022">
        <v>3420</v>
      </c>
      <c r="Q1022">
        <v>7</v>
      </c>
      <c r="R1022" t="s">
        <v>50</v>
      </c>
      <c r="S1022">
        <v>12</v>
      </c>
      <c r="T1022">
        <v>3</v>
      </c>
      <c r="U1022">
        <v>3</v>
      </c>
      <c r="V1022">
        <v>1</v>
      </c>
      <c r="W1022">
        <v>17</v>
      </c>
      <c r="X1022">
        <v>2</v>
      </c>
      <c r="Y1022">
        <v>2</v>
      </c>
      <c r="Z1022">
        <v>6</v>
      </c>
      <c r="AA1022">
        <v>5</v>
      </c>
      <c r="AB1022">
        <v>1</v>
      </c>
      <c r="AC1022">
        <v>2</v>
      </c>
      <c r="AD1022">
        <v>0</v>
      </c>
      <c r="AE1022">
        <v>0</v>
      </c>
      <c r="AF1022">
        <v>1</v>
      </c>
      <c r="AG1022">
        <v>1</v>
      </c>
      <c r="AH1022" t="s">
        <v>56</v>
      </c>
      <c r="AI1022" t="s">
        <v>46</v>
      </c>
      <c r="AJ1022" t="s">
        <v>61</v>
      </c>
      <c r="AK1022" t="s">
        <v>71</v>
      </c>
      <c r="AL1022" t="s">
        <v>49</v>
      </c>
      <c r="AM1022">
        <v>2.5</v>
      </c>
      <c r="AN1022" t="s">
        <v>96</v>
      </c>
      <c r="AO1022" t="str" cm="1">
        <f t="array" ref="AO1022">_xlfn.IFS(
  attrition_data[[#This Row],[YearsSinceLastPromotion]]="","",
  attrition_data[[#This Row],[YearsSinceLastPromotion]]=0,"0",
  attrition_data[[#This Row],[YearsSinceLastPromotion]]&lt;=2,"1–2",
  attrition_data[[#This Row],[YearsSinceLastPromotion]]&lt;=5,"3–5",
  TRUE,"6+"
)</f>
        <v>1–2</v>
      </c>
      <c r="AP1022">
        <f>attrition_data[[#This Row],[MonthlyIncome]] * 12 * ReplacementFactor</f>
        <v>12312</v>
      </c>
      <c r="AQ1022">
        <f>IFERROR(attrition_data[[#This Row],[AttritionFlag]] * attrition_data[[#This Row],[ReplacementCost]], 0)</f>
        <v>0</v>
      </c>
      <c r="AR102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22" t="str" cm="1">
        <f t="array" ref="AS1022">_xlfn.IFS(
  attrition_data[[#This Row],[RiskScore]] &lt;= $AU$3, "Q1 (Lowest)",
  attrition_data[[#This Row],[RiskScore]] &lt;= $AV$3, "Q2",
  attrition_data[[#This Row],[RiskScore]] &lt;= $AW$3, "Q3",
  TRUE, "Q4 (Highest)"
)</f>
        <v>Q1 (Lowest)</v>
      </c>
    </row>
    <row r="1023" spans="1:45">
      <c r="A1023">
        <v>25</v>
      </c>
      <c r="B1023" t="s">
        <v>38</v>
      </c>
      <c r="C1023" t="s">
        <v>39</v>
      </c>
      <c r="D1023" t="s">
        <v>40</v>
      </c>
      <c r="E1023">
        <v>9</v>
      </c>
      <c r="F1023">
        <v>2</v>
      </c>
      <c r="G1023" t="s">
        <v>41</v>
      </c>
      <c r="H1023">
        <v>1439</v>
      </c>
      <c r="I1023">
        <v>1</v>
      </c>
      <c r="J1023" t="s">
        <v>53</v>
      </c>
      <c r="K1023">
        <v>2</v>
      </c>
      <c r="L1023">
        <v>1</v>
      </c>
      <c r="M1023" t="s">
        <v>79</v>
      </c>
      <c r="N1023">
        <v>1</v>
      </c>
      <c r="O1023" t="s">
        <v>55</v>
      </c>
      <c r="P1023">
        <v>4400</v>
      </c>
      <c r="Q1023">
        <v>3</v>
      </c>
      <c r="R1023" t="s">
        <v>50</v>
      </c>
      <c r="S1023">
        <v>12</v>
      </c>
      <c r="T1023">
        <v>3</v>
      </c>
      <c r="U1023">
        <v>1</v>
      </c>
      <c r="V1023">
        <v>0</v>
      </c>
      <c r="W1023">
        <v>6</v>
      </c>
      <c r="X1023">
        <v>2</v>
      </c>
      <c r="Y1023">
        <v>3</v>
      </c>
      <c r="Z1023">
        <v>3</v>
      </c>
      <c r="AA1023">
        <v>2</v>
      </c>
      <c r="AB1023">
        <v>2</v>
      </c>
      <c r="AC1023">
        <v>2</v>
      </c>
      <c r="AD1023">
        <v>1</v>
      </c>
      <c r="AE1023">
        <v>0</v>
      </c>
      <c r="AF1023">
        <v>0</v>
      </c>
      <c r="AG1023">
        <v>1</v>
      </c>
      <c r="AH1023" t="s">
        <v>63</v>
      </c>
      <c r="AI1023" t="s">
        <v>57</v>
      </c>
      <c r="AJ1023" t="s">
        <v>61</v>
      </c>
      <c r="AK1023" t="s">
        <v>48</v>
      </c>
      <c r="AL1023" t="s">
        <v>65</v>
      </c>
      <c r="AM1023">
        <v>1.5</v>
      </c>
      <c r="AN1023" t="s">
        <v>97</v>
      </c>
      <c r="AO1023" t="str" cm="1">
        <f t="array" ref="AO1023">_xlfn.IFS(
  attrition_data[[#This Row],[YearsSinceLastPromotion]]="","",
  attrition_data[[#This Row],[YearsSinceLastPromotion]]=0,"0",
  attrition_data[[#This Row],[YearsSinceLastPromotion]]&lt;=2,"1–2",
  attrition_data[[#This Row],[YearsSinceLastPromotion]]&lt;=5,"3–5",
  TRUE,"6+"
)</f>
        <v>1–2</v>
      </c>
      <c r="AP1023">
        <f>attrition_data[[#This Row],[MonthlyIncome]] * 12 * ReplacementFactor</f>
        <v>15840</v>
      </c>
      <c r="AQ1023">
        <f>IFERROR(attrition_data[[#This Row],[AttritionFlag]] * attrition_data[[#This Row],[ReplacementCost]], 0)</f>
        <v>15840</v>
      </c>
      <c r="AR102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23" t="str" cm="1">
        <f t="array" ref="AS1023">_xlfn.IFS(
  attrition_data[[#This Row],[RiskScore]] &lt;= $AU$3, "Q1 (Lowest)",
  attrition_data[[#This Row],[RiskScore]] &lt;= $AV$3, "Q2",
  attrition_data[[#This Row],[RiskScore]] &lt;= $AW$3, "Q3",
  TRUE, "Q4 (Highest)"
)</f>
        <v>Q2</v>
      </c>
    </row>
    <row r="1024" spans="1:45">
      <c r="A1024">
        <v>37</v>
      </c>
      <c r="B1024" t="s">
        <v>50</v>
      </c>
      <c r="C1024" t="s">
        <v>74</v>
      </c>
      <c r="D1024" t="s">
        <v>52</v>
      </c>
      <c r="E1024">
        <v>5</v>
      </c>
      <c r="F1024">
        <v>2</v>
      </c>
      <c r="G1024" t="s">
        <v>83</v>
      </c>
      <c r="H1024">
        <v>1440</v>
      </c>
      <c r="I1024">
        <v>3</v>
      </c>
      <c r="J1024" t="s">
        <v>53</v>
      </c>
      <c r="K1024">
        <v>4</v>
      </c>
      <c r="L1024">
        <v>1</v>
      </c>
      <c r="M1024" t="s">
        <v>60</v>
      </c>
      <c r="N1024">
        <v>3</v>
      </c>
      <c r="O1024" t="s">
        <v>44</v>
      </c>
      <c r="P1024">
        <v>3500</v>
      </c>
      <c r="Q1024">
        <v>0</v>
      </c>
      <c r="R1024" t="s">
        <v>50</v>
      </c>
      <c r="S1024">
        <v>14</v>
      </c>
      <c r="T1024">
        <v>3</v>
      </c>
      <c r="U1024">
        <v>1</v>
      </c>
      <c r="V1024">
        <v>0</v>
      </c>
      <c r="W1024">
        <v>7</v>
      </c>
      <c r="X1024">
        <v>2</v>
      </c>
      <c r="Y1024">
        <v>1</v>
      </c>
      <c r="Z1024">
        <v>6</v>
      </c>
      <c r="AA1024">
        <v>5</v>
      </c>
      <c r="AB1024">
        <v>1</v>
      </c>
      <c r="AC1024">
        <v>3</v>
      </c>
      <c r="AD1024">
        <v>0</v>
      </c>
      <c r="AE1024">
        <v>0</v>
      </c>
      <c r="AF1024">
        <v>1</v>
      </c>
      <c r="AG1024">
        <v>1</v>
      </c>
      <c r="AH1024" t="s">
        <v>45</v>
      </c>
      <c r="AI1024" t="s">
        <v>46</v>
      </c>
      <c r="AJ1024" t="s">
        <v>61</v>
      </c>
      <c r="AK1024" t="s">
        <v>48</v>
      </c>
      <c r="AL1024" t="s">
        <v>49</v>
      </c>
      <c r="AM1024">
        <v>2</v>
      </c>
      <c r="AN1024" t="s">
        <v>93</v>
      </c>
      <c r="AO1024" t="str" cm="1">
        <f t="array" ref="AO1024">_xlfn.IFS(
  attrition_data[[#This Row],[YearsSinceLastPromotion]]="","",
  attrition_data[[#This Row],[YearsSinceLastPromotion]]=0,"0",
  attrition_data[[#This Row],[YearsSinceLastPromotion]]&lt;=2,"1–2",
  attrition_data[[#This Row],[YearsSinceLastPromotion]]&lt;=5,"3–5",
  TRUE,"6+"
)</f>
        <v>1–2</v>
      </c>
      <c r="AP1024">
        <f>attrition_data[[#This Row],[MonthlyIncome]] * 12 * ReplacementFactor</f>
        <v>12600</v>
      </c>
      <c r="AQ1024">
        <f>IFERROR(attrition_data[[#This Row],[AttritionFlag]] * attrition_data[[#This Row],[ReplacementCost]], 0)</f>
        <v>0</v>
      </c>
      <c r="AR102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24" t="str" cm="1">
        <f t="array" ref="AS1024">_xlfn.IFS(
  attrition_data[[#This Row],[RiskScore]] &lt;= $AU$3, "Q1 (Lowest)",
  attrition_data[[#This Row],[RiskScore]] &lt;= $AV$3, "Q2",
  attrition_data[[#This Row],[RiskScore]] &lt;= $AW$3, "Q3",
  TRUE, "Q4 (Highest)"
)</f>
        <v>Q2</v>
      </c>
    </row>
    <row r="1025" spans="1:45">
      <c r="A1025">
        <v>56</v>
      </c>
      <c r="B1025" t="s">
        <v>50</v>
      </c>
      <c r="C1025" t="s">
        <v>39</v>
      </c>
      <c r="D1025" t="s">
        <v>52</v>
      </c>
      <c r="E1025">
        <v>1</v>
      </c>
      <c r="F1025">
        <v>2</v>
      </c>
      <c r="G1025" t="s">
        <v>41</v>
      </c>
      <c r="H1025">
        <v>1441</v>
      </c>
      <c r="I1025">
        <v>1</v>
      </c>
      <c r="J1025" t="s">
        <v>42</v>
      </c>
      <c r="K1025">
        <v>3</v>
      </c>
      <c r="L1025">
        <v>1</v>
      </c>
      <c r="M1025" t="s">
        <v>54</v>
      </c>
      <c r="N1025">
        <v>1</v>
      </c>
      <c r="O1025" t="s">
        <v>55</v>
      </c>
      <c r="P1025">
        <v>2066</v>
      </c>
      <c r="Q1025">
        <v>2</v>
      </c>
      <c r="R1025" t="s">
        <v>50</v>
      </c>
      <c r="S1025">
        <v>22</v>
      </c>
      <c r="T1025">
        <v>4</v>
      </c>
      <c r="U1025">
        <v>4</v>
      </c>
      <c r="V1025">
        <v>1</v>
      </c>
      <c r="W1025">
        <v>5</v>
      </c>
      <c r="X1025">
        <v>3</v>
      </c>
      <c r="Y1025">
        <v>4</v>
      </c>
      <c r="Z1025">
        <v>3</v>
      </c>
      <c r="AA1025">
        <v>2</v>
      </c>
      <c r="AB1025">
        <v>1</v>
      </c>
      <c r="AC1025">
        <v>0</v>
      </c>
      <c r="AD1025">
        <v>0</v>
      </c>
      <c r="AE1025">
        <v>0</v>
      </c>
      <c r="AF1025">
        <v>1</v>
      </c>
      <c r="AG1025">
        <v>0</v>
      </c>
      <c r="AH1025" t="s">
        <v>66</v>
      </c>
      <c r="AI1025" t="s">
        <v>46</v>
      </c>
      <c r="AJ1025" t="s">
        <v>61</v>
      </c>
      <c r="AK1025" t="s">
        <v>48</v>
      </c>
      <c r="AL1025" t="s">
        <v>65</v>
      </c>
      <c r="AM1025">
        <v>2.5</v>
      </c>
      <c r="AN1025" t="s">
        <v>96</v>
      </c>
      <c r="AO1025" t="str" cm="1">
        <f t="array" ref="AO1025">_xlfn.IFS(
  attrition_data[[#This Row],[YearsSinceLastPromotion]]="","",
  attrition_data[[#This Row],[YearsSinceLastPromotion]]=0,"0",
  attrition_data[[#This Row],[YearsSinceLastPromotion]]&lt;=2,"1–2",
  attrition_data[[#This Row],[YearsSinceLastPromotion]]&lt;=5,"3–5",
  TRUE,"6+"
)</f>
        <v>1–2</v>
      </c>
      <c r="AP1025">
        <f>attrition_data[[#This Row],[MonthlyIncome]] * 12 * ReplacementFactor</f>
        <v>7437.5999999999995</v>
      </c>
      <c r="AQ1025">
        <f>IFERROR(attrition_data[[#This Row],[AttritionFlag]] * attrition_data[[#This Row],[ReplacementCost]], 0)</f>
        <v>0</v>
      </c>
      <c r="AR102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25" t="str" cm="1">
        <f t="array" ref="AS1025">_xlfn.IFS(
  attrition_data[[#This Row],[RiskScore]] &lt;= $AU$3, "Q1 (Lowest)",
  attrition_data[[#This Row],[RiskScore]] &lt;= $AV$3, "Q2",
  attrition_data[[#This Row],[RiskScore]] &lt;= $AW$3, "Q3",
  TRUE, "Q4 (Highest)"
)</f>
        <v>Q1 (Lowest)</v>
      </c>
    </row>
    <row r="1026" spans="1:45">
      <c r="A1026">
        <v>47</v>
      </c>
      <c r="B1026" t="s">
        <v>50</v>
      </c>
      <c r="C1026" t="s">
        <v>39</v>
      </c>
      <c r="D1026" t="s">
        <v>52</v>
      </c>
      <c r="E1026">
        <v>2</v>
      </c>
      <c r="F1026">
        <v>4</v>
      </c>
      <c r="G1026" t="s">
        <v>64</v>
      </c>
      <c r="H1026">
        <v>1443</v>
      </c>
      <c r="I1026">
        <v>1</v>
      </c>
      <c r="J1026" t="s">
        <v>42</v>
      </c>
      <c r="K1026">
        <v>3</v>
      </c>
      <c r="L1026">
        <v>4</v>
      </c>
      <c r="M1026" t="s">
        <v>80</v>
      </c>
      <c r="N1026">
        <v>3</v>
      </c>
      <c r="O1026" t="s">
        <v>55</v>
      </c>
      <c r="P1026">
        <v>17169</v>
      </c>
      <c r="Q1026">
        <v>3</v>
      </c>
      <c r="R1026" t="s">
        <v>50</v>
      </c>
      <c r="S1026">
        <v>19</v>
      </c>
      <c r="T1026">
        <v>3</v>
      </c>
      <c r="U1026">
        <v>2</v>
      </c>
      <c r="V1026">
        <v>2</v>
      </c>
      <c r="W1026">
        <v>26</v>
      </c>
      <c r="X1026">
        <v>2</v>
      </c>
      <c r="Y1026">
        <v>4</v>
      </c>
      <c r="Z1026">
        <v>20</v>
      </c>
      <c r="AA1026">
        <v>17</v>
      </c>
      <c r="AB1026">
        <v>5</v>
      </c>
      <c r="AC1026">
        <v>6</v>
      </c>
      <c r="AD1026">
        <v>0</v>
      </c>
      <c r="AE1026">
        <v>0</v>
      </c>
      <c r="AF1026">
        <v>0</v>
      </c>
      <c r="AG1026">
        <v>1</v>
      </c>
      <c r="AH1026" t="s">
        <v>56</v>
      </c>
      <c r="AI1026" t="s">
        <v>46</v>
      </c>
      <c r="AJ1026" t="s">
        <v>76</v>
      </c>
      <c r="AK1026" t="s">
        <v>77</v>
      </c>
      <c r="AL1026" t="s">
        <v>71</v>
      </c>
      <c r="AM1026">
        <v>2.5</v>
      </c>
      <c r="AN1026" t="s">
        <v>96</v>
      </c>
      <c r="AO1026" t="str" cm="1">
        <f t="array" ref="AO1026">_xlfn.IFS(
  attrition_data[[#This Row],[YearsSinceLastPromotion]]="","",
  attrition_data[[#This Row],[YearsSinceLastPromotion]]=0,"0",
  attrition_data[[#This Row],[YearsSinceLastPromotion]]&lt;=2,"1–2",
  attrition_data[[#This Row],[YearsSinceLastPromotion]]&lt;=5,"3–5",
  TRUE,"6+"
)</f>
        <v>3–5</v>
      </c>
      <c r="AP1026">
        <f>attrition_data[[#This Row],[MonthlyIncome]] * 12 * ReplacementFactor</f>
        <v>61808.399999999994</v>
      </c>
      <c r="AQ1026">
        <f>IFERROR(attrition_data[[#This Row],[AttritionFlag]] * attrition_data[[#This Row],[ReplacementCost]], 0)</f>
        <v>0</v>
      </c>
      <c r="AR102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26" t="str" cm="1">
        <f t="array" ref="AS1026">_xlfn.IFS(
  attrition_data[[#This Row],[RiskScore]] &lt;= $AU$3, "Q1 (Lowest)",
  attrition_data[[#This Row],[RiskScore]] &lt;= $AV$3, "Q2",
  attrition_data[[#This Row],[RiskScore]] &lt;= $AW$3, "Q3",
  TRUE, "Q4 (Highest)"
)</f>
        <v>Q2</v>
      </c>
    </row>
    <row r="1027" spans="1:45">
      <c r="A1027">
        <v>24</v>
      </c>
      <c r="B1027" t="s">
        <v>50</v>
      </c>
      <c r="C1027" t="s">
        <v>39</v>
      </c>
      <c r="D1027" t="s">
        <v>40</v>
      </c>
      <c r="E1027">
        <v>4</v>
      </c>
      <c r="F1027">
        <v>1</v>
      </c>
      <c r="G1027" t="s">
        <v>64</v>
      </c>
      <c r="H1027">
        <v>1445</v>
      </c>
      <c r="I1027">
        <v>4</v>
      </c>
      <c r="J1027" t="s">
        <v>42</v>
      </c>
      <c r="K1027">
        <v>3</v>
      </c>
      <c r="L1027">
        <v>2</v>
      </c>
      <c r="M1027" t="s">
        <v>43</v>
      </c>
      <c r="N1027">
        <v>3</v>
      </c>
      <c r="O1027" t="s">
        <v>55</v>
      </c>
      <c r="P1027">
        <v>4162</v>
      </c>
      <c r="Q1027">
        <v>1</v>
      </c>
      <c r="R1027" t="s">
        <v>38</v>
      </c>
      <c r="S1027">
        <v>12</v>
      </c>
      <c r="T1027">
        <v>3</v>
      </c>
      <c r="U1027">
        <v>3</v>
      </c>
      <c r="V1027">
        <v>2</v>
      </c>
      <c r="W1027">
        <v>5</v>
      </c>
      <c r="X1027">
        <v>3</v>
      </c>
      <c r="Y1027">
        <v>3</v>
      </c>
      <c r="Z1027">
        <v>5</v>
      </c>
      <c r="AA1027">
        <v>4</v>
      </c>
      <c r="AB1027">
        <v>0</v>
      </c>
      <c r="AC1027">
        <v>3</v>
      </c>
      <c r="AD1027">
        <v>0</v>
      </c>
      <c r="AE1027">
        <v>1</v>
      </c>
      <c r="AF1027">
        <v>1</v>
      </c>
      <c r="AG1027">
        <v>1</v>
      </c>
      <c r="AH1027" t="s">
        <v>153</v>
      </c>
      <c r="AI1027" t="s">
        <v>46</v>
      </c>
      <c r="AJ1027" t="s">
        <v>61</v>
      </c>
      <c r="AK1027" t="s">
        <v>48</v>
      </c>
      <c r="AL1027" t="s">
        <v>65</v>
      </c>
      <c r="AM1027">
        <v>3.25</v>
      </c>
      <c r="AN1027" t="s">
        <v>95</v>
      </c>
      <c r="AO1027" t="str" cm="1">
        <f t="array" ref="AO1027">_xlfn.IFS(
  attrition_data[[#This Row],[YearsSinceLastPromotion]]="","",
  attrition_data[[#This Row],[YearsSinceLastPromotion]]=0,"0",
  attrition_data[[#This Row],[YearsSinceLastPromotion]]&lt;=2,"1–2",
  attrition_data[[#This Row],[YearsSinceLastPromotion]]&lt;=5,"3–5",
  TRUE,"6+"
)</f>
        <v>0</v>
      </c>
      <c r="AP1027">
        <f>attrition_data[[#This Row],[MonthlyIncome]] * 12 * ReplacementFactor</f>
        <v>14983.199999999999</v>
      </c>
      <c r="AQ1027">
        <f>IFERROR(attrition_data[[#This Row],[AttritionFlag]] * attrition_data[[#This Row],[ReplacementCost]], 0)</f>
        <v>0</v>
      </c>
      <c r="AR102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27" t="str" cm="1">
        <f t="array" ref="AS1027">_xlfn.IFS(
  attrition_data[[#This Row],[RiskScore]] &lt;= $AU$3, "Q1 (Lowest)",
  attrition_data[[#This Row],[RiskScore]] &lt;= $AV$3, "Q2",
  attrition_data[[#This Row],[RiskScore]] &lt;= $AW$3, "Q3",
  TRUE, "Q4 (Highest)"
)</f>
        <v>Q2</v>
      </c>
    </row>
    <row r="1028" spans="1:45">
      <c r="A1028">
        <v>32</v>
      </c>
      <c r="B1028" t="s">
        <v>50</v>
      </c>
      <c r="C1028" t="s">
        <v>39</v>
      </c>
      <c r="D1028" t="s">
        <v>40</v>
      </c>
      <c r="E1028">
        <v>7</v>
      </c>
      <c r="F1028">
        <v>5</v>
      </c>
      <c r="G1028" t="s">
        <v>82</v>
      </c>
      <c r="H1028">
        <v>1446</v>
      </c>
      <c r="I1028">
        <v>4</v>
      </c>
      <c r="J1028" t="s">
        <v>53</v>
      </c>
      <c r="K1028">
        <v>3</v>
      </c>
      <c r="L1028">
        <v>2</v>
      </c>
      <c r="M1028" t="s">
        <v>43</v>
      </c>
      <c r="N1028">
        <v>4</v>
      </c>
      <c r="O1028" t="s">
        <v>55</v>
      </c>
      <c r="P1028">
        <v>9204</v>
      </c>
      <c r="Q1028">
        <v>4</v>
      </c>
      <c r="R1028" t="s">
        <v>50</v>
      </c>
      <c r="S1028">
        <v>12</v>
      </c>
      <c r="T1028">
        <v>3</v>
      </c>
      <c r="U1028">
        <v>3</v>
      </c>
      <c r="V1028">
        <v>1</v>
      </c>
      <c r="W1028">
        <v>7</v>
      </c>
      <c r="X1028">
        <v>3</v>
      </c>
      <c r="Y1028">
        <v>2</v>
      </c>
      <c r="Z1028">
        <v>4</v>
      </c>
      <c r="AA1028">
        <v>3</v>
      </c>
      <c r="AB1028">
        <v>0</v>
      </c>
      <c r="AC1028">
        <v>3</v>
      </c>
      <c r="AD1028">
        <v>0</v>
      </c>
      <c r="AE1028">
        <v>0</v>
      </c>
      <c r="AF1028">
        <v>1</v>
      </c>
      <c r="AG1028">
        <v>1</v>
      </c>
      <c r="AH1028" t="s">
        <v>63</v>
      </c>
      <c r="AI1028" t="s">
        <v>57</v>
      </c>
      <c r="AJ1028" t="s">
        <v>47</v>
      </c>
      <c r="AK1028" t="s">
        <v>48</v>
      </c>
      <c r="AL1028" t="s">
        <v>65</v>
      </c>
      <c r="AM1028">
        <v>3.25</v>
      </c>
      <c r="AN1028" t="s">
        <v>95</v>
      </c>
      <c r="AO1028" t="str" cm="1">
        <f t="array" ref="AO1028">_xlfn.IFS(
  attrition_data[[#This Row],[YearsSinceLastPromotion]]="","",
  attrition_data[[#This Row],[YearsSinceLastPromotion]]=0,"0",
  attrition_data[[#This Row],[YearsSinceLastPromotion]]&lt;=2,"1–2",
  attrition_data[[#This Row],[YearsSinceLastPromotion]]&lt;=5,"3–5",
  TRUE,"6+"
)</f>
        <v>0</v>
      </c>
      <c r="AP1028">
        <f>attrition_data[[#This Row],[MonthlyIncome]] * 12 * ReplacementFactor</f>
        <v>33134.400000000001</v>
      </c>
      <c r="AQ1028">
        <f>IFERROR(attrition_data[[#This Row],[AttritionFlag]] * attrition_data[[#This Row],[ReplacementCost]], 0)</f>
        <v>0</v>
      </c>
      <c r="AR102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28" t="str" cm="1">
        <f t="array" ref="AS1028">_xlfn.IFS(
  attrition_data[[#This Row],[RiskScore]] &lt;= $AU$3, "Q1 (Lowest)",
  attrition_data[[#This Row],[RiskScore]] &lt;= $AV$3, "Q2",
  attrition_data[[#This Row],[RiskScore]] &lt;= $AW$3, "Q3",
  TRUE, "Q4 (Highest)"
)</f>
        <v>Q1 (Lowest)</v>
      </c>
    </row>
    <row r="1029" spans="1:45">
      <c r="A1029">
        <v>34</v>
      </c>
      <c r="B1029" t="s">
        <v>50</v>
      </c>
      <c r="C1029" t="s">
        <v>39</v>
      </c>
      <c r="D1029" t="s">
        <v>52</v>
      </c>
      <c r="E1029">
        <v>1</v>
      </c>
      <c r="F1029">
        <v>3</v>
      </c>
      <c r="G1029" t="s">
        <v>41</v>
      </c>
      <c r="H1029">
        <v>1447</v>
      </c>
      <c r="I1029">
        <v>4</v>
      </c>
      <c r="J1029" t="s">
        <v>42</v>
      </c>
      <c r="K1029">
        <v>2</v>
      </c>
      <c r="L1029">
        <v>1</v>
      </c>
      <c r="M1029" t="s">
        <v>60</v>
      </c>
      <c r="N1029">
        <v>2</v>
      </c>
      <c r="O1029" t="s">
        <v>55</v>
      </c>
      <c r="P1029">
        <v>3294</v>
      </c>
      <c r="Q1029">
        <v>5</v>
      </c>
      <c r="R1029" t="s">
        <v>50</v>
      </c>
      <c r="S1029">
        <v>17</v>
      </c>
      <c r="T1029">
        <v>3</v>
      </c>
      <c r="U1029">
        <v>1</v>
      </c>
      <c r="V1029">
        <v>1</v>
      </c>
      <c r="W1029">
        <v>7</v>
      </c>
      <c r="X1029">
        <v>2</v>
      </c>
      <c r="Y1029">
        <v>2</v>
      </c>
      <c r="Z1029">
        <v>5</v>
      </c>
      <c r="AA1029">
        <v>4</v>
      </c>
      <c r="AB1029">
        <v>0</v>
      </c>
      <c r="AC1029">
        <v>2</v>
      </c>
      <c r="AD1029">
        <v>0</v>
      </c>
      <c r="AE1029">
        <v>0</v>
      </c>
      <c r="AF1029">
        <v>1</v>
      </c>
      <c r="AG1029">
        <v>1</v>
      </c>
      <c r="AH1029" t="s">
        <v>63</v>
      </c>
      <c r="AI1029" t="s">
        <v>46</v>
      </c>
      <c r="AJ1029" t="s">
        <v>61</v>
      </c>
      <c r="AK1029" t="s">
        <v>48</v>
      </c>
      <c r="AL1029" t="s">
        <v>65</v>
      </c>
      <c r="AM1029">
        <v>2.25</v>
      </c>
      <c r="AN1029" t="s">
        <v>96</v>
      </c>
      <c r="AO1029" t="str" cm="1">
        <f t="array" ref="AO1029">_xlfn.IFS(
  attrition_data[[#This Row],[YearsSinceLastPromotion]]="","",
  attrition_data[[#This Row],[YearsSinceLastPromotion]]=0,"0",
  attrition_data[[#This Row],[YearsSinceLastPromotion]]&lt;=2,"1–2",
  attrition_data[[#This Row],[YearsSinceLastPromotion]]&lt;=5,"3–5",
  TRUE,"6+"
)</f>
        <v>0</v>
      </c>
      <c r="AP1029">
        <f>attrition_data[[#This Row],[MonthlyIncome]] * 12 * ReplacementFactor</f>
        <v>11858.4</v>
      </c>
      <c r="AQ1029">
        <f>IFERROR(attrition_data[[#This Row],[AttritionFlag]] * attrition_data[[#This Row],[ReplacementCost]], 0)</f>
        <v>0</v>
      </c>
      <c r="AR102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29" t="str" cm="1">
        <f t="array" ref="AS1029">_xlfn.IFS(
  attrition_data[[#This Row],[RiskScore]] &lt;= $AU$3, "Q1 (Lowest)",
  attrition_data[[#This Row],[RiskScore]] &lt;= $AV$3, "Q2",
  attrition_data[[#This Row],[RiskScore]] &lt;= $AW$3, "Q3",
  TRUE, "Q4 (Highest)"
)</f>
        <v>Q1 (Lowest)</v>
      </c>
    </row>
    <row r="1030" spans="1:45">
      <c r="A1030">
        <v>41</v>
      </c>
      <c r="B1030" t="s">
        <v>50</v>
      </c>
      <c r="C1030" t="s">
        <v>39</v>
      </c>
      <c r="D1030" t="s">
        <v>52</v>
      </c>
      <c r="E1030">
        <v>5</v>
      </c>
      <c r="F1030">
        <v>5</v>
      </c>
      <c r="G1030" t="s">
        <v>64</v>
      </c>
      <c r="H1030">
        <v>1448</v>
      </c>
      <c r="I1030">
        <v>2</v>
      </c>
      <c r="J1030" t="s">
        <v>53</v>
      </c>
      <c r="K1030">
        <v>4</v>
      </c>
      <c r="L1030">
        <v>1</v>
      </c>
      <c r="M1030" t="s">
        <v>54</v>
      </c>
      <c r="N1030">
        <v>3</v>
      </c>
      <c r="O1030" t="s">
        <v>55</v>
      </c>
      <c r="P1030">
        <v>2127</v>
      </c>
      <c r="Q1030">
        <v>2</v>
      </c>
      <c r="R1030" t="s">
        <v>38</v>
      </c>
      <c r="S1030">
        <v>12</v>
      </c>
      <c r="T1030">
        <v>3</v>
      </c>
      <c r="U1030">
        <v>1</v>
      </c>
      <c r="V1030">
        <v>0</v>
      </c>
      <c r="W1030">
        <v>7</v>
      </c>
      <c r="X1030">
        <v>5</v>
      </c>
      <c r="Y1030">
        <v>2</v>
      </c>
      <c r="Z1030">
        <v>4</v>
      </c>
      <c r="AA1030">
        <v>2</v>
      </c>
      <c r="AB1030">
        <v>0</v>
      </c>
      <c r="AC1030">
        <v>3</v>
      </c>
      <c r="AD1030">
        <v>0</v>
      </c>
      <c r="AE1030">
        <v>1</v>
      </c>
      <c r="AF1030">
        <v>1</v>
      </c>
      <c r="AG1030">
        <v>1</v>
      </c>
      <c r="AH1030" t="s">
        <v>45</v>
      </c>
      <c r="AI1030" t="s">
        <v>46</v>
      </c>
      <c r="AJ1030" t="s">
        <v>61</v>
      </c>
      <c r="AK1030" t="s">
        <v>48</v>
      </c>
      <c r="AL1030" t="s">
        <v>65</v>
      </c>
      <c r="AM1030">
        <v>2</v>
      </c>
      <c r="AN1030" t="s">
        <v>93</v>
      </c>
      <c r="AO1030" t="str" cm="1">
        <f t="array" ref="AO1030">_xlfn.IFS(
  attrition_data[[#This Row],[YearsSinceLastPromotion]]="","",
  attrition_data[[#This Row],[YearsSinceLastPromotion]]=0,"0",
  attrition_data[[#This Row],[YearsSinceLastPromotion]]&lt;=2,"1–2",
  attrition_data[[#This Row],[YearsSinceLastPromotion]]&lt;=5,"3–5",
  TRUE,"6+"
)</f>
        <v>0</v>
      </c>
      <c r="AP1030">
        <f>attrition_data[[#This Row],[MonthlyIncome]] * 12 * ReplacementFactor</f>
        <v>7657.2</v>
      </c>
      <c r="AQ1030">
        <f>IFERROR(attrition_data[[#This Row],[AttritionFlag]] * attrition_data[[#This Row],[ReplacementCost]], 0)</f>
        <v>0</v>
      </c>
      <c r="AR103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030" t="str" cm="1">
        <f t="array" ref="AS1030">_xlfn.IFS(
  attrition_data[[#This Row],[RiskScore]] &lt;= $AU$3, "Q1 (Lowest)",
  attrition_data[[#This Row],[RiskScore]] &lt;= $AV$3, "Q2",
  attrition_data[[#This Row],[RiskScore]] &lt;= $AW$3, "Q3",
  TRUE, "Q4 (Highest)"
)</f>
        <v>Q3</v>
      </c>
    </row>
    <row r="1031" spans="1:45">
      <c r="A1031">
        <v>40</v>
      </c>
      <c r="B1031" t="s">
        <v>50</v>
      </c>
      <c r="C1031" t="s">
        <v>74</v>
      </c>
      <c r="D1031" t="s">
        <v>52</v>
      </c>
      <c r="E1031">
        <v>9</v>
      </c>
      <c r="F1031">
        <v>4</v>
      </c>
      <c r="G1031" t="s">
        <v>59</v>
      </c>
      <c r="H1031">
        <v>1449</v>
      </c>
      <c r="I1031">
        <v>3</v>
      </c>
      <c r="J1031" t="s">
        <v>53</v>
      </c>
      <c r="K1031">
        <v>3</v>
      </c>
      <c r="L1031">
        <v>2</v>
      </c>
      <c r="M1031" t="s">
        <v>60</v>
      </c>
      <c r="N1031">
        <v>3</v>
      </c>
      <c r="O1031" t="s">
        <v>67</v>
      </c>
      <c r="P1031">
        <v>3975</v>
      </c>
      <c r="Q1031">
        <v>3</v>
      </c>
      <c r="R1031" t="s">
        <v>50</v>
      </c>
      <c r="S1031">
        <v>11</v>
      </c>
      <c r="T1031">
        <v>3</v>
      </c>
      <c r="U1031">
        <v>3</v>
      </c>
      <c r="V1031">
        <v>2</v>
      </c>
      <c r="W1031">
        <v>11</v>
      </c>
      <c r="X1031">
        <v>2</v>
      </c>
      <c r="Y1031">
        <v>4</v>
      </c>
      <c r="Z1031">
        <v>8</v>
      </c>
      <c r="AA1031">
        <v>7</v>
      </c>
      <c r="AB1031">
        <v>0</v>
      </c>
      <c r="AC1031">
        <v>7</v>
      </c>
      <c r="AD1031">
        <v>0</v>
      </c>
      <c r="AE1031">
        <v>0</v>
      </c>
      <c r="AF1031">
        <v>1</v>
      </c>
      <c r="AG1031">
        <v>1</v>
      </c>
      <c r="AH1031" t="s">
        <v>45</v>
      </c>
      <c r="AI1031" t="s">
        <v>57</v>
      </c>
      <c r="AJ1031" t="s">
        <v>61</v>
      </c>
      <c r="AK1031" t="s">
        <v>58</v>
      </c>
      <c r="AL1031" t="s">
        <v>49</v>
      </c>
      <c r="AM1031">
        <v>3.25</v>
      </c>
      <c r="AN1031" t="s">
        <v>95</v>
      </c>
      <c r="AO1031" t="str" cm="1">
        <f t="array" ref="AO1031">_xlfn.IFS(
  attrition_data[[#This Row],[YearsSinceLastPromotion]]="","",
  attrition_data[[#This Row],[YearsSinceLastPromotion]]=0,"0",
  attrition_data[[#This Row],[YearsSinceLastPromotion]]&lt;=2,"1–2",
  attrition_data[[#This Row],[YearsSinceLastPromotion]]&lt;=5,"3–5",
  TRUE,"6+"
)</f>
        <v>0</v>
      </c>
      <c r="AP1031">
        <f>attrition_data[[#This Row],[MonthlyIncome]] * 12 * ReplacementFactor</f>
        <v>14310</v>
      </c>
      <c r="AQ1031">
        <f>IFERROR(attrition_data[[#This Row],[AttritionFlag]] * attrition_data[[#This Row],[ReplacementCost]], 0)</f>
        <v>0</v>
      </c>
      <c r="AR103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31" t="str" cm="1">
        <f t="array" ref="AS1031">_xlfn.IFS(
  attrition_data[[#This Row],[RiskScore]] &lt;= $AU$3, "Q1 (Lowest)",
  attrition_data[[#This Row],[RiskScore]] &lt;= $AV$3, "Q2",
  attrition_data[[#This Row],[RiskScore]] &lt;= $AW$3, "Q3",
  TRUE, "Q4 (Highest)"
)</f>
        <v>Q1 (Lowest)</v>
      </c>
    </row>
    <row r="1032" spans="1:45">
      <c r="A1032">
        <v>31</v>
      </c>
      <c r="B1032" t="s">
        <v>50</v>
      </c>
      <c r="C1032" t="s">
        <v>39</v>
      </c>
      <c r="D1032" t="s">
        <v>40</v>
      </c>
      <c r="E1032">
        <v>8</v>
      </c>
      <c r="F1032">
        <v>2</v>
      </c>
      <c r="G1032" t="s">
        <v>41</v>
      </c>
      <c r="H1032">
        <v>1453</v>
      </c>
      <c r="I1032">
        <v>1</v>
      </c>
      <c r="J1032" t="s">
        <v>53</v>
      </c>
      <c r="K1032">
        <v>3</v>
      </c>
      <c r="L1032">
        <v>3</v>
      </c>
      <c r="M1032" t="s">
        <v>43</v>
      </c>
      <c r="N1032">
        <v>4</v>
      </c>
      <c r="O1032" t="s">
        <v>67</v>
      </c>
      <c r="P1032">
        <v>10793</v>
      </c>
      <c r="Q1032">
        <v>1</v>
      </c>
      <c r="R1032" t="s">
        <v>50</v>
      </c>
      <c r="S1032">
        <v>18</v>
      </c>
      <c r="T1032">
        <v>3</v>
      </c>
      <c r="U1032">
        <v>1</v>
      </c>
      <c r="V1032">
        <v>1</v>
      </c>
      <c r="W1032">
        <v>13</v>
      </c>
      <c r="X1032">
        <v>5</v>
      </c>
      <c r="Y1032">
        <v>3</v>
      </c>
      <c r="Z1032">
        <v>13</v>
      </c>
      <c r="AA1032">
        <v>7</v>
      </c>
      <c r="AB1032">
        <v>9</v>
      </c>
      <c r="AC1032">
        <v>9</v>
      </c>
      <c r="AD1032">
        <v>0</v>
      </c>
      <c r="AE1032">
        <v>0</v>
      </c>
      <c r="AF1032">
        <v>0</v>
      </c>
      <c r="AG1032">
        <v>1</v>
      </c>
      <c r="AH1032" t="s">
        <v>63</v>
      </c>
      <c r="AI1032" t="s">
        <v>57</v>
      </c>
      <c r="AJ1032" t="s">
        <v>81</v>
      </c>
      <c r="AK1032" t="s">
        <v>58</v>
      </c>
      <c r="AL1032" t="s">
        <v>71</v>
      </c>
      <c r="AM1032">
        <v>2.25</v>
      </c>
      <c r="AN1032" t="s">
        <v>96</v>
      </c>
      <c r="AO1032" t="str" cm="1">
        <f t="array" ref="AO1032">_xlfn.IFS(
  attrition_data[[#This Row],[YearsSinceLastPromotion]]="","",
  attrition_data[[#This Row],[YearsSinceLastPromotion]]=0,"0",
  attrition_data[[#This Row],[YearsSinceLastPromotion]]&lt;=2,"1–2",
  attrition_data[[#This Row],[YearsSinceLastPromotion]]&lt;=5,"3–5",
  TRUE,"6+"
)</f>
        <v>6+</v>
      </c>
      <c r="AP1032">
        <f>attrition_data[[#This Row],[MonthlyIncome]] * 12 * ReplacementFactor</f>
        <v>38854.799999999996</v>
      </c>
      <c r="AQ1032">
        <f>IFERROR(attrition_data[[#This Row],[AttritionFlag]] * attrition_data[[#This Row],[ReplacementCost]], 0)</f>
        <v>0</v>
      </c>
      <c r="AR103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32" t="str" cm="1">
        <f t="array" ref="AS1032">_xlfn.IFS(
  attrition_data[[#This Row],[RiskScore]] &lt;= $AU$3, "Q1 (Lowest)",
  attrition_data[[#This Row],[RiskScore]] &lt;= $AV$3, "Q2",
  attrition_data[[#This Row],[RiskScore]] &lt;= $AW$3, "Q3",
  TRUE, "Q4 (Highest)"
)</f>
        <v>Q2</v>
      </c>
    </row>
    <row r="1033" spans="1:45">
      <c r="A1033">
        <v>46</v>
      </c>
      <c r="B1033" t="s">
        <v>38</v>
      </c>
      <c r="C1033" t="s">
        <v>39</v>
      </c>
      <c r="D1033" t="s">
        <v>40</v>
      </c>
      <c r="E1033">
        <v>9</v>
      </c>
      <c r="F1033">
        <v>3</v>
      </c>
      <c r="G1033" t="s">
        <v>82</v>
      </c>
      <c r="H1033">
        <v>1457</v>
      </c>
      <c r="I1033">
        <v>1</v>
      </c>
      <c r="J1033" t="s">
        <v>53</v>
      </c>
      <c r="K1033">
        <v>3</v>
      </c>
      <c r="L1033">
        <v>3</v>
      </c>
      <c r="M1033" t="s">
        <v>43</v>
      </c>
      <c r="N1033">
        <v>4</v>
      </c>
      <c r="O1033" t="s">
        <v>67</v>
      </c>
      <c r="P1033">
        <v>10096</v>
      </c>
      <c r="Q1033">
        <v>4</v>
      </c>
      <c r="R1033" t="s">
        <v>50</v>
      </c>
      <c r="S1033">
        <v>11</v>
      </c>
      <c r="T1033">
        <v>3</v>
      </c>
      <c r="U1033">
        <v>1</v>
      </c>
      <c r="V1033">
        <v>1</v>
      </c>
      <c r="W1033">
        <v>28</v>
      </c>
      <c r="X1033">
        <v>1</v>
      </c>
      <c r="Y1033">
        <v>4</v>
      </c>
      <c r="Z1033">
        <v>7</v>
      </c>
      <c r="AA1033">
        <v>7</v>
      </c>
      <c r="AB1033">
        <v>4</v>
      </c>
      <c r="AC1033">
        <v>3</v>
      </c>
      <c r="AD1033">
        <v>1</v>
      </c>
      <c r="AE1033">
        <v>0</v>
      </c>
      <c r="AF1033">
        <v>0</v>
      </c>
      <c r="AG1033">
        <v>1</v>
      </c>
      <c r="AH1033" t="s">
        <v>56</v>
      </c>
      <c r="AI1033" t="s">
        <v>57</v>
      </c>
      <c r="AJ1033" t="s">
        <v>81</v>
      </c>
      <c r="AK1033" t="s">
        <v>77</v>
      </c>
      <c r="AL1033" t="s">
        <v>49</v>
      </c>
      <c r="AM1033">
        <v>2.5</v>
      </c>
      <c r="AN1033" t="s">
        <v>96</v>
      </c>
      <c r="AO1033" t="str" cm="1">
        <f t="array" ref="AO1033">_xlfn.IFS(
  attrition_data[[#This Row],[YearsSinceLastPromotion]]="","",
  attrition_data[[#This Row],[YearsSinceLastPromotion]]=0,"0",
  attrition_data[[#This Row],[YearsSinceLastPromotion]]&lt;=2,"1–2",
  attrition_data[[#This Row],[YearsSinceLastPromotion]]&lt;=5,"3–5",
  TRUE,"6+"
)</f>
        <v>3–5</v>
      </c>
      <c r="AP1033">
        <f>attrition_data[[#This Row],[MonthlyIncome]] * 12 * ReplacementFactor</f>
        <v>36345.599999999999</v>
      </c>
      <c r="AQ1033">
        <f>IFERROR(attrition_data[[#This Row],[AttritionFlag]] * attrition_data[[#This Row],[ReplacementCost]], 0)</f>
        <v>36345.599999999999</v>
      </c>
      <c r="AR103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33" t="str" cm="1">
        <f t="array" ref="AS1033">_xlfn.IFS(
  attrition_data[[#This Row],[RiskScore]] &lt;= $AU$3, "Q1 (Lowest)",
  attrition_data[[#This Row],[RiskScore]] &lt;= $AV$3, "Q2",
  attrition_data[[#This Row],[RiskScore]] &lt;= $AW$3, "Q3",
  TRUE, "Q4 (Highest)"
)</f>
        <v>Q2</v>
      </c>
    </row>
    <row r="1034" spans="1:45">
      <c r="A1034">
        <v>39</v>
      </c>
      <c r="B1034" t="s">
        <v>38</v>
      </c>
      <c r="C1034" t="s">
        <v>74</v>
      </c>
      <c r="D1034" t="s">
        <v>52</v>
      </c>
      <c r="E1034">
        <v>2</v>
      </c>
      <c r="F1034">
        <v>3</v>
      </c>
      <c r="G1034" t="s">
        <v>41</v>
      </c>
      <c r="H1034">
        <v>1458</v>
      </c>
      <c r="I1034">
        <v>1</v>
      </c>
      <c r="J1034" t="s">
        <v>42</v>
      </c>
      <c r="K1034">
        <v>2</v>
      </c>
      <c r="L1034">
        <v>1</v>
      </c>
      <c r="M1034" t="s">
        <v>60</v>
      </c>
      <c r="N1034">
        <v>1</v>
      </c>
      <c r="O1034" t="s">
        <v>44</v>
      </c>
      <c r="P1034">
        <v>3646</v>
      </c>
      <c r="Q1034">
        <v>2</v>
      </c>
      <c r="R1034" t="s">
        <v>38</v>
      </c>
      <c r="S1034">
        <v>23</v>
      </c>
      <c r="T1034">
        <v>4</v>
      </c>
      <c r="U1034">
        <v>2</v>
      </c>
      <c r="V1034">
        <v>0</v>
      </c>
      <c r="W1034">
        <v>11</v>
      </c>
      <c r="X1034">
        <v>2</v>
      </c>
      <c r="Y1034">
        <v>4</v>
      </c>
      <c r="Z1034">
        <v>1</v>
      </c>
      <c r="AA1034">
        <v>0</v>
      </c>
      <c r="AB1034">
        <v>0</v>
      </c>
      <c r="AC1034">
        <v>0</v>
      </c>
      <c r="AD1034">
        <v>1</v>
      </c>
      <c r="AE1034">
        <v>1</v>
      </c>
      <c r="AF1034">
        <v>1</v>
      </c>
      <c r="AG1034">
        <v>0</v>
      </c>
      <c r="AH1034" t="s">
        <v>45</v>
      </c>
      <c r="AI1034" t="s">
        <v>46</v>
      </c>
      <c r="AJ1034" t="s">
        <v>61</v>
      </c>
      <c r="AK1034" t="s">
        <v>58</v>
      </c>
      <c r="AL1034" t="s">
        <v>62</v>
      </c>
      <c r="AM1034">
        <v>2</v>
      </c>
      <c r="AN1034" t="s">
        <v>93</v>
      </c>
      <c r="AO1034" t="str" cm="1">
        <f t="array" ref="AO1034">_xlfn.IFS(
  attrition_data[[#This Row],[YearsSinceLastPromotion]]="","",
  attrition_data[[#This Row],[YearsSinceLastPromotion]]=0,"0",
  attrition_data[[#This Row],[YearsSinceLastPromotion]]&lt;=2,"1–2",
  attrition_data[[#This Row],[YearsSinceLastPromotion]]&lt;=5,"3–5",
  TRUE,"6+"
)</f>
        <v>0</v>
      </c>
      <c r="AP1034">
        <f>attrition_data[[#This Row],[MonthlyIncome]] * 12 * ReplacementFactor</f>
        <v>13125.6</v>
      </c>
      <c r="AQ1034">
        <f>IFERROR(attrition_data[[#This Row],[AttritionFlag]] * attrition_data[[#This Row],[ReplacementCost]], 0)</f>
        <v>13125.6</v>
      </c>
      <c r="AR103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034" t="str" cm="1">
        <f t="array" ref="AS1034">_xlfn.IFS(
  attrition_data[[#This Row],[RiskScore]] &lt;= $AU$3, "Q1 (Lowest)",
  attrition_data[[#This Row],[RiskScore]] &lt;= $AV$3, "Q2",
  attrition_data[[#This Row],[RiskScore]] &lt;= $AW$3, "Q3",
  TRUE, "Q4 (Highest)"
)</f>
        <v>Q4 (Highest)</v>
      </c>
    </row>
    <row r="1035" spans="1:45">
      <c r="A1035">
        <v>31</v>
      </c>
      <c r="B1035" t="s">
        <v>38</v>
      </c>
      <c r="C1035" t="s">
        <v>51</v>
      </c>
      <c r="D1035" t="s">
        <v>52</v>
      </c>
      <c r="E1035">
        <v>1</v>
      </c>
      <c r="F1035">
        <v>5</v>
      </c>
      <c r="G1035" t="s">
        <v>41</v>
      </c>
      <c r="H1035">
        <v>1459</v>
      </c>
      <c r="I1035">
        <v>3</v>
      </c>
      <c r="J1035" t="s">
        <v>42</v>
      </c>
      <c r="K1035">
        <v>4</v>
      </c>
      <c r="L1035">
        <v>3</v>
      </c>
      <c r="M1035" t="s">
        <v>69</v>
      </c>
      <c r="N1035">
        <v>2</v>
      </c>
      <c r="O1035" t="s">
        <v>44</v>
      </c>
      <c r="P1035">
        <v>7446</v>
      </c>
      <c r="Q1035">
        <v>1</v>
      </c>
      <c r="R1035" t="s">
        <v>50</v>
      </c>
      <c r="S1035">
        <v>11</v>
      </c>
      <c r="T1035">
        <v>3</v>
      </c>
      <c r="U1035">
        <v>1</v>
      </c>
      <c r="V1035">
        <v>0</v>
      </c>
      <c r="W1035">
        <v>10</v>
      </c>
      <c r="X1035">
        <v>2</v>
      </c>
      <c r="Y1035">
        <v>3</v>
      </c>
      <c r="Z1035">
        <v>10</v>
      </c>
      <c r="AA1035">
        <v>8</v>
      </c>
      <c r="AB1035">
        <v>4</v>
      </c>
      <c r="AC1035">
        <v>7</v>
      </c>
      <c r="AD1035">
        <v>1</v>
      </c>
      <c r="AE1035">
        <v>0</v>
      </c>
      <c r="AF1035">
        <v>0</v>
      </c>
      <c r="AG1035">
        <v>1</v>
      </c>
      <c r="AH1035" t="s">
        <v>63</v>
      </c>
      <c r="AI1035" t="s">
        <v>46</v>
      </c>
      <c r="AJ1035" t="s">
        <v>47</v>
      </c>
      <c r="AK1035" t="s">
        <v>58</v>
      </c>
      <c r="AL1035" t="s">
        <v>49</v>
      </c>
      <c r="AM1035">
        <v>2.25</v>
      </c>
      <c r="AN1035" t="s">
        <v>96</v>
      </c>
      <c r="AO1035" t="str" cm="1">
        <f t="array" ref="AO1035">_xlfn.IFS(
  attrition_data[[#This Row],[YearsSinceLastPromotion]]="","",
  attrition_data[[#This Row],[YearsSinceLastPromotion]]=0,"0",
  attrition_data[[#This Row],[YearsSinceLastPromotion]]&lt;=2,"1–2",
  attrition_data[[#This Row],[YearsSinceLastPromotion]]&lt;=5,"3–5",
  TRUE,"6+"
)</f>
        <v>3–5</v>
      </c>
      <c r="AP1035">
        <f>attrition_data[[#This Row],[MonthlyIncome]] * 12 * ReplacementFactor</f>
        <v>26805.599999999999</v>
      </c>
      <c r="AQ1035">
        <f>IFERROR(attrition_data[[#This Row],[AttritionFlag]] * attrition_data[[#This Row],[ReplacementCost]], 0)</f>
        <v>26805.599999999999</v>
      </c>
      <c r="AR103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35" t="str" cm="1">
        <f t="array" ref="AS1035">_xlfn.IFS(
  attrition_data[[#This Row],[RiskScore]] &lt;= $AU$3, "Q1 (Lowest)",
  attrition_data[[#This Row],[RiskScore]] &lt;= $AV$3, "Q2",
  attrition_data[[#This Row],[RiskScore]] &lt;= $AW$3, "Q3",
  TRUE, "Q4 (Highest)"
)</f>
        <v>Q2</v>
      </c>
    </row>
    <row r="1036" spans="1:45">
      <c r="A1036">
        <v>45</v>
      </c>
      <c r="B1036" t="s">
        <v>50</v>
      </c>
      <c r="C1036" t="s">
        <v>39</v>
      </c>
      <c r="D1036" t="s">
        <v>52</v>
      </c>
      <c r="E1036">
        <v>20</v>
      </c>
      <c r="F1036">
        <v>3</v>
      </c>
      <c r="G1036" t="s">
        <v>64</v>
      </c>
      <c r="H1036">
        <v>1460</v>
      </c>
      <c r="I1036">
        <v>2</v>
      </c>
      <c r="J1036" t="s">
        <v>53</v>
      </c>
      <c r="K1036">
        <v>1</v>
      </c>
      <c r="L1036">
        <v>3</v>
      </c>
      <c r="M1036" t="s">
        <v>70</v>
      </c>
      <c r="N1036">
        <v>1</v>
      </c>
      <c r="O1036" t="s">
        <v>67</v>
      </c>
      <c r="P1036">
        <v>10851</v>
      </c>
      <c r="Q1036">
        <v>2</v>
      </c>
      <c r="R1036" t="s">
        <v>38</v>
      </c>
      <c r="S1036">
        <v>18</v>
      </c>
      <c r="T1036">
        <v>3</v>
      </c>
      <c r="U1036">
        <v>2</v>
      </c>
      <c r="V1036">
        <v>1</v>
      </c>
      <c r="W1036">
        <v>24</v>
      </c>
      <c r="X1036">
        <v>2</v>
      </c>
      <c r="Y1036">
        <v>3</v>
      </c>
      <c r="Z1036">
        <v>7</v>
      </c>
      <c r="AA1036">
        <v>7</v>
      </c>
      <c r="AB1036">
        <v>0</v>
      </c>
      <c r="AC1036">
        <v>7</v>
      </c>
      <c r="AD1036">
        <v>0</v>
      </c>
      <c r="AE1036">
        <v>1</v>
      </c>
      <c r="AF1036">
        <v>1</v>
      </c>
      <c r="AG1036">
        <v>1</v>
      </c>
      <c r="AH1036" t="s">
        <v>56</v>
      </c>
      <c r="AI1036" t="s">
        <v>72</v>
      </c>
      <c r="AJ1036" t="s">
        <v>81</v>
      </c>
      <c r="AK1036" t="s">
        <v>71</v>
      </c>
      <c r="AL1036" t="s">
        <v>49</v>
      </c>
      <c r="AM1036">
        <v>2</v>
      </c>
      <c r="AN1036" t="s">
        <v>93</v>
      </c>
      <c r="AO1036" t="str" cm="1">
        <f t="array" ref="AO1036">_xlfn.IFS(
  attrition_data[[#This Row],[YearsSinceLastPromotion]]="","",
  attrition_data[[#This Row],[YearsSinceLastPromotion]]=0,"0",
  attrition_data[[#This Row],[YearsSinceLastPromotion]]&lt;=2,"1–2",
  attrition_data[[#This Row],[YearsSinceLastPromotion]]&lt;=5,"3–5",
  TRUE,"6+"
)</f>
        <v>0</v>
      </c>
      <c r="AP1036">
        <f>attrition_data[[#This Row],[MonthlyIncome]] * 12 * ReplacementFactor</f>
        <v>39063.599999999999</v>
      </c>
      <c r="AQ1036">
        <f>IFERROR(attrition_data[[#This Row],[AttritionFlag]] * attrition_data[[#This Row],[ReplacementCost]], 0)</f>
        <v>0</v>
      </c>
      <c r="AR103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036" t="str" cm="1">
        <f t="array" ref="AS1036">_xlfn.IFS(
  attrition_data[[#This Row],[RiskScore]] &lt;= $AU$3, "Q1 (Lowest)",
  attrition_data[[#This Row],[RiskScore]] &lt;= $AV$3, "Q2",
  attrition_data[[#This Row],[RiskScore]] &lt;= $AW$3, "Q3",
  TRUE, "Q4 (Highest)"
)</f>
        <v>Q4 (Highest)</v>
      </c>
    </row>
    <row r="1037" spans="1:45">
      <c r="A1037">
        <v>31</v>
      </c>
      <c r="B1037" t="s">
        <v>50</v>
      </c>
      <c r="C1037" t="s">
        <v>39</v>
      </c>
      <c r="D1037" t="s">
        <v>84</v>
      </c>
      <c r="E1037">
        <v>8</v>
      </c>
      <c r="F1037">
        <v>2</v>
      </c>
      <c r="G1037" t="s">
        <v>64</v>
      </c>
      <c r="H1037">
        <v>1461</v>
      </c>
      <c r="I1037">
        <v>4</v>
      </c>
      <c r="J1037" t="s">
        <v>42</v>
      </c>
      <c r="K1037">
        <v>4</v>
      </c>
      <c r="L1037">
        <v>1</v>
      </c>
      <c r="M1037" t="s">
        <v>84</v>
      </c>
      <c r="N1037">
        <v>2</v>
      </c>
      <c r="O1037" t="s">
        <v>44</v>
      </c>
      <c r="P1037">
        <v>2109</v>
      </c>
      <c r="Q1037">
        <v>9</v>
      </c>
      <c r="R1037" t="s">
        <v>50</v>
      </c>
      <c r="S1037">
        <v>18</v>
      </c>
      <c r="T1037">
        <v>3</v>
      </c>
      <c r="U1037">
        <v>4</v>
      </c>
      <c r="V1037">
        <v>0</v>
      </c>
      <c r="W1037">
        <v>8</v>
      </c>
      <c r="X1037">
        <v>3</v>
      </c>
      <c r="Y1037">
        <v>3</v>
      </c>
      <c r="Z1037">
        <v>3</v>
      </c>
      <c r="AA1037">
        <v>2</v>
      </c>
      <c r="AB1037">
        <v>0</v>
      </c>
      <c r="AC1037">
        <v>2</v>
      </c>
      <c r="AD1037">
        <v>0</v>
      </c>
      <c r="AE1037">
        <v>0</v>
      </c>
      <c r="AF1037">
        <v>1</v>
      </c>
      <c r="AG1037">
        <v>1</v>
      </c>
      <c r="AH1037" t="s">
        <v>63</v>
      </c>
      <c r="AI1037" t="s">
        <v>57</v>
      </c>
      <c r="AJ1037" t="s">
        <v>61</v>
      </c>
      <c r="AK1037" t="s">
        <v>48</v>
      </c>
      <c r="AL1037" t="s">
        <v>65</v>
      </c>
      <c r="AM1037">
        <v>3.25</v>
      </c>
      <c r="AN1037" t="s">
        <v>95</v>
      </c>
      <c r="AO1037" t="str" cm="1">
        <f t="array" ref="AO1037">_xlfn.IFS(
  attrition_data[[#This Row],[YearsSinceLastPromotion]]="","",
  attrition_data[[#This Row],[YearsSinceLastPromotion]]=0,"0",
  attrition_data[[#This Row],[YearsSinceLastPromotion]]&lt;=2,"1–2",
  attrition_data[[#This Row],[YearsSinceLastPromotion]]&lt;=5,"3–5",
  TRUE,"6+"
)</f>
        <v>0</v>
      </c>
      <c r="AP1037">
        <f>attrition_data[[#This Row],[MonthlyIncome]] * 12 * ReplacementFactor</f>
        <v>7592.4</v>
      </c>
      <c r="AQ1037">
        <f>IFERROR(attrition_data[[#This Row],[AttritionFlag]] * attrition_data[[#This Row],[ReplacementCost]], 0)</f>
        <v>0</v>
      </c>
      <c r="AR103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37" t="str" cm="1">
        <f t="array" ref="AS1037">_xlfn.IFS(
  attrition_data[[#This Row],[RiskScore]] &lt;= $AU$3, "Q1 (Lowest)",
  attrition_data[[#This Row],[RiskScore]] &lt;= $AV$3, "Q2",
  attrition_data[[#This Row],[RiskScore]] &lt;= $AW$3, "Q3",
  TRUE, "Q4 (Highest)"
)</f>
        <v>Q1 (Lowest)</v>
      </c>
    </row>
    <row r="1038" spans="1:45">
      <c r="A1038">
        <v>31</v>
      </c>
      <c r="B1038" t="s">
        <v>38</v>
      </c>
      <c r="C1038" t="s">
        <v>51</v>
      </c>
      <c r="D1038" t="s">
        <v>52</v>
      </c>
      <c r="E1038">
        <v>2</v>
      </c>
      <c r="F1038">
        <v>3</v>
      </c>
      <c r="G1038" t="s">
        <v>41</v>
      </c>
      <c r="H1038">
        <v>1464</v>
      </c>
      <c r="I1038">
        <v>2</v>
      </c>
      <c r="J1038" t="s">
        <v>53</v>
      </c>
      <c r="K1038">
        <v>3</v>
      </c>
      <c r="L1038">
        <v>1</v>
      </c>
      <c r="M1038" t="s">
        <v>60</v>
      </c>
      <c r="N1038">
        <v>4</v>
      </c>
      <c r="O1038" t="s">
        <v>55</v>
      </c>
      <c r="P1038">
        <v>3722</v>
      </c>
      <c r="Q1038">
        <v>6</v>
      </c>
      <c r="R1038" t="s">
        <v>38</v>
      </c>
      <c r="S1038">
        <v>13</v>
      </c>
      <c r="T1038">
        <v>3</v>
      </c>
      <c r="U1038">
        <v>3</v>
      </c>
      <c r="V1038">
        <v>1</v>
      </c>
      <c r="W1038">
        <v>7</v>
      </c>
      <c r="X1038">
        <v>2</v>
      </c>
      <c r="Y1038">
        <v>1</v>
      </c>
      <c r="Z1038">
        <v>2</v>
      </c>
      <c r="AA1038">
        <v>2</v>
      </c>
      <c r="AB1038">
        <v>2</v>
      </c>
      <c r="AC1038">
        <v>2</v>
      </c>
      <c r="AD1038">
        <v>1</v>
      </c>
      <c r="AE1038">
        <v>1</v>
      </c>
      <c r="AF1038">
        <v>0</v>
      </c>
      <c r="AG1038">
        <v>1</v>
      </c>
      <c r="AH1038" t="s">
        <v>63</v>
      </c>
      <c r="AI1038" t="s">
        <v>46</v>
      </c>
      <c r="AJ1038" t="s">
        <v>61</v>
      </c>
      <c r="AK1038" t="s">
        <v>48</v>
      </c>
      <c r="AL1038" t="s">
        <v>65</v>
      </c>
      <c r="AM1038">
        <v>2.5</v>
      </c>
      <c r="AN1038" t="s">
        <v>96</v>
      </c>
      <c r="AO1038" t="str" cm="1">
        <f t="array" ref="AO1038">_xlfn.IFS(
  attrition_data[[#This Row],[YearsSinceLastPromotion]]="","",
  attrition_data[[#This Row],[YearsSinceLastPromotion]]=0,"0",
  attrition_data[[#This Row],[YearsSinceLastPromotion]]&lt;=2,"1–2",
  attrition_data[[#This Row],[YearsSinceLastPromotion]]&lt;=5,"3–5",
  TRUE,"6+"
)</f>
        <v>1–2</v>
      </c>
      <c r="AP1038">
        <f>attrition_data[[#This Row],[MonthlyIncome]] * 12 * ReplacementFactor</f>
        <v>13399.199999999999</v>
      </c>
      <c r="AQ1038">
        <f>IFERROR(attrition_data[[#This Row],[AttritionFlag]] * attrition_data[[#This Row],[ReplacementCost]], 0)</f>
        <v>13399.199999999999</v>
      </c>
      <c r="AR103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038" t="str" cm="1">
        <f t="array" ref="AS1038">_xlfn.IFS(
  attrition_data[[#This Row],[RiskScore]] &lt;= $AU$3, "Q1 (Lowest)",
  attrition_data[[#This Row],[RiskScore]] &lt;= $AV$3, "Q2",
  attrition_data[[#This Row],[RiskScore]] &lt;= $AW$3, "Q3",
  TRUE, "Q4 (Highest)"
)</f>
        <v>Q3</v>
      </c>
    </row>
    <row r="1039" spans="1:45">
      <c r="A1039">
        <v>45</v>
      </c>
      <c r="B1039" t="s">
        <v>50</v>
      </c>
      <c r="C1039" t="s">
        <v>39</v>
      </c>
      <c r="D1039" t="s">
        <v>52</v>
      </c>
      <c r="E1039">
        <v>29</v>
      </c>
      <c r="F1039">
        <v>3</v>
      </c>
      <c r="G1039" t="s">
        <v>83</v>
      </c>
      <c r="H1039">
        <v>1465</v>
      </c>
      <c r="I1039">
        <v>2</v>
      </c>
      <c r="J1039" t="s">
        <v>53</v>
      </c>
      <c r="K1039">
        <v>3</v>
      </c>
      <c r="L1039">
        <v>3</v>
      </c>
      <c r="M1039" t="s">
        <v>69</v>
      </c>
      <c r="N1039">
        <v>4</v>
      </c>
      <c r="O1039" t="s">
        <v>55</v>
      </c>
      <c r="P1039">
        <v>9380</v>
      </c>
      <c r="Q1039">
        <v>4</v>
      </c>
      <c r="R1039" t="s">
        <v>38</v>
      </c>
      <c r="S1039">
        <v>18</v>
      </c>
      <c r="T1039">
        <v>3</v>
      </c>
      <c r="U1039">
        <v>4</v>
      </c>
      <c r="V1039">
        <v>2</v>
      </c>
      <c r="W1039">
        <v>10</v>
      </c>
      <c r="X1039">
        <v>4</v>
      </c>
      <c r="Y1039">
        <v>4</v>
      </c>
      <c r="Z1039">
        <v>3</v>
      </c>
      <c r="AA1039">
        <v>1</v>
      </c>
      <c r="AB1039">
        <v>1</v>
      </c>
      <c r="AC1039">
        <v>2</v>
      </c>
      <c r="AD1039">
        <v>0</v>
      </c>
      <c r="AE1039">
        <v>1</v>
      </c>
      <c r="AF1039">
        <v>1</v>
      </c>
      <c r="AG1039">
        <v>1</v>
      </c>
      <c r="AH1039" t="s">
        <v>56</v>
      </c>
      <c r="AI1039" t="s">
        <v>68</v>
      </c>
      <c r="AJ1039" t="s">
        <v>47</v>
      </c>
      <c r="AK1039" t="s">
        <v>58</v>
      </c>
      <c r="AL1039" t="s">
        <v>65</v>
      </c>
      <c r="AM1039">
        <v>3.5</v>
      </c>
      <c r="AN1039" t="s">
        <v>95</v>
      </c>
      <c r="AO1039" t="str" cm="1">
        <f t="array" ref="AO1039">_xlfn.IFS(
  attrition_data[[#This Row],[YearsSinceLastPromotion]]="","",
  attrition_data[[#This Row],[YearsSinceLastPromotion]]=0,"0",
  attrition_data[[#This Row],[YearsSinceLastPromotion]]&lt;=2,"1–2",
  attrition_data[[#This Row],[YearsSinceLastPromotion]]&lt;=5,"3–5",
  TRUE,"6+"
)</f>
        <v>1–2</v>
      </c>
      <c r="AP1039">
        <f>attrition_data[[#This Row],[MonthlyIncome]] * 12 * ReplacementFactor</f>
        <v>33768</v>
      </c>
      <c r="AQ1039">
        <f>IFERROR(attrition_data[[#This Row],[AttritionFlag]] * attrition_data[[#This Row],[ReplacementCost]], 0)</f>
        <v>0</v>
      </c>
      <c r="AR103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039" t="str" cm="1">
        <f t="array" ref="AS1039">_xlfn.IFS(
  attrition_data[[#This Row],[RiskScore]] &lt;= $AU$3, "Q1 (Lowest)",
  attrition_data[[#This Row],[RiskScore]] &lt;= $AV$3, "Q2",
  attrition_data[[#This Row],[RiskScore]] &lt;= $AW$3, "Q3",
  TRUE, "Q4 (Highest)"
)</f>
        <v>Q3</v>
      </c>
    </row>
    <row r="1040" spans="1:45">
      <c r="A1040">
        <v>48</v>
      </c>
      <c r="B1040" t="s">
        <v>50</v>
      </c>
      <c r="C1040" t="s">
        <v>39</v>
      </c>
      <c r="D1040" t="s">
        <v>40</v>
      </c>
      <c r="E1040">
        <v>7</v>
      </c>
      <c r="F1040">
        <v>3</v>
      </c>
      <c r="G1040" t="s">
        <v>82</v>
      </c>
      <c r="H1040">
        <v>1466</v>
      </c>
      <c r="I1040">
        <v>3</v>
      </c>
      <c r="J1040" t="s">
        <v>53</v>
      </c>
      <c r="K1040">
        <v>3</v>
      </c>
      <c r="L1040">
        <v>2</v>
      </c>
      <c r="M1040" t="s">
        <v>43</v>
      </c>
      <c r="N1040">
        <v>1</v>
      </c>
      <c r="O1040" t="s">
        <v>67</v>
      </c>
      <c r="P1040">
        <v>5486</v>
      </c>
      <c r="Q1040">
        <v>4</v>
      </c>
      <c r="R1040" t="s">
        <v>50</v>
      </c>
      <c r="S1040">
        <v>11</v>
      </c>
      <c r="T1040">
        <v>3</v>
      </c>
      <c r="U1040">
        <v>1</v>
      </c>
      <c r="V1040">
        <v>3</v>
      </c>
      <c r="W1040">
        <v>15</v>
      </c>
      <c r="X1040">
        <v>3</v>
      </c>
      <c r="Y1040">
        <v>3</v>
      </c>
      <c r="Z1040">
        <v>2</v>
      </c>
      <c r="AA1040">
        <v>2</v>
      </c>
      <c r="AB1040">
        <v>2</v>
      </c>
      <c r="AC1040">
        <v>2</v>
      </c>
      <c r="AD1040">
        <v>0</v>
      </c>
      <c r="AE1040">
        <v>0</v>
      </c>
      <c r="AF1040">
        <v>0</v>
      </c>
      <c r="AG1040">
        <v>1</v>
      </c>
      <c r="AH1040" t="s">
        <v>56</v>
      </c>
      <c r="AI1040" t="s">
        <v>57</v>
      </c>
      <c r="AJ1040" t="s">
        <v>47</v>
      </c>
      <c r="AK1040" t="s">
        <v>58</v>
      </c>
      <c r="AL1040" t="s">
        <v>65</v>
      </c>
      <c r="AM1040">
        <v>2</v>
      </c>
      <c r="AN1040" t="s">
        <v>93</v>
      </c>
      <c r="AO1040" t="str" cm="1">
        <f t="array" ref="AO1040">_xlfn.IFS(
  attrition_data[[#This Row],[YearsSinceLastPromotion]]="","",
  attrition_data[[#This Row],[YearsSinceLastPromotion]]=0,"0",
  attrition_data[[#This Row],[YearsSinceLastPromotion]]&lt;=2,"1–2",
  attrition_data[[#This Row],[YearsSinceLastPromotion]]&lt;=5,"3–5",
  TRUE,"6+"
)</f>
        <v>1–2</v>
      </c>
      <c r="AP1040">
        <f>attrition_data[[#This Row],[MonthlyIncome]] * 12 * ReplacementFactor</f>
        <v>19749.599999999999</v>
      </c>
      <c r="AQ1040">
        <f>IFERROR(attrition_data[[#This Row],[AttritionFlag]] * attrition_data[[#This Row],[ReplacementCost]], 0)</f>
        <v>0</v>
      </c>
      <c r="AR104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040" t="str" cm="1">
        <f t="array" ref="AS1040">_xlfn.IFS(
  attrition_data[[#This Row],[RiskScore]] &lt;= $AU$3, "Q1 (Lowest)",
  attrition_data[[#This Row],[RiskScore]] &lt;= $AV$3, "Q2",
  attrition_data[[#This Row],[RiskScore]] &lt;= $AW$3, "Q3",
  TRUE, "Q4 (Highest)"
)</f>
        <v>Q3</v>
      </c>
    </row>
    <row r="1041" spans="1:45">
      <c r="A1041">
        <v>34</v>
      </c>
      <c r="B1041" t="s">
        <v>38</v>
      </c>
      <c r="C1041" t="s">
        <v>39</v>
      </c>
      <c r="D1041" t="s">
        <v>84</v>
      </c>
      <c r="E1041">
        <v>9</v>
      </c>
      <c r="F1041">
        <v>4</v>
      </c>
      <c r="G1041" t="s">
        <v>83</v>
      </c>
      <c r="H1041">
        <v>1467</v>
      </c>
      <c r="I1041">
        <v>1</v>
      </c>
      <c r="J1041" t="s">
        <v>42</v>
      </c>
      <c r="K1041">
        <v>3</v>
      </c>
      <c r="L1041">
        <v>1</v>
      </c>
      <c r="M1041" t="s">
        <v>84</v>
      </c>
      <c r="N1041">
        <v>3</v>
      </c>
      <c r="O1041" t="s">
        <v>55</v>
      </c>
      <c r="P1041">
        <v>2742</v>
      </c>
      <c r="Q1041">
        <v>1</v>
      </c>
      <c r="R1041" t="s">
        <v>50</v>
      </c>
      <c r="S1041">
        <v>15</v>
      </c>
      <c r="T1041">
        <v>3</v>
      </c>
      <c r="U1041">
        <v>4</v>
      </c>
      <c r="V1041">
        <v>0</v>
      </c>
      <c r="W1041">
        <v>2</v>
      </c>
      <c r="X1041">
        <v>0</v>
      </c>
      <c r="Y1041">
        <v>3</v>
      </c>
      <c r="Z1041">
        <v>2</v>
      </c>
      <c r="AA1041">
        <v>2</v>
      </c>
      <c r="AB1041">
        <v>2</v>
      </c>
      <c r="AC1041">
        <v>2</v>
      </c>
      <c r="AD1041">
        <v>1</v>
      </c>
      <c r="AE1041">
        <v>0</v>
      </c>
      <c r="AF1041">
        <v>0</v>
      </c>
      <c r="AG1041">
        <v>1</v>
      </c>
      <c r="AH1041" t="s">
        <v>63</v>
      </c>
      <c r="AI1041" t="s">
        <v>57</v>
      </c>
      <c r="AJ1041" t="s">
        <v>61</v>
      </c>
      <c r="AK1041" t="s">
        <v>65</v>
      </c>
      <c r="AL1041" t="s">
        <v>65</v>
      </c>
      <c r="AM1041">
        <v>2.75</v>
      </c>
      <c r="AN1041" t="s">
        <v>94</v>
      </c>
      <c r="AO1041" t="str" cm="1">
        <f t="array" ref="AO1041">_xlfn.IFS(
  attrition_data[[#This Row],[YearsSinceLastPromotion]]="","",
  attrition_data[[#This Row],[YearsSinceLastPromotion]]=0,"0",
  attrition_data[[#This Row],[YearsSinceLastPromotion]]&lt;=2,"1–2",
  attrition_data[[#This Row],[YearsSinceLastPromotion]]&lt;=5,"3–5",
  TRUE,"6+"
)</f>
        <v>1–2</v>
      </c>
      <c r="AP1041">
        <f>attrition_data[[#This Row],[MonthlyIncome]] * 12 * ReplacementFactor</f>
        <v>9871.1999999999989</v>
      </c>
      <c r="AQ1041">
        <f>IFERROR(attrition_data[[#This Row],[AttritionFlag]] * attrition_data[[#This Row],[ReplacementCost]], 0)</f>
        <v>9871.1999999999989</v>
      </c>
      <c r="AR104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41" t="str" cm="1">
        <f t="array" ref="AS1041">_xlfn.IFS(
  attrition_data[[#This Row],[RiskScore]] &lt;= $AU$3, "Q1 (Lowest)",
  attrition_data[[#This Row],[RiskScore]] &lt;= $AV$3, "Q2",
  attrition_data[[#This Row],[RiskScore]] &lt;= $AW$3, "Q3",
  TRUE, "Q4 (Highest)"
)</f>
        <v>Q2</v>
      </c>
    </row>
    <row r="1042" spans="1:45">
      <c r="A1042">
        <v>40</v>
      </c>
      <c r="B1042" t="s">
        <v>50</v>
      </c>
      <c r="C1042" t="s">
        <v>74</v>
      </c>
      <c r="D1042" t="s">
        <v>52</v>
      </c>
      <c r="E1042">
        <v>8</v>
      </c>
      <c r="F1042">
        <v>1</v>
      </c>
      <c r="G1042" t="s">
        <v>64</v>
      </c>
      <c r="H1042">
        <v>1468</v>
      </c>
      <c r="I1042">
        <v>4</v>
      </c>
      <c r="J1042" t="s">
        <v>53</v>
      </c>
      <c r="K1042">
        <v>2</v>
      </c>
      <c r="L1042">
        <v>3</v>
      </c>
      <c r="M1042" t="s">
        <v>80</v>
      </c>
      <c r="N1042">
        <v>2</v>
      </c>
      <c r="O1042" t="s">
        <v>67</v>
      </c>
      <c r="P1042">
        <v>13757</v>
      </c>
      <c r="Q1042">
        <v>2</v>
      </c>
      <c r="R1042" t="s">
        <v>50</v>
      </c>
      <c r="S1042">
        <v>11</v>
      </c>
      <c r="T1042">
        <v>3</v>
      </c>
      <c r="U1042">
        <v>3</v>
      </c>
      <c r="V1042">
        <v>1</v>
      </c>
      <c r="W1042">
        <v>16</v>
      </c>
      <c r="X1042">
        <v>5</v>
      </c>
      <c r="Y1042">
        <v>3</v>
      </c>
      <c r="Z1042">
        <v>9</v>
      </c>
      <c r="AA1042">
        <v>8</v>
      </c>
      <c r="AB1042">
        <v>4</v>
      </c>
      <c r="AC1042">
        <v>8</v>
      </c>
      <c r="AD1042">
        <v>0</v>
      </c>
      <c r="AE1042">
        <v>0</v>
      </c>
      <c r="AF1042">
        <v>0</v>
      </c>
      <c r="AG1042">
        <v>1</v>
      </c>
      <c r="AH1042" t="s">
        <v>45</v>
      </c>
      <c r="AI1042" t="s">
        <v>57</v>
      </c>
      <c r="AJ1042" t="s">
        <v>81</v>
      </c>
      <c r="AK1042" t="s">
        <v>71</v>
      </c>
      <c r="AL1042" t="s">
        <v>49</v>
      </c>
      <c r="AM1042">
        <v>3</v>
      </c>
      <c r="AN1042" t="s">
        <v>94</v>
      </c>
      <c r="AO1042" t="str" cm="1">
        <f t="array" ref="AO1042">_xlfn.IFS(
  attrition_data[[#This Row],[YearsSinceLastPromotion]]="","",
  attrition_data[[#This Row],[YearsSinceLastPromotion]]=0,"0",
  attrition_data[[#This Row],[YearsSinceLastPromotion]]&lt;=2,"1–2",
  attrition_data[[#This Row],[YearsSinceLastPromotion]]&lt;=5,"3–5",
  TRUE,"6+"
)</f>
        <v>3–5</v>
      </c>
      <c r="AP1042">
        <f>attrition_data[[#This Row],[MonthlyIncome]] * 12 * ReplacementFactor</f>
        <v>49525.2</v>
      </c>
      <c r="AQ1042">
        <f>IFERROR(attrition_data[[#This Row],[AttritionFlag]] * attrition_data[[#This Row],[ReplacementCost]], 0)</f>
        <v>0</v>
      </c>
      <c r="AR104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42" t="str" cm="1">
        <f t="array" ref="AS1042">_xlfn.IFS(
  attrition_data[[#This Row],[RiskScore]] &lt;= $AU$3, "Q1 (Lowest)",
  attrition_data[[#This Row],[RiskScore]] &lt;= $AV$3, "Q2",
  attrition_data[[#This Row],[RiskScore]] &lt;= $AW$3, "Q3",
  TRUE, "Q4 (Highest)"
)</f>
        <v>Q2</v>
      </c>
    </row>
    <row r="1043" spans="1:45">
      <c r="A1043">
        <v>28</v>
      </c>
      <c r="B1043" t="s">
        <v>50</v>
      </c>
      <c r="C1043" t="s">
        <v>39</v>
      </c>
      <c r="D1043" t="s">
        <v>40</v>
      </c>
      <c r="E1043">
        <v>5</v>
      </c>
      <c r="F1043">
        <v>3</v>
      </c>
      <c r="G1043" t="s">
        <v>64</v>
      </c>
      <c r="H1043">
        <v>1469</v>
      </c>
      <c r="I1043">
        <v>4</v>
      </c>
      <c r="J1043" t="s">
        <v>53</v>
      </c>
      <c r="K1043">
        <v>3</v>
      </c>
      <c r="L1043">
        <v>2</v>
      </c>
      <c r="M1043" t="s">
        <v>43</v>
      </c>
      <c r="N1043">
        <v>1</v>
      </c>
      <c r="O1043" t="s">
        <v>44</v>
      </c>
      <c r="P1043">
        <v>8463</v>
      </c>
      <c r="Q1043">
        <v>0</v>
      </c>
      <c r="R1043" t="s">
        <v>50</v>
      </c>
      <c r="S1043">
        <v>18</v>
      </c>
      <c r="T1043">
        <v>3</v>
      </c>
      <c r="U1043">
        <v>4</v>
      </c>
      <c r="V1043">
        <v>0</v>
      </c>
      <c r="W1043">
        <v>6</v>
      </c>
      <c r="X1043">
        <v>4</v>
      </c>
      <c r="Y1043">
        <v>3</v>
      </c>
      <c r="Z1043">
        <v>5</v>
      </c>
      <c r="AA1043">
        <v>4</v>
      </c>
      <c r="AB1043">
        <v>1</v>
      </c>
      <c r="AC1043">
        <v>3</v>
      </c>
      <c r="AD1043">
        <v>0</v>
      </c>
      <c r="AE1043">
        <v>0</v>
      </c>
      <c r="AF1043">
        <v>1</v>
      </c>
      <c r="AG1043">
        <v>1</v>
      </c>
      <c r="AH1043" t="s">
        <v>63</v>
      </c>
      <c r="AI1043" t="s">
        <v>46</v>
      </c>
      <c r="AJ1043" t="s">
        <v>47</v>
      </c>
      <c r="AK1043" t="s">
        <v>48</v>
      </c>
      <c r="AL1043" t="s">
        <v>65</v>
      </c>
      <c r="AM1043">
        <v>3</v>
      </c>
      <c r="AN1043" t="s">
        <v>94</v>
      </c>
      <c r="AO1043" t="str" cm="1">
        <f t="array" ref="AO1043">_xlfn.IFS(
  attrition_data[[#This Row],[YearsSinceLastPromotion]]="","",
  attrition_data[[#This Row],[YearsSinceLastPromotion]]=0,"0",
  attrition_data[[#This Row],[YearsSinceLastPromotion]]&lt;=2,"1–2",
  attrition_data[[#This Row],[YearsSinceLastPromotion]]&lt;=5,"3–5",
  TRUE,"6+"
)</f>
        <v>1–2</v>
      </c>
      <c r="AP1043">
        <f>attrition_data[[#This Row],[MonthlyIncome]] * 12 * ReplacementFactor</f>
        <v>30466.799999999999</v>
      </c>
      <c r="AQ1043">
        <f>IFERROR(attrition_data[[#This Row],[AttritionFlag]] * attrition_data[[#This Row],[ReplacementCost]], 0)</f>
        <v>0</v>
      </c>
      <c r="AR104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43" t="str" cm="1">
        <f t="array" ref="AS1043">_xlfn.IFS(
  attrition_data[[#This Row],[RiskScore]] &lt;= $AU$3, "Q1 (Lowest)",
  attrition_data[[#This Row],[RiskScore]] &lt;= $AV$3, "Q2",
  attrition_data[[#This Row],[RiskScore]] &lt;= $AW$3, "Q3",
  TRUE, "Q4 (Highest)"
)</f>
        <v>Q1 (Lowest)</v>
      </c>
    </row>
    <row r="1044" spans="1:45">
      <c r="A1044">
        <v>44</v>
      </c>
      <c r="B1044" t="s">
        <v>50</v>
      </c>
      <c r="C1044" t="s">
        <v>74</v>
      </c>
      <c r="D1044" t="s">
        <v>52</v>
      </c>
      <c r="E1044">
        <v>5</v>
      </c>
      <c r="F1044">
        <v>3</v>
      </c>
      <c r="G1044" t="s">
        <v>41</v>
      </c>
      <c r="H1044">
        <v>1471</v>
      </c>
      <c r="I1044">
        <v>3</v>
      </c>
      <c r="J1044" t="s">
        <v>53</v>
      </c>
      <c r="K1044">
        <v>2</v>
      </c>
      <c r="L1044">
        <v>1</v>
      </c>
      <c r="M1044" t="s">
        <v>60</v>
      </c>
      <c r="N1044">
        <v>3</v>
      </c>
      <c r="O1044" t="s">
        <v>44</v>
      </c>
      <c r="P1044">
        <v>3162</v>
      </c>
      <c r="Q1044">
        <v>3</v>
      </c>
      <c r="R1044" t="s">
        <v>50</v>
      </c>
      <c r="S1044">
        <v>14</v>
      </c>
      <c r="T1044">
        <v>3</v>
      </c>
      <c r="U1044">
        <v>4</v>
      </c>
      <c r="V1044">
        <v>0</v>
      </c>
      <c r="W1044">
        <v>7</v>
      </c>
      <c r="X1044">
        <v>5</v>
      </c>
      <c r="Y1044">
        <v>3</v>
      </c>
      <c r="Z1044">
        <v>5</v>
      </c>
      <c r="AA1044">
        <v>2</v>
      </c>
      <c r="AB1044">
        <v>0</v>
      </c>
      <c r="AC1044">
        <v>3</v>
      </c>
      <c r="AD1044">
        <v>0</v>
      </c>
      <c r="AE1044">
        <v>0</v>
      </c>
      <c r="AF1044">
        <v>1</v>
      </c>
      <c r="AG1044">
        <v>1</v>
      </c>
      <c r="AH1044" t="s">
        <v>45</v>
      </c>
      <c r="AI1044" t="s">
        <v>46</v>
      </c>
      <c r="AJ1044" t="s">
        <v>61</v>
      </c>
      <c r="AK1044" t="s">
        <v>48</v>
      </c>
      <c r="AL1044" t="s">
        <v>65</v>
      </c>
      <c r="AM1044">
        <v>3.25</v>
      </c>
      <c r="AN1044" t="s">
        <v>95</v>
      </c>
      <c r="AO1044" t="str" cm="1">
        <f t="array" ref="AO1044">_xlfn.IFS(
  attrition_data[[#This Row],[YearsSinceLastPromotion]]="","",
  attrition_data[[#This Row],[YearsSinceLastPromotion]]=0,"0",
  attrition_data[[#This Row],[YearsSinceLastPromotion]]&lt;=2,"1–2",
  attrition_data[[#This Row],[YearsSinceLastPromotion]]&lt;=5,"3–5",
  TRUE,"6+"
)</f>
        <v>0</v>
      </c>
      <c r="AP1044">
        <f>attrition_data[[#This Row],[MonthlyIncome]] * 12 * ReplacementFactor</f>
        <v>11383.199999999999</v>
      </c>
      <c r="AQ1044">
        <f>IFERROR(attrition_data[[#This Row],[AttritionFlag]] * attrition_data[[#This Row],[ReplacementCost]], 0)</f>
        <v>0</v>
      </c>
      <c r="AR104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44" t="str" cm="1">
        <f t="array" ref="AS1044">_xlfn.IFS(
  attrition_data[[#This Row],[RiskScore]] &lt;= $AU$3, "Q1 (Lowest)",
  attrition_data[[#This Row],[RiskScore]] &lt;= $AV$3, "Q2",
  attrition_data[[#This Row],[RiskScore]] &lt;= $AW$3, "Q3",
  TRUE, "Q4 (Highest)"
)</f>
        <v>Q1 (Lowest)</v>
      </c>
    </row>
    <row r="1045" spans="1:45">
      <c r="A1045">
        <v>53</v>
      </c>
      <c r="B1045" t="s">
        <v>50</v>
      </c>
      <c r="C1045" t="s">
        <v>39</v>
      </c>
      <c r="D1045" t="s">
        <v>52</v>
      </c>
      <c r="E1045">
        <v>2</v>
      </c>
      <c r="F1045">
        <v>3</v>
      </c>
      <c r="G1045" t="s">
        <v>64</v>
      </c>
      <c r="H1045">
        <v>1472</v>
      </c>
      <c r="I1045">
        <v>4</v>
      </c>
      <c r="J1045" t="s">
        <v>53</v>
      </c>
      <c r="K1045">
        <v>4</v>
      </c>
      <c r="L1045">
        <v>4</v>
      </c>
      <c r="M1045" t="s">
        <v>80</v>
      </c>
      <c r="N1045">
        <v>2</v>
      </c>
      <c r="O1045" t="s">
        <v>44</v>
      </c>
      <c r="P1045">
        <v>16598</v>
      </c>
      <c r="Q1045">
        <v>4</v>
      </c>
      <c r="R1045" t="s">
        <v>50</v>
      </c>
      <c r="S1045">
        <v>12</v>
      </c>
      <c r="T1045">
        <v>3</v>
      </c>
      <c r="U1045">
        <v>2</v>
      </c>
      <c r="V1045">
        <v>0</v>
      </c>
      <c r="W1045">
        <v>35</v>
      </c>
      <c r="X1045">
        <v>2</v>
      </c>
      <c r="Y1045">
        <v>2</v>
      </c>
      <c r="Z1045">
        <v>9</v>
      </c>
      <c r="AA1045">
        <v>8</v>
      </c>
      <c r="AB1045">
        <v>8</v>
      </c>
      <c r="AC1045">
        <v>8</v>
      </c>
      <c r="AD1045">
        <v>0</v>
      </c>
      <c r="AE1045">
        <v>0</v>
      </c>
      <c r="AF1045">
        <v>0</v>
      </c>
      <c r="AG1045">
        <v>1</v>
      </c>
      <c r="AH1045" t="s">
        <v>56</v>
      </c>
      <c r="AI1045" t="s">
        <v>46</v>
      </c>
      <c r="AJ1045" t="s">
        <v>76</v>
      </c>
      <c r="AK1045" t="s">
        <v>77</v>
      </c>
      <c r="AL1045" t="s">
        <v>49</v>
      </c>
      <c r="AM1045">
        <v>2.5</v>
      </c>
      <c r="AN1045" t="s">
        <v>96</v>
      </c>
      <c r="AO1045" t="str" cm="1">
        <f t="array" ref="AO1045">_xlfn.IFS(
  attrition_data[[#This Row],[YearsSinceLastPromotion]]="","",
  attrition_data[[#This Row],[YearsSinceLastPromotion]]=0,"0",
  attrition_data[[#This Row],[YearsSinceLastPromotion]]&lt;=2,"1–2",
  attrition_data[[#This Row],[YearsSinceLastPromotion]]&lt;=5,"3–5",
  TRUE,"6+"
)</f>
        <v>6+</v>
      </c>
      <c r="AP1045">
        <f>attrition_data[[#This Row],[MonthlyIncome]] * 12 * ReplacementFactor</f>
        <v>59752.799999999996</v>
      </c>
      <c r="AQ1045">
        <f>IFERROR(attrition_data[[#This Row],[AttritionFlag]] * attrition_data[[#This Row],[ReplacementCost]], 0)</f>
        <v>0</v>
      </c>
      <c r="AR104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45" t="str" cm="1">
        <f t="array" ref="AS1045">_xlfn.IFS(
  attrition_data[[#This Row],[RiskScore]] &lt;= $AU$3, "Q1 (Lowest)",
  attrition_data[[#This Row],[RiskScore]] &lt;= $AV$3, "Q2",
  attrition_data[[#This Row],[RiskScore]] &lt;= $AW$3, "Q3",
  TRUE, "Q4 (Highest)"
)</f>
        <v>Q2</v>
      </c>
    </row>
    <row r="1046" spans="1:45">
      <c r="A1046">
        <v>49</v>
      </c>
      <c r="B1046" t="s">
        <v>50</v>
      </c>
      <c r="C1046" t="s">
        <v>39</v>
      </c>
      <c r="D1046" t="s">
        <v>52</v>
      </c>
      <c r="E1046">
        <v>5</v>
      </c>
      <c r="F1046">
        <v>4</v>
      </c>
      <c r="G1046" t="s">
        <v>83</v>
      </c>
      <c r="H1046">
        <v>1473</v>
      </c>
      <c r="I1046">
        <v>1</v>
      </c>
      <c r="J1046" t="s">
        <v>53</v>
      </c>
      <c r="K1046">
        <v>3</v>
      </c>
      <c r="L1046">
        <v>2</v>
      </c>
      <c r="M1046" t="s">
        <v>70</v>
      </c>
      <c r="N1046">
        <v>3</v>
      </c>
      <c r="O1046" t="s">
        <v>55</v>
      </c>
      <c r="P1046">
        <v>6651</v>
      </c>
      <c r="Q1046">
        <v>2</v>
      </c>
      <c r="R1046" t="s">
        <v>50</v>
      </c>
      <c r="S1046">
        <v>14</v>
      </c>
      <c r="T1046">
        <v>3</v>
      </c>
      <c r="U1046">
        <v>2</v>
      </c>
      <c r="V1046">
        <v>1</v>
      </c>
      <c r="W1046">
        <v>20</v>
      </c>
      <c r="X1046">
        <v>0</v>
      </c>
      <c r="Y1046">
        <v>2</v>
      </c>
      <c r="Z1046">
        <v>3</v>
      </c>
      <c r="AA1046">
        <v>2</v>
      </c>
      <c r="AB1046">
        <v>1</v>
      </c>
      <c r="AC1046">
        <v>2</v>
      </c>
      <c r="AD1046">
        <v>0</v>
      </c>
      <c r="AE1046">
        <v>0</v>
      </c>
      <c r="AF1046">
        <v>1</v>
      </c>
      <c r="AG1046">
        <v>1</v>
      </c>
      <c r="AH1046" t="s">
        <v>56</v>
      </c>
      <c r="AI1046" t="s">
        <v>46</v>
      </c>
      <c r="AJ1046" t="s">
        <v>47</v>
      </c>
      <c r="AK1046" t="s">
        <v>71</v>
      </c>
      <c r="AL1046" t="s">
        <v>65</v>
      </c>
      <c r="AM1046">
        <v>2</v>
      </c>
      <c r="AN1046" t="s">
        <v>93</v>
      </c>
      <c r="AO1046" t="str" cm="1">
        <f t="array" ref="AO1046">_xlfn.IFS(
  attrition_data[[#This Row],[YearsSinceLastPromotion]]="","",
  attrition_data[[#This Row],[YearsSinceLastPromotion]]=0,"0",
  attrition_data[[#This Row],[YearsSinceLastPromotion]]&lt;=2,"1–2",
  attrition_data[[#This Row],[YearsSinceLastPromotion]]&lt;=5,"3–5",
  TRUE,"6+"
)</f>
        <v>1–2</v>
      </c>
      <c r="AP1046">
        <f>attrition_data[[#This Row],[MonthlyIncome]] * 12 * ReplacementFactor</f>
        <v>23943.599999999999</v>
      </c>
      <c r="AQ1046">
        <f>IFERROR(attrition_data[[#This Row],[AttritionFlag]] * attrition_data[[#This Row],[ReplacementCost]], 0)</f>
        <v>0</v>
      </c>
      <c r="AR104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46" t="str" cm="1">
        <f t="array" ref="AS1046">_xlfn.IFS(
  attrition_data[[#This Row],[RiskScore]] &lt;= $AU$3, "Q1 (Lowest)",
  attrition_data[[#This Row],[RiskScore]] &lt;= $AV$3, "Q2",
  attrition_data[[#This Row],[RiskScore]] &lt;= $AW$3, "Q3",
  TRUE, "Q4 (Highest)"
)</f>
        <v>Q2</v>
      </c>
    </row>
    <row r="1047" spans="1:45">
      <c r="A1047">
        <v>40</v>
      </c>
      <c r="B1047" t="s">
        <v>50</v>
      </c>
      <c r="C1047" t="s">
        <v>39</v>
      </c>
      <c r="D1047" t="s">
        <v>52</v>
      </c>
      <c r="E1047">
        <v>2</v>
      </c>
      <c r="F1047">
        <v>3</v>
      </c>
      <c r="G1047" t="s">
        <v>64</v>
      </c>
      <c r="H1047">
        <v>1474</v>
      </c>
      <c r="I1047">
        <v>3</v>
      </c>
      <c r="J1047" t="s">
        <v>53</v>
      </c>
      <c r="K1047">
        <v>3</v>
      </c>
      <c r="L1047">
        <v>1</v>
      </c>
      <c r="M1047" t="s">
        <v>54</v>
      </c>
      <c r="N1047">
        <v>3</v>
      </c>
      <c r="O1047" t="s">
        <v>67</v>
      </c>
      <c r="P1047">
        <v>2345</v>
      </c>
      <c r="Q1047">
        <v>2</v>
      </c>
      <c r="R1047" t="s">
        <v>50</v>
      </c>
      <c r="S1047">
        <v>14</v>
      </c>
      <c r="T1047">
        <v>3</v>
      </c>
      <c r="U1047">
        <v>3</v>
      </c>
      <c r="V1047">
        <v>1</v>
      </c>
      <c r="W1047">
        <v>8</v>
      </c>
      <c r="X1047">
        <v>3</v>
      </c>
      <c r="Y1047">
        <v>4</v>
      </c>
      <c r="Z1047">
        <v>3</v>
      </c>
      <c r="AA1047">
        <v>1</v>
      </c>
      <c r="AB1047">
        <v>1</v>
      </c>
      <c r="AC1047">
        <v>2</v>
      </c>
      <c r="AD1047">
        <v>0</v>
      </c>
      <c r="AE1047">
        <v>0</v>
      </c>
      <c r="AF1047">
        <v>1</v>
      </c>
      <c r="AG1047">
        <v>1</v>
      </c>
      <c r="AH1047" t="s">
        <v>45</v>
      </c>
      <c r="AI1047" t="s">
        <v>46</v>
      </c>
      <c r="AJ1047" t="s">
        <v>61</v>
      </c>
      <c r="AK1047" t="s">
        <v>48</v>
      </c>
      <c r="AL1047" t="s">
        <v>65</v>
      </c>
      <c r="AM1047">
        <v>3.25</v>
      </c>
      <c r="AN1047" t="s">
        <v>95</v>
      </c>
      <c r="AO1047" t="str" cm="1">
        <f t="array" ref="AO1047">_xlfn.IFS(
  attrition_data[[#This Row],[YearsSinceLastPromotion]]="","",
  attrition_data[[#This Row],[YearsSinceLastPromotion]]=0,"0",
  attrition_data[[#This Row],[YearsSinceLastPromotion]]&lt;=2,"1–2",
  attrition_data[[#This Row],[YearsSinceLastPromotion]]&lt;=5,"3–5",
  TRUE,"6+"
)</f>
        <v>1–2</v>
      </c>
      <c r="AP1047">
        <f>attrition_data[[#This Row],[MonthlyIncome]] * 12 * ReplacementFactor</f>
        <v>8442</v>
      </c>
      <c r="AQ1047">
        <f>IFERROR(attrition_data[[#This Row],[AttritionFlag]] * attrition_data[[#This Row],[ReplacementCost]], 0)</f>
        <v>0</v>
      </c>
      <c r="AR104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47" t="str" cm="1">
        <f t="array" ref="AS1047">_xlfn.IFS(
  attrition_data[[#This Row],[RiskScore]] &lt;= $AU$3, "Q1 (Lowest)",
  attrition_data[[#This Row],[RiskScore]] &lt;= $AV$3, "Q2",
  attrition_data[[#This Row],[RiskScore]] &lt;= $AW$3, "Q3",
  TRUE, "Q4 (Highest)"
)</f>
        <v>Q1 (Lowest)</v>
      </c>
    </row>
    <row r="1048" spans="1:45">
      <c r="A1048">
        <v>44</v>
      </c>
      <c r="B1048" t="s">
        <v>50</v>
      </c>
      <c r="C1048" t="s">
        <v>39</v>
      </c>
      <c r="D1048" t="s">
        <v>52</v>
      </c>
      <c r="E1048">
        <v>20</v>
      </c>
      <c r="F1048">
        <v>3</v>
      </c>
      <c r="G1048" t="s">
        <v>41</v>
      </c>
      <c r="H1048">
        <v>1475</v>
      </c>
      <c r="I1048">
        <v>4</v>
      </c>
      <c r="J1048" t="s">
        <v>53</v>
      </c>
      <c r="K1048">
        <v>3</v>
      </c>
      <c r="L1048">
        <v>1</v>
      </c>
      <c r="M1048" t="s">
        <v>54</v>
      </c>
      <c r="N1048">
        <v>2</v>
      </c>
      <c r="O1048" t="s">
        <v>44</v>
      </c>
      <c r="P1048">
        <v>3420</v>
      </c>
      <c r="Q1048">
        <v>1</v>
      </c>
      <c r="R1048" t="s">
        <v>50</v>
      </c>
      <c r="S1048">
        <v>13</v>
      </c>
      <c r="T1048">
        <v>3</v>
      </c>
      <c r="U1048">
        <v>3</v>
      </c>
      <c r="V1048">
        <v>0</v>
      </c>
      <c r="W1048">
        <v>6</v>
      </c>
      <c r="X1048">
        <v>3</v>
      </c>
      <c r="Y1048">
        <v>2</v>
      </c>
      <c r="Z1048">
        <v>5</v>
      </c>
      <c r="AA1048">
        <v>2</v>
      </c>
      <c r="AB1048">
        <v>1</v>
      </c>
      <c r="AC1048">
        <v>3</v>
      </c>
      <c r="AD1048">
        <v>0</v>
      </c>
      <c r="AE1048">
        <v>0</v>
      </c>
      <c r="AF1048">
        <v>1</v>
      </c>
      <c r="AG1048">
        <v>1</v>
      </c>
      <c r="AH1048" t="s">
        <v>45</v>
      </c>
      <c r="AI1048" t="s">
        <v>72</v>
      </c>
      <c r="AJ1048" t="s">
        <v>61</v>
      </c>
      <c r="AK1048" t="s">
        <v>48</v>
      </c>
      <c r="AL1048" t="s">
        <v>65</v>
      </c>
      <c r="AM1048">
        <v>2.75</v>
      </c>
      <c r="AN1048" t="s">
        <v>94</v>
      </c>
      <c r="AO1048" t="str" cm="1">
        <f t="array" ref="AO1048">_xlfn.IFS(
  attrition_data[[#This Row],[YearsSinceLastPromotion]]="","",
  attrition_data[[#This Row],[YearsSinceLastPromotion]]=0,"0",
  attrition_data[[#This Row],[YearsSinceLastPromotion]]&lt;=2,"1–2",
  attrition_data[[#This Row],[YearsSinceLastPromotion]]&lt;=5,"3–5",
  TRUE,"6+"
)</f>
        <v>1–2</v>
      </c>
      <c r="AP1048">
        <f>attrition_data[[#This Row],[MonthlyIncome]] * 12 * ReplacementFactor</f>
        <v>12312</v>
      </c>
      <c r="AQ1048">
        <f>IFERROR(attrition_data[[#This Row],[AttritionFlag]] * attrition_data[[#This Row],[ReplacementCost]], 0)</f>
        <v>0</v>
      </c>
      <c r="AR104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48" t="str" cm="1">
        <f t="array" ref="AS1048">_xlfn.IFS(
  attrition_data[[#This Row],[RiskScore]] &lt;= $AU$3, "Q1 (Lowest)",
  attrition_data[[#This Row],[RiskScore]] &lt;= $AV$3, "Q2",
  attrition_data[[#This Row],[RiskScore]] &lt;= $AW$3, "Q3",
  TRUE, "Q4 (Highest)"
)</f>
        <v>Q2</v>
      </c>
    </row>
    <row r="1049" spans="1:45">
      <c r="A1049">
        <v>33</v>
      </c>
      <c r="B1049" t="s">
        <v>50</v>
      </c>
      <c r="C1049" t="s">
        <v>51</v>
      </c>
      <c r="D1049" t="s">
        <v>40</v>
      </c>
      <c r="E1049">
        <v>7</v>
      </c>
      <c r="F1049">
        <v>3</v>
      </c>
      <c r="G1049" t="s">
        <v>64</v>
      </c>
      <c r="H1049">
        <v>1477</v>
      </c>
      <c r="I1049">
        <v>4</v>
      </c>
      <c r="J1049" t="s">
        <v>53</v>
      </c>
      <c r="K1049">
        <v>3</v>
      </c>
      <c r="L1049">
        <v>2</v>
      </c>
      <c r="M1049" t="s">
        <v>43</v>
      </c>
      <c r="N1049">
        <v>1</v>
      </c>
      <c r="O1049" t="s">
        <v>55</v>
      </c>
      <c r="P1049">
        <v>4373</v>
      </c>
      <c r="Q1049">
        <v>0</v>
      </c>
      <c r="R1049" t="s">
        <v>50</v>
      </c>
      <c r="S1049">
        <v>14</v>
      </c>
      <c r="T1049">
        <v>3</v>
      </c>
      <c r="U1049">
        <v>1</v>
      </c>
      <c r="V1049">
        <v>2</v>
      </c>
      <c r="W1049">
        <v>5</v>
      </c>
      <c r="X1049">
        <v>2</v>
      </c>
      <c r="Y1049">
        <v>3</v>
      </c>
      <c r="Z1049">
        <v>4</v>
      </c>
      <c r="AA1049">
        <v>3</v>
      </c>
      <c r="AB1049">
        <v>0</v>
      </c>
      <c r="AC1049">
        <v>3</v>
      </c>
      <c r="AD1049">
        <v>0</v>
      </c>
      <c r="AE1049">
        <v>0</v>
      </c>
      <c r="AF1049">
        <v>1</v>
      </c>
      <c r="AG1049">
        <v>1</v>
      </c>
      <c r="AH1049" t="s">
        <v>63</v>
      </c>
      <c r="AI1049" t="s">
        <v>57</v>
      </c>
      <c r="AJ1049" t="s">
        <v>61</v>
      </c>
      <c r="AK1049" t="s">
        <v>48</v>
      </c>
      <c r="AL1049" t="s">
        <v>65</v>
      </c>
      <c r="AM1049">
        <v>2.25</v>
      </c>
      <c r="AN1049" t="s">
        <v>96</v>
      </c>
      <c r="AO1049" t="str" cm="1">
        <f t="array" ref="AO1049">_xlfn.IFS(
  attrition_data[[#This Row],[YearsSinceLastPromotion]]="","",
  attrition_data[[#This Row],[YearsSinceLastPromotion]]=0,"0",
  attrition_data[[#This Row],[YearsSinceLastPromotion]]&lt;=2,"1–2",
  attrition_data[[#This Row],[YearsSinceLastPromotion]]&lt;=5,"3–5",
  TRUE,"6+"
)</f>
        <v>0</v>
      </c>
      <c r="AP1049">
        <f>attrition_data[[#This Row],[MonthlyIncome]] * 12 * ReplacementFactor</f>
        <v>15742.8</v>
      </c>
      <c r="AQ1049">
        <f>IFERROR(attrition_data[[#This Row],[AttritionFlag]] * attrition_data[[#This Row],[ReplacementCost]], 0)</f>
        <v>0</v>
      </c>
      <c r="AR104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49" t="str" cm="1">
        <f t="array" ref="AS1049">_xlfn.IFS(
  attrition_data[[#This Row],[RiskScore]] &lt;= $AU$3, "Q1 (Lowest)",
  attrition_data[[#This Row],[RiskScore]] &lt;= $AV$3, "Q2",
  attrition_data[[#This Row],[RiskScore]] &lt;= $AW$3, "Q3",
  TRUE, "Q4 (Highest)"
)</f>
        <v>Q1 (Lowest)</v>
      </c>
    </row>
    <row r="1050" spans="1:45">
      <c r="A1050">
        <v>34</v>
      </c>
      <c r="B1050" t="s">
        <v>50</v>
      </c>
      <c r="C1050" t="s">
        <v>39</v>
      </c>
      <c r="D1050" t="s">
        <v>40</v>
      </c>
      <c r="E1050">
        <v>3</v>
      </c>
      <c r="F1050">
        <v>3</v>
      </c>
      <c r="G1050" t="s">
        <v>59</v>
      </c>
      <c r="H1050">
        <v>1478</v>
      </c>
      <c r="I1050">
        <v>4</v>
      </c>
      <c r="J1050" t="s">
        <v>53</v>
      </c>
      <c r="K1050">
        <v>1</v>
      </c>
      <c r="L1050">
        <v>2</v>
      </c>
      <c r="M1050" t="s">
        <v>43</v>
      </c>
      <c r="N1050">
        <v>1</v>
      </c>
      <c r="O1050" t="s">
        <v>44</v>
      </c>
      <c r="P1050">
        <v>4759</v>
      </c>
      <c r="Q1050">
        <v>3</v>
      </c>
      <c r="R1050" t="s">
        <v>50</v>
      </c>
      <c r="S1050">
        <v>18</v>
      </c>
      <c r="T1050">
        <v>3</v>
      </c>
      <c r="U1050">
        <v>4</v>
      </c>
      <c r="V1050">
        <v>0</v>
      </c>
      <c r="W1050">
        <v>15</v>
      </c>
      <c r="X1050">
        <v>2</v>
      </c>
      <c r="Y1050">
        <v>3</v>
      </c>
      <c r="Z1050">
        <v>13</v>
      </c>
      <c r="AA1050">
        <v>9</v>
      </c>
      <c r="AB1050">
        <v>3</v>
      </c>
      <c r="AC1050">
        <v>12</v>
      </c>
      <c r="AD1050">
        <v>0</v>
      </c>
      <c r="AE1050">
        <v>0</v>
      </c>
      <c r="AF1050">
        <v>0</v>
      </c>
      <c r="AG1050">
        <v>1</v>
      </c>
      <c r="AH1050" t="s">
        <v>63</v>
      </c>
      <c r="AI1050" t="s">
        <v>46</v>
      </c>
      <c r="AJ1050" t="s">
        <v>61</v>
      </c>
      <c r="AK1050" t="s">
        <v>58</v>
      </c>
      <c r="AL1050" t="s">
        <v>71</v>
      </c>
      <c r="AM1050">
        <v>3</v>
      </c>
      <c r="AN1050" t="s">
        <v>94</v>
      </c>
      <c r="AO1050" t="str" cm="1">
        <f t="array" ref="AO1050">_xlfn.IFS(
  attrition_data[[#This Row],[YearsSinceLastPromotion]]="","",
  attrition_data[[#This Row],[YearsSinceLastPromotion]]=0,"0",
  attrition_data[[#This Row],[YearsSinceLastPromotion]]&lt;=2,"1–2",
  attrition_data[[#This Row],[YearsSinceLastPromotion]]&lt;=5,"3–5",
  TRUE,"6+"
)</f>
        <v>3–5</v>
      </c>
      <c r="AP1050">
        <f>attrition_data[[#This Row],[MonthlyIncome]] * 12 * ReplacementFactor</f>
        <v>17132.399999999998</v>
      </c>
      <c r="AQ1050">
        <f>IFERROR(attrition_data[[#This Row],[AttritionFlag]] * attrition_data[[#This Row],[ReplacementCost]], 0)</f>
        <v>0</v>
      </c>
      <c r="AR105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50" t="str" cm="1">
        <f t="array" ref="AS1050">_xlfn.IFS(
  attrition_data[[#This Row],[RiskScore]] &lt;= $AU$3, "Q1 (Lowest)",
  attrition_data[[#This Row],[RiskScore]] &lt;= $AV$3, "Q2",
  attrition_data[[#This Row],[RiskScore]] &lt;= $AW$3, "Q3",
  TRUE, "Q4 (Highest)"
)</f>
        <v>Q2</v>
      </c>
    </row>
    <row r="1051" spans="1:45">
      <c r="A1051">
        <v>30</v>
      </c>
      <c r="B1051" t="s">
        <v>50</v>
      </c>
      <c r="C1051" t="s">
        <v>39</v>
      </c>
      <c r="D1051" t="s">
        <v>40</v>
      </c>
      <c r="E1051">
        <v>16</v>
      </c>
      <c r="F1051">
        <v>1</v>
      </c>
      <c r="G1051" t="s">
        <v>41</v>
      </c>
      <c r="H1051">
        <v>1479</v>
      </c>
      <c r="I1051">
        <v>4</v>
      </c>
      <c r="J1051" t="s">
        <v>53</v>
      </c>
      <c r="K1051">
        <v>3</v>
      </c>
      <c r="L1051">
        <v>2</v>
      </c>
      <c r="M1051" t="s">
        <v>43</v>
      </c>
      <c r="N1051">
        <v>3</v>
      </c>
      <c r="O1051" t="s">
        <v>55</v>
      </c>
      <c r="P1051">
        <v>5301</v>
      </c>
      <c r="Q1051">
        <v>8</v>
      </c>
      <c r="R1051" t="s">
        <v>50</v>
      </c>
      <c r="S1051">
        <v>15</v>
      </c>
      <c r="T1051">
        <v>3</v>
      </c>
      <c r="U1051">
        <v>3</v>
      </c>
      <c r="V1051">
        <v>2</v>
      </c>
      <c r="W1051">
        <v>4</v>
      </c>
      <c r="X1051">
        <v>2</v>
      </c>
      <c r="Y1051">
        <v>2</v>
      </c>
      <c r="Z1051">
        <v>2</v>
      </c>
      <c r="AA1051">
        <v>1</v>
      </c>
      <c r="AB1051">
        <v>2</v>
      </c>
      <c r="AC1051">
        <v>2</v>
      </c>
      <c r="AD1051">
        <v>0</v>
      </c>
      <c r="AE1051">
        <v>0</v>
      </c>
      <c r="AF1051">
        <v>0</v>
      </c>
      <c r="AG1051">
        <v>1</v>
      </c>
      <c r="AH1051" t="s">
        <v>63</v>
      </c>
      <c r="AI1051" t="s">
        <v>72</v>
      </c>
      <c r="AJ1051" t="s">
        <v>47</v>
      </c>
      <c r="AK1051" t="s">
        <v>48</v>
      </c>
      <c r="AL1051" t="s">
        <v>65</v>
      </c>
      <c r="AM1051">
        <v>3</v>
      </c>
      <c r="AN1051" t="s">
        <v>94</v>
      </c>
      <c r="AO1051" t="str" cm="1">
        <f t="array" ref="AO1051">_xlfn.IFS(
  attrition_data[[#This Row],[YearsSinceLastPromotion]]="","",
  attrition_data[[#This Row],[YearsSinceLastPromotion]]=0,"0",
  attrition_data[[#This Row],[YearsSinceLastPromotion]]&lt;=2,"1–2",
  attrition_data[[#This Row],[YearsSinceLastPromotion]]&lt;=5,"3–5",
  TRUE,"6+"
)</f>
        <v>1–2</v>
      </c>
      <c r="AP1051">
        <f>attrition_data[[#This Row],[MonthlyIncome]] * 12 * ReplacementFactor</f>
        <v>19083.599999999999</v>
      </c>
      <c r="AQ1051">
        <f>IFERROR(attrition_data[[#This Row],[AttritionFlag]] * attrition_data[[#This Row],[ReplacementCost]], 0)</f>
        <v>0</v>
      </c>
      <c r="AR105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51" t="str" cm="1">
        <f t="array" ref="AS1051">_xlfn.IFS(
  attrition_data[[#This Row],[RiskScore]] &lt;= $AU$3, "Q1 (Lowest)",
  attrition_data[[#This Row],[RiskScore]] &lt;= $AV$3, "Q2",
  attrition_data[[#This Row],[RiskScore]] &lt;= $AW$3, "Q3",
  TRUE, "Q4 (Highest)"
)</f>
        <v>Q2</v>
      </c>
    </row>
    <row r="1052" spans="1:45">
      <c r="A1052">
        <v>42</v>
      </c>
      <c r="B1052" t="s">
        <v>50</v>
      </c>
      <c r="C1052" t="s">
        <v>51</v>
      </c>
      <c r="D1052" t="s">
        <v>52</v>
      </c>
      <c r="E1052">
        <v>9</v>
      </c>
      <c r="F1052">
        <v>2</v>
      </c>
      <c r="G1052" t="s">
        <v>64</v>
      </c>
      <c r="H1052">
        <v>1480</v>
      </c>
      <c r="I1052">
        <v>1</v>
      </c>
      <c r="J1052" t="s">
        <v>42</v>
      </c>
      <c r="K1052">
        <v>3</v>
      </c>
      <c r="L1052">
        <v>1</v>
      </c>
      <c r="M1052" t="s">
        <v>60</v>
      </c>
      <c r="N1052">
        <v>4</v>
      </c>
      <c r="O1052" t="s">
        <v>44</v>
      </c>
      <c r="P1052">
        <v>3673</v>
      </c>
      <c r="Q1052">
        <v>1</v>
      </c>
      <c r="R1052" t="s">
        <v>50</v>
      </c>
      <c r="S1052">
        <v>13</v>
      </c>
      <c r="T1052">
        <v>3</v>
      </c>
      <c r="U1052">
        <v>3</v>
      </c>
      <c r="V1052">
        <v>0</v>
      </c>
      <c r="W1052">
        <v>12</v>
      </c>
      <c r="X1052">
        <v>3</v>
      </c>
      <c r="Y1052">
        <v>3</v>
      </c>
      <c r="Z1052">
        <v>12</v>
      </c>
      <c r="AA1052">
        <v>9</v>
      </c>
      <c r="AB1052">
        <v>5</v>
      </c>
      <c r="AC1052">
        <v>8</v>
      </c>
      <c r="AD1052">
        <v>0</v>
      </c>
      <c r="AE1052">
        <v>0</v>
      </c>
      <c r="AF1052">
        <v>0</v>
      </c>
      <c r="AG1052">
        <v>1</v>
      </c>
      <c r="AH1052" t="s">
        <v>45</v>
      </c>
      <c r="AI1052" t="s">
        <v>57</v>
      </c>
      <c r="AJ1052" t="s">
        <v>61</v>
      </c>
      <c r="AK1052" t="s">
        <v>58</v>
      </c>
      <c r="AL1052" t="s">
        <v>71</v>
      </c>
      <c r="AM1052">
        <v>2.75</v>
      </c>
      <c r="AN1052" t="s">
        <v>94</v>
      </c>
      <c r="AO1052" t="str" cm="1">
        <f t="array" ref="AO1052">_xlfn.IFS(
  attrition_data[[#This Row],[YearsSinceLastPromotion]]="","",
  attrition_data[[#This Row],[YearsSinceLastPromotion]]=0,"0",
  attrition_data[[#This Row],[YearsSinceLastPromotion]]&lt;=2,"1–2",
  attrition_data[[#This Row],[YearsSinceLastPromotion]]&lt;=5,"3–5",
  TRUE,"6+"
)</f>
        <v>3–5</v>
      </c>
      <c r="AP1052">
        <f>attrition_data[[#This Row],[MonthlyIncome]] * 12 * ReplacementFactor</f>
        <v>13222.8</v>
      </c>
      <c r="AQ1052">
        <f>IFERROR(attrition_data[[#This Row],[AttritionFlag]] * attrition_data[[#This Row],[ReplacementCost]], 0)</f>
        <v>0</v>
      </c>
      <c r="AR105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52" t="str" cm="1">
        <f t="array" ref="AS1052">_xlfn.IFS(
  attrition_data[[#This Row],[RiskScore]] &lt;= $AU$3, "Q1 (Lowest)",
  attrition_data[[#This Row],[RiskScore]] &lt;= $AV$3, "Q2",
  attrition_data[[#This Row],[RiskScore]] &lt;= $AW$3, "Q3",
  TRUE, "Q4 (Highest)"
)</f>
        <v>Q2</v>
      </c>
    </row>
    <row r="1053" spans="1:45">
      <c r="A1053">
        <v>44</v>
      </c>
      <c r="B1053" t="s">
        <v>50</v>
      </c>
      <c r="C1053" t="s">
        <v>51</v>
      </c>
      <c r="D1053" t="s">
        <v>40</v>
      </c>
      <c r="E1053">
        <v>1</v>
      </c>
      <c r="F1053">
        <v>5</v>
      </c>
      <c r="G1053" t="s">
        <v>82</v>
      </c>
      <c r="H1053">
        <v>1481</v>
      </c>
      <c r="I1053">
        <v>1</v>
      </c>
      <c r="J1053" t="s">
        <v>42</v>
      </c>
      <c r="K1053">
        <v>3</v>
      </c>
      <c r="L1053">
        <v>2</v>
      </c>
      <c r="M1053" t="s">
        <v>43</v>
      </c>
      <c r="N1053">
        <v>3</v>
      </c>
      <c r="O1053" t="s">
        <v>55</v>
      </c>
      <c r="P1053">
        <v>4768</v>
      </c>
      <c r="Q1053">
        <v>7</v>
      </c>
      <c r="R1053" t="s">
        <v>50</v>
      </c>
      <c r="S1053">
        <v>12</v>
      </c>
      <c r="T1053">
        <v>3</v>
      </c>
      <c r="U1053">
        <v>3</v>
      </c>
      <c r="V1053">
        <v>1</v>
      </c>
      <c r="W1053">
        <v>11</v>
      </c>
      <c r="X1053">
        <v>4</v>
      </c>
      <c r="Y1053">
        <v>2</v>
      </c>
      <c r="Z1053">
        <v>1</v>
      </c>
      <c r="AA1053">
        <v>0</v>
      </c>
      <c r="AB1053">
        <v>0</v>
      </c>
      <c r="AC1053">
        <v>0</v>
      </c>
      <c r="AD1053">
        <v>0</v>
      </c>
      <c r="AE1053">
        <v>0</v>
      </c>
      <c r="AF1053">
        <v>1</v>
      </c>
      <c r="AG1053">
        <v>0</v>
      </c>
      <c r="AH1053" t="s">
        <v>45</v>
      </c>
      <c r="AI1053" t="s">
        <v>46</v>
      </c>
      <c r="AJ1053" t="s">
        <v>61</v>
      </c>
      <c r="AK1053" t="s">
        <v>58</v>
      </c>
      <c r="AL1053" t="s">
        <v>62</v>
      </c>
      <c r="AM1053">
        <v>2.25</v>
      </c>
      <c r="AN1053" t="s">
        <v>96</v>
      </c>
      <c r="AO1053" t="str" cm="1">
        <f t="array" ref="AO1053">_xlfn.IFS(
  attrition_data[[#This Row],[YearsSinceLastPromotion]]="","",
  attrition_data[[#This Row],[YearsSinceLastPromotion]]=0,"0",
  attrition_data[[#This Row],[YearsSinceLastPromotion]]&lt;=2,"1–2",
  attrition_data[[#This Row],[YearsSinceLastPromotion]]&lt;=5,"3–5",
  TRUE,"6+"
)</f>
        <v>0</v>
      </c>
      <c r="AP1053">
        <f>attrition_data[[#This Row],[MonthlyIncome]] * 12 * ReplacementFactor</f>
        <v>17164.8</v>
      </c>
      <c r="AQ1053">
        <f>IFERROR(attrition_data[[#This Row],[AttritionFlag]] * attrition_data[[#This Row],[ReplacementCost]], 0)</f>
        <v>0</v>
      </c>
      <c r="AR105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53" t="str" cm="1">
        <f t="array" ref="AS1053">_xlfn.IFS(
  attrition_data[[#This Row],[RiskScore]] &lt;= $AU$3, "Q1 (Lowest)",
  attrition_data[[#This Row],[RiskScore]] &lt;= $AV$3, "Q2",
  attrition_data[[#This Row],[RiskScore]] &lt;= $AW$3, "Q3",
  TRUE, "Q4 (Highest)"
)</f>
        <v>Q2</v>
      </c>
    </row>
    <row r="1054" spans="1:45">
      <c r="A1054">
        <v>30</v>
      </c>
      <c r="B1054" t="s">
        <v>50</v>
      </c>
      <c r="C1054" t="s">
        <v>74</v>
      </c>
      <c r="D1054" t="s">
        <v>52</v>
      </c>
      <c r="E1054">
        <v>7</v>
      </c>
      <c r="F1054">
        <v>3</v>
      </c>
      <c r="G1054" t="s">
        <v>83</v>
      </c>
      <c r="H1054">
        <v>1482</v>
      </c>
      <c r="I1054">
        <v>3</v>
      </c>
      <c r="J1054" t="s">
        <v>53</v>
      </c>
      <c r="K1054">
        <v>3</v>
      </c>
      <c r="L1054">
        <v>1</v>
      </c>
      <c r="M1054" t="s">
        <v>54</v>
      </c>
      <c r="N1054">
        <v>3</v>
      </c>
      <c r="O1054" t="s">
        <v>67</v>
      </c>
      <c r="P1054">
        <v>1274</v>
      </c>
      <c r="Q1054">
        <v>1</v>
      </c>
      <c r="R1054" t="s">
        <v>50</v>
      </c>
      <c r="S1054">
        <v>13</v>
      </c>
      <c r="T1054">
        <v>3</v>
      </c>
      <c r="U1054">
        <v>2</v>
      </c>
      <c r="V1054">
        <v>2</v>
      </c>
      <c r="W1054">
        <v>1</v>
      </c>
      <c r="X1054">
        <v>2</v>
      </c>
      <c r="Y1054">
        <v>2</v>
      </c>
      <c r="Z1054">
        <v>1</v>
      </c>
      <c r="AA1054">
        <v>0</v>
      </c>
      <c r="AB1054">
        <v>0</v>
      </c>
      <c r="AC1054">
        <v>0</v>
      </c>
      <c r="AD1054">
        <v>0</v>
      </c>
      <c r="AE1054">
        <v>0</v>
      </c>
      <c r="AF1054">
        <v>1</v>
      </c>
      <c r="AG1054">
        <v>0</v>
      </c>
      <c r="AH1054" t="s">
        <v>63</v>
      </c>
      <c r="AI1054" t="s">
        <v>57</v>
      </c>
      <c r="AJ1054" t="s">
        <v>61</v>
      </c>
      <c r="AK1054" t="s">
        <v>65</v>
      </c>
      <c r="AL1054" t="s">
        <v>62</v>
      </c>
      <c r="AM1054">
        <v>2.5</v>
      </c>
      <c r="AN1054" t="s">
        <v>96</v>
      </c>
      <c r="AO1054" t="str" cm="1">
        <f t="array" ref="AO1054">_xlfn.IFS(
  attrition_data[[#This Row],[YearsSinceLastPromotion]]="","",
  attrition_data[[#This Row],[YearsSinceLastPromotion]]=0,"0",
  attrition_data[[#This Row],[YearsSinceLastPromotion]]&lt;=2,"1–2",
  attrition_data[[#This Row],[YearsSinceLastPromotion]]&lt;=5,"3–5",
  TRUE,"6+"
)</f>
        <v>0</v>
      </c>
      <c r="AP1054">
        <f>attrition_data[[#This Row],[MonthlyIncome]] * 12 * ReplacementFactor</f>
        <v>4586.3999999999996</v>
      </c>
      <c r="AQ1054">
        <f>IFERROR(attrition_data[[#This Row],[AttritionFlag]] * attrition_data[[#This Row],[ReplacementCost]], 0)</f>
        <v>0</v>
      </c>
      <c r="AR105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54" t="str" cm="1">
        <f t="array" ref="AS1054">_xlfn.IFS(
  attrition_data[[#This Row],[RiskScore]] &lt;= $AU$3, "Q1 (Lowest)",
  attrition_data[[#This Row],[RiskScore]] &lt;= $AV$3, "Q2",
  attrition_data[[#This Row],[RiskScore]] &lt;= $AW$3, "Q3",
  TRUE, "Q4 (Highest)"
)</f>
        <v>Q2</v>
      </c>
    </row>
    <row r="1055" spans="1:45">
      <c r="A1055">
        <v>57</v>
      </c>
      <c r="B1055" t="s">
        <v>50</v>
      </c>
      <c r="C1055" t="s">
        <v>39</v>
      </c>
      <c r="D1055" t="s">
        <v>52</v>
      </c>
      <c r="E1055">
        <v>1</v>
      </c>
      <c r="F1055">
        <v>2</v>
      </c>
      <c r="G1055" t="s">
        <v>41</v>
      </c>
      <c r="H1055">
        <v>1483</v>
      </c>
      <c r="I1055">
        <v>2</v>
      </c>
      <c r="J1055" t="s">
        <v>53</v>
      </c>
      <c r="K1055">
        <v>4</v>
      </c>
      <c r="L1055">
        <v>2</v>
      </c>
      <c r="M1055" t="s">
        <v>54</v>
      </c>
      <c r="N1055">
        <v>3</v>
      </c>
      <c r="O1055" t="s">
        <v>55</v>
      </c>
      <c r="P1055">
        <v>4900</v>
      </c>
      <c r="Q1055">
        <v>0</v>
      </c>
      <c r="R1055" t="s">
        <v>50</v>
      </c>
      <c r="S1055">
        <v>24</v>
      </c>
      <c r="T1055">
        <v>4</v>
      </c>
      <c r="U1055">
        <v>1</v>
      </c>
      <c r="V1055">
        <v>1</v>
      </c>
      <c r="W1055">
        <v>13</v>
      </c>
      <c r="X1055">
        <v>2</v>
      </c>
      <c r="Y1055">
        <v>2</v>
      </c>
      <c r="Z1055">
        <v>12</v>
      </c>
      <c r="AA1055">
        <v>9</v>
      </c>
      <c r="AB1055">
        <v>2</v>
      </c>
      <c r="AC1055">
        <v>8</v>
      </c>
      <c r="AD1055">
        <v>0</v>
      </c>
      <c r="AE1055">
        <v>0</v>
      </c>
      <c r="AF1055">
        <v>0</v>
      </c>
      <c r="AG1055">
        <v>1</v>
      </c>
      <c r="AH1055" t="s">
        <v>66</v>
      </c>
      <c r="AI1055" t="s">
        <v>46</v>
      </c>
      <c r="AJ1055" t="s">
        <v>61</v>
      </c>
      <c r="AK1055" t="s">
        <v>58</v>
      </c>
      <c r="AL1055" t="s">
        <v>71</v>
      </c>
      <c r="AM1055">
        <v>2</v>
      </c>
      <c r="AN1055" t="s">
        <v>93</v>
      </c>
      <c r="AO1055" t="str" cm="1">
        <f t="array" ref="AO1055">_xlfn.IFS(
  attrition_data[[#This Row],[YearsSinceLastPromotion]]="","",
  attrition_data[[#This Row],[YearsSinceLastPromotion]]=0,"0",
  attrition_data[[#This Row],[YearsSinceLastPromotion]]&lt;=2,"1–2",
  attrition_data[[#This Row],[YearsSinceLastPromotion]]&lt;=5,"3–5",
  TRUE,"6+"
)</f>
        <v>1–2</v>
      </c>
      <c r="AP1055">
        <f>attrition_data[[#This Row],[MonthlyIncome]] * 12 * ReplacementFactor</f>
        <v>17640</v>
      </c>
      <c r="AQ1055">
        <f>IFERROR(attrition_data[[#This Row],[AttritionFlag]] * attrition_data[[#This Row],[ReplacementCost]], 0)</f>
        <v>0</v>
      </c>
      <c r="AR105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55" t="str" cm="1">
        <f t="array" ref="AS1055">_xlfn.IFS(
  attrition_data[[#This Row],[RiskScore]] &lt;= $AU$3, "Q1 (Lowest)",
  attrition_data[[#This Row],[RiskScore]] &lt;= $AV$3, "Q2",
  attrition_data[[#This Row],[RiskScore]] &lt;= $AW$3, "Q3",
  TRUE, "Q4 (Highest)"
)</f>
        <v>Q2</v>
      </c>
    </row>
    <row r="1056" spans="1:45">
      <c r="A1056">
        <v>49</v>
      </c>
      <c r="B1056" t="s">
        <v>50</v>
      </c>
      <c r="C1056" t="s">
        <v>39</v>
      </c>
      <c r="D1056" t="s">
        <v>52</v>
      </c>
      <c r="E1056">
        <v>7</v>
      </c>
      <c r="F1056">
        <v>4</v>
      </c>
      <c r="G1056" t="s">
        <v>41</v>
      </c>
      <c r="H1056">
        <v>1484</v>
      </c>
      <c r="I1056">
        <v>3</v>
      </c>
      <c r="J1056" t="s">
        <v>53</v>
      </c>
      <c r="K1056">
        <v>3</v>
      </c>
      <c r="L1056">
        <v>3</v>
      </c>
      <c r="M1056" t="s">
        <v>70</v>
      </c>
      <c r="N1056">
        <v>2</v>
      </c>
      <c r="O1056" t="s">
        <v>67</v>
      </c>
      <c r="P1056">
        <v>10466</v>
      </c>
      <c r="Q1056">
        <v>3</v>
      </c>
      <c r="R1056" t="s">
        <v>50</v>
      </c>
      <c r="S1056">
        <v>14</v>
      </c>
      <c r="T1056">
        <v>3</v>
      </c>
      <c r="U1056">
        <v>2</v>
      </c>
      <c r="V1056">
        <v>2</v>
      </c>
      <c r="W1056">
        <v>29</v>
      </c>
      <c r="X1056">
        <v>3</v>
      </c>
      <c r="Y1056">
        <v>3</v>
      </c>
      <c r="Z1056">
        <v>8</v>
      </c>
      <c r="AA1056">
        <v>7</v>
      </c>
      <c r="AB1056">
        <v>0</v>
      </c>
      <c r="AC1056">
        <v>7</v>
      </c>
      <c r="AD1056">
        <v>0</v>
      </c>
      <c r="AE1056">
        <v>0</v>
      </c>
      <c r="AF1056">
        <v>1</v>
      </c>
      <c r="AG1056">
        <v>1</v>
      </c>
      <c r="AH1056" t="s">
        <v>56</v>
      </c>
      <c r="AI1056" t="s">
        <v>57</v>
      </c>
      <c r="AJ1056" t="s">
        <v>81</v>
      </c>
      <c r="AK1056" t="s">
        <v>77</v>
      </c>
      <c r="AL1056" t="s">
        <v>49</v>
      </c>
      <c r="AM1056">
        <v>2.5</v>
      </c>
      <c r="AN1056" t="s">
        <v>96</v>
      </c>
      <c r="AO1056" t="str" cm="1">
        <f t="array" ref="AO1056">_xlfn.IFS(
  attrition_data[[#This Row],[YearsSinceLastPromotion]]="","",
  attrition_data[[#This Row],[YearsSinceLastPromotion]]=0,"0",
  attrition_data[[#This Row],[YearsSinceLastPromotion]]&lt;=2,"1–2",
  attrition_data[[#This Row],[YearsSinceLastPromotion]]&lt;=5,"3–5",
  TRUE,"6+"
)</f>
        <v>0</v>
      </c>
      <c r="AP1056">
        <f>attrition_data[[#This Row],[MonthlyIncome]] * 12 * ReplacementFactor</f>
        <v>37677.599999999999</v>
      </c>
      <c r="AQ1056">
        <f>IFERROR(attrition_data[[#This Row],[AttritionFlag]] * attrition_data[[#This Row],[ReplacementCost]], 0)</f>
        <v>0</v>
      </c>
      <c r="AR105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56" t="str" cm="1">
        <f t="array" ref="AS1056">_xlfn.IFS(
  attrition_data[[#This Row],[RiskScore]] &lt;= $AU$3, "Q1 (Lowest)",
  attrition_data[[#This Row],[RiskScore]] &lt;= $AV$3, "Q2",
  attrition_data[[#This Row],[RiskScore]] &lt;= $AW$3, "Q3",
  TRUE, "Q4 (Highest)"
)</f>
        <v>Q1 (Lowest)</v>
      </c>
    </row>
    <row r="1057" spans="1:45">
      <c r="A1057">
        <v>34</v>
      </c>
      <c r="B1057" t="s">
        <v>50</v>
      </c>
      <c r="C1057" t="s">
        <v>51</v>
      </c>
      <c r="D1057" t="s">
        <v>52</v>
      </c>
      <c r="E1057">
        <v>15</v>
      </c>
      <c r="F1057">
        <v>3</v>
      </c>
      <c r="G1057" t="s">
        <v>64</v>
      </c>
      <c r="H1057">
        <v>1485</v>
      </c>
      <c r="I1057">
        <v>2</v>
      </c>
      <c r="J1057" t="s">
        <v>53</v>
      </c>
      <c r="K1057">
        <v>3</v>
      </c>
      <c r="L1057">
        <v>4</v>
      </c>
      <c r="M1057" t="s">
        <v>80</v>
      </c>
      <c r="N1057">
        <v>1</v>
      </c>
      <c r="O1057" t="s">
        <v>67</v>
      </c>
      <c r="P1057">
        <v>17007</v>
      </c>
      <c r="Q1057">
        <v>7</v>
      </c>
      <c r="R1057" t="s">
        <v>50</v>
      </c>
      <c r="S1057">
        <v>14</v>
      </c>
      <c r="T1057">
        <v>3</v>
      </c>
      <c r="U1057">
        <v>4</v>
      </c>
      <c r="V1057">
        <v>2</v>
      </c>
      <c r="W1057">
        <v>16</v>
      </c>
      <c r="X1057">
        <v>3</v>
      </c>
      <c r="Y1057">
        <v>2</v>
      </c>
      <c r="Z1057">
        <v>14</v>
      </c>
      <c r="AA1057">
        <v>8</v>
      </c>
      <c r="AB1057">
        <v>6</v>
      </c>
      <c r="AC1057">
        <v>9</v>
      </c>
      <c r="AD1057">
        <v>0</v>
      </c>
      <c r="AE1057">
        <v>0</v>
      </c>
      <c r="AF1057">
        <v>0</v>
      </c>
      <c r="AG1057">
        <v>1</v>
      </c>
      <c r="AH1057" t="s">
        <v>63</v>
      </c>
      <c r="AI1057" t="s">
        <v>73</v>
      </c>
      <c r="AJ1057" t="s">
        <v>76</v>
      </c>
      <c r="AK1057" t="s">
        <v>71</v>
      </c>
      <c r="AL1057" t="s">
        <v>71</v>
      </c>
      <c r="AM1057">
        <v>2.25</v>
      </c>
      <c r="AN1057" t="s">
        <v>96</v>
      </c>
      <c r="AO1057" t="str" cm="1">
        <f t="array" ref="AO1057">_xlfn.IFS(
  attrition_data[[#This Row],[YearsSinceLastPromotion]]="","",
  attrition_data[[#This Row],[YearsSinceLastPromotion]]=0,"0",
  attrition_data[[#This Row],[YearsSinceLastPromotion]]&lt;=2,"1–2",
  attrition_data[[#This Row],[YearsSinceLastPromotion]]&lt;=5,"3–5",
  TRUE,"6+"
)</f>
        <v>6+</v>
      </c>
      <c r="AP1057">
        <f>attrition_data[[#This Row],[MonthlyIncome]] * 12 * ReplacementFactor</f>
        <v>61225.2</v>
      </c>
      <c r="AQ1057">
        <f>IFERROR(attrition_data[[#This Row],[AttritionFlag]] * attrition_data[[#This Row],[ReplacementCost]], 0)</f>
        <v>0</v>
      </c>
      <c r="AR105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57" t="str" cm="1">
        <f t="array" ref="AS1057">_xlfn.IFS(
  attrition_data[[#This Row],[RiskScore]] &lt;= $AU$3, "Q1 (Lowest)",
  attrition_data[[#This Row],[RiskScore]] &lt;= $AV$3, "Q2",
  attrition_data[[#This Row],[RiskScore]] &lt;= $AW$3, "Q3",
  TRUE, "Q4 (Highest)"
)</f>
        <v>Q2</v>
      </c>
    </row>
    <row r="1058" spans="1:45">
      <c r="A1058">
        <v>28</v>
      </c>
      <c r="B1058" t="s">
        <v>38</v>
      </c>
      <c r="C1058" t="s">
        <v>51</v>
      </c>
      <c r="D1058" t="s">
        <v>40</v>
      </c>
      <c r="E1058">
        <v>1</v>
      </c>
      <c r="F1058">
        <v>3</v>
      </c>
      <c r="G1058" t="s">
        <v>83</v>
      </c>
      <c r="H1058">
        <v>1486</v>
      </c>
      <c r="I1058">
        <v>1</v>
      </c>
      <c r="J1058" t="s">
        <v>53</v>
      </c>
      <c r="K1058">
        <v>3</v>
      </c>
      <c r="L1058">
        <v>1</v>
      </c>
      <c r="M1058" t="s">
        <v>79</v>
      </c>
      <c r="N1058">
        <v>3</v>
      </c>
      <c r="O1058" t="s">
        <v>55</v>
      </c>
      <c r="P1058">
        <v>2909</v>
      </c>
      <c r="Q1058">
        <v>3</v>
      </c>
      <c r="R1058" t="s">
        <v>50</v>
      </c>
      <c r="S1058">
        <v>15</v>
      </c>
      <c r="T1058">
        <v>3</v>
      </c>
      <c r="U1058">
        <v>4</v>
      </c>
      <c r="V1058">
        <v>1</v>
      </c>
      <c r="W1058">
        <v>5</v>
      </c>
      <c r="X1058">
        <v>3</v>
      </c>
      <c r="Y1058">
        <v>4</v>
      </c>
      <c r="Z1058">
        <v>3</v>
      </c>
      <c r="AA1058">
        <v>2</v>
      </c>
      <c r="AB1058">
        <v>1</v>
      </c>
      <c r="AC1058">
        <v>2</v>
      </c>
      <c r="AD1058">
        <v>1</v>
      </c>
      <c r="AE1058">
        <v>0</v>
      </c>
      <c r="AF1058">
        <v>1</v>
      </c>
      <c r="AG1058">
        <v>1</v>
      </c>
      <c r="AH1058" t="s">
        <v>63</v>
      </c>
      <c r="AI1058" t="s">
        <v>46</v>
      </c>
      <c r="AJ1058" t="s">
        <v>61</v>
      </c>
      <c r="AK1058" t="s">
        <v>48</v>
      </c>
      <c r="AL1058" t="s">
        <v>65</v>
      </c>
      <c r="AM1058">
        <v>3</v>
      </c>
      <c r="AN1058" t="s">
        <v>94</v>
      </c>
      <c r="AO1058" t="str" cm="1">
        <f t="array" ref="AO1058">_xlfn.IFS(
  attrition_data[[#This Row],[YearsSinceLastPromotion]]="","",
  attrition_data[[#This Row],[YearsSinceLastPromotion]]=0,"0",
  attrition_data[[#This Row],[YearsSinceLastPromotion]]&lt;=2,"1–2",
  attrition_data[[#This Row],[YearsSinceLastPromotion]]&lt;=5,"3–5",
  TRUE,"6+"
)</f>
        <v>1–2</v>
      </c>
      <c r="AP1058">
        <f>attrition_data[[#This Row],[MonthlyIncome]] * 12 * ReplacementFactor</f>
        <v>10472.4</v>
      </c>
      <c r="AQ1058">
        <f>IFERROR(attrition_data[[#This Row],[AttritionFlag]] * attrition_data[[#This Row],[ReplacementCost]], 0)</f>
        <v>10472.4</v>
      </c>
      <c r="AR105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58" t="str" cm="1">
        <f t="array" ref="AS1058">_xlfn.IFS(
  attrition_data[[#This Row],[RiskScore]] &lt;= $AU$3, "Q1 (Lowest)",
  attrition_data[[#This Row],[RiskScore]] &lt;= $AV$3, "Q2",
  attrition_data[[#This Row],[RiskScore]] &lt;= $AW$3, "Q3",
  TRUE, "Q4 (Highest)"
)</f>
        <v>Q1 (Lowest)</v>
      </c>
    </row>
    <row r="1059" spans="1:45">
      <c r="A1059">
        <v>29</v>
      </c>
      <c r="B1059" t="s">
        <v>38</v>
      </c>
      <c r="C1059" t="s">
        <v>51</v>
      </c>
      <c r="D1059" t="s">
        <v>40</v>
      </c>
      <c r="E1059">
        <v>13</v>
      </c>
      <c r="F1059">
        <v>3</v>
      </c>
      <c r="G1059" t="s">
        <v>83</v>
      </c>
      <c r="H1059">
        <v>1487</v>
      </c>
      <c r="I1059">
        <v>1</v>
      </c>
      <c r="J1059" t="s">
        <v>42</v>
      </c>
      <c r="K1059">
        <v>3</v>
      </c>
      <c r="L1059">
        <v>2</v>
      </c>
      <c r="M1059" t="s">
        <v>43</v>
      </c>
      <c r="N1059">
        <v>2</v>
      </c>
      <c r="O1059" t="s">
        <v>44</v>
      </c>
      <c r="P1059">
        <v>5765</v>
      </c>
      <c r="Q1059">
        <v>5</v>
      </c>
      <c r="R1059" t="s">
        <v>50</v>
      </c>
      <c r="S1059">
        <v>11</v>
      </c>
      <c r="T1059">
        <v>3</v>
      </c>
      <c r="U1059">
        <v>1</v>
      </c>
      <c r="V1059">
        <v>0</v>
      </c>
      <c r="W1059">
        <v>7</v>
      </c>
      <c r="X1059">
        <v>4</v>
      </c>
      <c r="Y1059">
        <v>1</v>
      </c>
      <c r="Z1059">
        <v>5</v>
      </c>
      <c r="AA1059">
        <v>3</v>
      </c>
      <c r="AB1059">
        <v>0</v>
      </c>
      <c r="AC1059">
        <v>0</v>
      </c>
      <c r="AD1059">
        <v>1</v>
      </c>
      <c r="AE1059">
        <v>0</v>
      </c>
      <c r="AF1059">
        <v>1</v>
      </c>
      <c r="AG1059">
        <v>0</v>
      </c>
      <c r="AH1059" t="s">
        <v>63</v>
      </c>
      <c r="AI1059" t="s">
        <v>73</v>
      </c>
      <c r="AJ1059" t="s">
        <v>47</v>
      </c>
      <c r="AK1059" t="s">
        <v>48</v>
      </c>
      <c r="AL1059" t="s">
        <v>65</v>
      </c>
      <c r="AM1059">
        <v>1.25</v>
      </c>
      <c r="AN1059" t="s">
        <v>97</v>
      </c>
      <c r="AO1059" t="str" cm="1">
        <f t="array" ref="AO1059">_xlfn.IFS(
  attrition_data[[#This Row],[YearsSinceLastPromotion]]="","",
  attrition_data[[#This Row],[YearsSinceLastPromotion]]=0,"0",
  attrition_data[[#This Row],[YearsSinceLastPromotion]]&lt;=2,"1–2",
  attrition_data[[#This Row],[YearsSinceLastPromotion]]&lt;=5,"3–5",
  TRUE,"6+"
)</f>
        <v>0</v>
      </c>
      <c r="AP1059">
        <f>attrition_data[[#This Row],[MonthlyIncome]] * 12 * ReplacementFactor</f>
        <v>20754</v>
      </c>
      <c r="AQ1059">
        <f>IFERROR(attrition_data[[#This Row],[AttritionFlag]] * attrition_data[[#This Row],[ReplacementCost]], 0)</f>
        <v>20754</v>
      </c>
      <c r="AR105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59" t="str" cm="1">
        <f t="array" ref="AS1059">_xlfn.IFS(
  attrition_data[[#This Row],[RiskScore]] &lt;= $AU$3, "Q1 (Lowest)",
  attrition_data[[#This Row],[RiskScore]] &lt;= $AV$3, "Q2",
  attrition_data[[#This Row],[RiskScore]] &lt;= $AW$3, "Q3",
  TRUE, "Q4 (Highest)"
)</f>
        <v>Q2</v>
      </c>
    </row>
    <row r="1060" spans="1:45">
      <c r="A1060">
        <v>34</v>
      </c>
      <c r="B1060" t="s">
        <v>38</v>
      </c>
      <c r="C1060" t="s">
        <v>39</v>
      </c>
      <c r="D1060" t="s">
        <v>40</v>
      </c>
      <c r="E1060">
        <v>24</v>
      </c>
      <c r="F1060">
        <v>4</v>
      </c>
      <c r="G1060" t="s">
        <v>64</v>
      </c>
      <c r="H1060">
        <v>1489</v>
      </c>
      <c r="I1060">
        <v>1</v>
      </c>
      <c r="J1060" t="s">
        <v>42</v>
      </c>
      <c r="K1060">
        <v>2</v>
      </c>
      <c r="L1060">
        <v>2</v>
      </c>
      <c r="M1060" t="s">
        <v>43</v>
      </c>
      <c r="N1060">
        <v>2</v>
      </c>
      <c r="O1060" t="s">
        <v>44</v>
      </c>
      <c r="P1060">
        <v>4599</v>
      </c>
      <c r="Q1060">
        <v>0</v>
      </c>
      <c r="R1060" t="s">
        <v>38</v>
      </c>
      <c r="S1060">
        <v>23</v>
      </c>
      <c r="T1060">
        <v>4</v>
      </c>
      <c r="U1060">
        <v>3</v>
      </c>
      <c r="V1060">
        <v>0</v>
      </c>
      <c r="W1060">
        <v>16</v>
      </c>
      <c r="X1060">
        <v>2</v>
      </c>
      <c r="Y1060">
        <v>4</v>
      </c>
      <c r="Z1060">
        <v>15</v>
      </c>
      <c r="AA1060">
        <v>9</v>
      </c>
      <c r="AB1060">
        <v>10</v>
      </c>
      <c r="AC1060">
        <v>10</v>
      </c>
      <c r="AD1060">
        <v>1</v>
      </c>
      <c r="AE1060">
        <v>1</v>
      </c>
      <c r="AF1060">
        <v>0</v>
      </c>
      <c r="AG1060">
        <v>1</v>
      </c>
      <c r="AH1060" t="s">
        <v>63</v>
      </c>
      <c r="AI1060" t="s">
        <v>68</v>
      </c>
      <c r="AJ1060" t="s">
        <v>61</v>
      </c>
      <c r="AK1060" t="s">
        <v>71</v>
      </c>
      <c r="AL1060" t="s">
        <v>71</v>
      </c>
      <c r="AM1060">
        <v>2.5</v>
      </c>
      <c r="AN1060" t="s">
        <v>96</v>
      </c>
      <c r="AO1060" t="str" cm="1">
        <f t="array" ref="AO1060">_xlfn.IFS(
  attrition_data[[#This Row],[YearsSinceLastPromotion]]="","",
  attrition_data[[#This Row],[YearsSinceLastPromotion]]=0,"0",
  attrition_data[[#This Row],[YearsSinceLastPromotion]]&lt;=2,"1–2",
  attrition_data[[#This Row],[YearsSinceLastPromotion]]&lt;=5,"3–5",
  TRUE,"6+"
)</f>
        <v>6+</v>
      </c>
      <c r="AP1060">
        <f>attrition_data[[#This Row],[MonthlyIncome]] * 12 * ReplacementFactor</f>
        <v>16556.399999999998</v>
      </c>
      <c r="AQ1060">
        <f>IFERROR(attrition_data[[#This Row],[AttritionFlag]] * attrition_data[[#This Row],[ReplacementCost]], 0)</f>
        <v>16556.399999999998</v>
      </c>
      <c r="AR106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060" t="str" cm="1">
        <f t="array" ref="AS1060">_xlfn.IFS(
  attrition_data[[#This Row],[RiskScore]] &lt;= $AU$3, "Q1 (Lowest)",
  attrition_data[[#This Row],[RiskScore]] &lt;= $AV$3, "Q2",
  attrition_data[[#This Row],[RiskScore]] &lt;= $AW$3, "Q3",
  TRUE, "Q4 (Highest)"
)</f>
        <v>Q4 (Highest)</v>
      </c>
    </row>
    <row r="1061" spans="1:45">
      <c r="A1061">
        <v>35</v>
      </c>
      <c r="B1061" t="s">
        <v>50</v>
      </c>
      <c r="C1061" t="s">
        <v>39</v>
      </c>
      <c r="D1061" t="s">
        <v>40</v>
      </c>
      <c r="E1061">
        <v>7</v>
      </c>
      <c r="F1061">
        <v>1</v>
      </c>
      <c r="G1061" t="s">
        <v>41</v>
      </c>
      <c r="H1061">
        <v>1492</v>
      </c>
      <c r="I1061">
        <v>4</v>
      </c>
      <c r="J1061" t="s">
        <v>53</v>
      </c>
      <c r="K1061">
        <v>3</v>
      </c>
      <c r="L1061">
        <v>1</v>
      </c>
      <c r="M1061" t="s">
        <v>79</v>
      </c>
      <c r="N1061">
        <v>3</v>
      </c>
      <c r="O1061" t="s">
        <v>55</v>
      </c>
      <c r="P1061">
        <v>2404</v>
      </c>
      <c r="Q1061">
        <v>1</v>
      </c>
      <c r="R1061" t="s">
        <v>50</v>
      </c>
      <c r="S1061">
        <v>13</v>
      </c>
      <c r="T1061">
        <v>3</v>
      </c>
      <c r="U1061">
        <v>1</v>
      </c>
      <c r="V1061">
        <v>1</v>
      </c>
      <c r="W1061">
        <v>1</v>
      </c>
      <c r="X1061">
        <v>3</v>
      </c>
      <c r="Y1061">
        <v>3</v>
      </c>
      <c r="Z1061">
        <v>1</v>
      </c>
      <c r="AA1061">
        <v>0</v>
      </c>
      <c r="AB1061">
        <v>0</v>
      </c>
      <c r="AC1061">
        <v>0</v>
      </c>
      <c r="AD1061">
        <v>0</v>
      </c>
      <c r="AE1061">
        <v>0</v>
      </c>
      <c r="AF1061">
        <v>1</v>
      </c>
      <c r="AG1061">
        <v>0</v>
      </c>
      <c r="AH1061" t="s">
        <v>45</v>
      </c>
      <c r="AI1061" t="s">
        <v>57</v>
      </c>
      <c r="AJ1061" t="s">
        <v>61</v>
      </c>
      <c r="AK1061" t="s">
        <v>65</v>
      </c>
      <c r="AL1061" t="s">
        <v>62</v>
      </c>
      <c r="AM1061">
        <v>2.75</v>
      </c>
      <c r="AN1061" t="s">
        <v>94</v>
      </c>
      <c r="AO1061" t="str" cm="1">
        <f t="array" ref="AO1061">_xlfn.IFS(
  attrition_data[[#This Row],[YearsSinceLastPromotion]]="","",
  attrition_data[[#This Row],[YearsSinceLastPromotion]]=0,"0",
  attrition_data[[#This Row],[YearsSinceLastPromotion]]&lt;=2,"1–2",
  attrition_data[[#This Row],[YearsSinceLastPromotion]]&lt;=5,"3–5",
  TRUE,"6+"
)</f>
        <v>0</v>
      </c>
      <c r="AP1061">
        <f>attrition_data[[#This Row],[MonthlyIncome]] * 12 * ReplacementFactor</f>
        <v>8654.4</v>
      </c>
      <c r="AQ1061">
        <f>IFERROR(attrition_data[[#This Row],[AttritionFlag]] * attrition_data[[#This Row],[ReplacementCost]], 0)</f>
        <v>0</v>
      </c>
      <c r="AR106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61" t="str" cm="1">
        <f t="array" ref="AS1061">_xlfn.IFS(
  attrition_data[[#This Row],[RiskScore]] &lt;= $AU$3, "Q1 (Lowest)",
  attrition_data[[#This Row],[RiskScore]] &lt;= $AV$3, "Q2",
  attrition_data[[#This Row],[RiskScore]] &lt;= $AW$3, "Q3",
  TRUE, "Q4 (Highest)"
)</f>
        <v>Q2</v>
      </c>
    </row>
    <row r="1062" spans="1:45">
      <c r="A1062">
        <v>24</v>
      </c>
      <c r="B1062" t="s">
        <v>38</v>
      </c>
      <c r="C1062" t="s">
        <v>51</v>
      </c>
      <c r="D1062" t="s">
        <v>52</v>
      </c>
      <c r="E1062">
        <v>9</v>
      </c>
      <c r="F1062">
        <v>3</v>
      </c>
      <c r="G1062" t="s">
        <v>64</v>
      </c>
      <c r="H1062">
        <v>1494</v>
      </c>
      <c r="I1062">
        <v>2</v>
      </c>
      <c r="J1062" t="s">
        <v>53</v>
      </c>
      <c r="K1062">
        <v>3</v>
      </c>
      <c r="L1062">
        <v>1</v>
      </c>
      <c r="M1062" t="s">
        <v>60</v>
      </c>
      <c r="N1062">
        <v>1</v>
      </c>
      <c r="O1062" t="s">
        <v>44</v>
      </c>
      <c r="P1062">
        <v>3172</v>
      </c>
      <c r="Q1062">
        <v>2</v>
      </c>
      <c r="R1062" t="s">
        <v>38</v>
      </c>
      <c r="S1062">
        <v>11</v>
      </c>
      <c r="T1062">
        <v>3</v>
      </c>
      <c r="U1062">
        <v>3</v>
      </c>
      <c r="V1062">
        <v>0</v>
      </c>
      <c r="W1062">
        <v>4</v>
      </c>
      <c r="X1062">
        <v>2</v>
      </c>
      <c r="Y1062">
        <v>2</v>
      </c>
      <c r="Z1062">
        <v>0</v>
      </c>
      <c r="AA1062">
        <v>0</v>
      </c>
      <c r="AB1062">
        <v>0</v>
      </c>
      <c r="AC1062">
        <v>0</v>
      </c>
      <c r="AD1062">
        <v>1</v>
      </c>
      <c r="AE1062">
        <v>1</v>
      </c>
      <c r="AF1062">
        <v>1</v>
      </c>
      <c r="AG1062">
        <v>0</v>
      </c>
      <c r="AH1062" t="s">
        <v>153</v>
      </c>
      <c r="AI1062" t="s">
        <v>57</v>
      </c>
      <c r="AJ1062" t="s">
        <v>61</v>
      </c>
      <c r="AK1062" t="s">
        <v>48</v>
      </c>
      <c r="AL1062" t="s">
        <v>62</v>
      </c>
      <c r="AM1062">
        <v>2</v>
      </c>
      <c r="AN1062" t="s">
        <v>93</v>
      </c>
      <c r="AO1062" t="str" cm="1">
        <f t="array" ref="AO1062">_xlfn.IFS(
  attrition_data[[#This Row],[YearsSinceLastPromotion]]="","",
  attrition_data[[#This Row],[YearsSinceLastPromotion]]=0,"0",
  attrition_data[[#This Row],[YearsSinceLastPromotion]]&lt;=2,"1–2",
  attrition_data[[#This Row],[YearsSinceLastPromotion]]&lt;=5,"3–5",
  TRUE,"6+"
)</f>
        <v>0</v>
      </c>
      <c r="AP1062">
        <f>attrition_data[[#This Row],[MonthlyIncome]] * 12 * ReplacementFactor</f>
        <v>11419.199999999999</v>
      </c>
      <c r="AQ1062">
        <f>IFERROR(attrition_data[[#This Row],[AttritionFlag]] * attrition_data[[#This Row],[ReplacementCost]], 0)</f>
        <v>11419.199999999999</v>
      </c>
      <c r="AR106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062" t="str" cm="1">
        <f t="array" ref="AS1062">_xlfn.IFS(
  attrition_data[[#This Row],[RiskScore]] &lt;= $AU$3, "Q1 (Lowest)",
  attrition_data[[#This Row],[RiskScore]] &lt;= $AV$3, "Q2",
  attrition_data[[#This Row],[RiskScore]] &lt;= $AW$3, "Q3",
  TRUE, "Q4 (Highest)"
)</f>
        <v>Q4 (Highest)</v>
      </c>
    </row>
    <row r="1063" spans="1:45">
      <c r="A1063">
        <v>24</v>
      </c>
      <c r="B1063" t="s">
        <v>50</v>
      </c>
      <c r="C1063" t="s">
        <v>74</v>
      </c>
      <c r="D1063" t="s">
        <v>40</v>
      </c>
      <c r="E1063">
        <v>13</v>
      </c>
      <c r="F1063">
        <v>2</v>
      </c>
      <c r="G1063" t="s">
        <v>41</v>
      </c>
      <c r="H1063">
        <v>1495</v>
      </c>
      <c r="I1063">
        <v>4</v>
      </c>
      <c r="J1063" t="s">
        <v>42</v>
      </c>
      <c r="K1063">
        <v>3</v>
      </c>
      <c r="L1063">
        <v>1</v>
      </c>
      <c r="M1063" t="s">
        <v>79</v>
      </c>
      <c r="N1063">
        <v>2</v>
      </c>
      <c r="O1063" t="s">
        <v>55</v>
      </c>
      <c r="P1063">
        <v>2033</v>
      </c>
      <c r="Q1063">
        <v>1</v>
      </c>
      <c r="R1063" t="s">
        <v>50</v>
      </c>
      <c r="S1063">
        <v>13</v>
      </c>
      <c r="T1063">
        <v>3</v>
      </c>
      <c r="U1063">
        <v>3</v>
      </c>
      <c r="V1063">
        <v>1</v>
      </c>
      <c r="W1063">
        <v>1</v>
      </c>
      <c r="X1063">
        <v>2</v>
      </c>
      <c r="Y1063">
        <v>3</v>
      </c>
      <c r="Z1063">
        <v>1</v>
      </c>
      <c r="AA1063">
        <v>0</v>
      </c>
      <c r="AB1063">
        <v>0</v>
      </c>
      <c r="AC1063">
        <v>0</v>
      </c>
      <c r="AD1063">
        <v>0</v>
      </c>
      <c r="AE1063">
        <v>0</v>
      </c>
      <c r="AF1063">
        <v>1</v>
      </c>
      <c r="AG1063">
        <v>0</v>
      </c>
      <c r="AH1063" t="s">
        <v>153</v>
      </c>
      <c r="AI1063" t="s">
        <v>73</v>
      </c>
      <c r="AJ1063" t="s">
        <v>61</v>
      </c>
      <c r="AK1063" t="s">
        <v>65</v>
      </c>
      <c r="AL1063" t="s">
        <v>62</v>
      </c>
      <c r="AM1063">
        <v>3</v>
      </c>
      <c r="AN1063" t="s">
        <v>94</v>
      </c>
      <c r="AO1063" t="str" cm="1">
        <f t="array" ref="AO1063">_xlfn.IFS(
  attrition_data[[#This Row],[YearsSinceLastPromotion]]="","",
  attrition_data[[#This Row],[YearsSinceLastPromotion]]=0,"0",
  attrition_data[[#This Row],[YearsSinceLastPromotion]]&lt;=2,"1–2",
  attrition_data[[#This Row],[YearsSinceLastPromotion]]&lt;=5,"3–5",
  TRUE,"6+"
)</f>
        <v>0</v>
      </c>
      <c r="AP1063">
        <f>attrition_data[[#This Row],[MonthlyIncome]] * 12 * ReplacementFactor</f>
        <v>7318.8</v>
      </c>
      <c r="AQ1063">
        <f>IFERROR(attrition_data[[#This Row],[AttritionFlag]] * attrition_data[[#This Row],[ReplacementCost]], 0)</f>
        <v>0</v>
      </c>
      <c r="AR106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63" t="str" cm="1">
        <f t="array" ref="AS1063">_xlfn.IFS(
  attrition_data[[#This Row],[RiskScore]] &lt;= $AU$3, "Q1 (Lowest)",
  attrition_data[[#This Row],[RiskScore]] &lt;= $AV$3, "Q2",
  attrition_data[[#This Row],[RiskScore]] &lt;= $AW$3, "Q3",
  TRUE, "Q4 (Highest)"
)</f>
        <v>Q2</v>
      </c>
    </row>
    <row r="1064" spans="1:45">
      <c r="A1064">
        <v>44</v>
      </c>
      <c r="B1064" t="s">
        <v>50</v>
      </c>
      <c r="C1064" t="s">
        <v>51</v>
      </c>
      <c r="D1064" t="s">
        <v>52</v>
      </c>
      <c r="E1064">
        <v>2</v>
      </c>
      <c r="F1064">
        <v>1</v>
      </c>
      <c r="G1064" t="s">
        <v>64</v>
      </c>
      <c r="H1064">
        <v>1496</v>
      </c>
      <c r="I1064">
        <v>2</v>
      </c>
      <c r="J1064" t="s">
        <v>53</v>
      </c>
      <c r="K1064">
        <v>3</v>
      </c>
      <c r="L1064">
        <v>3</v>
      </c>
      <c r="M1064" t="s">
        <v>69</v>
      </c>
      <c r="N1064">
        <v>3</v>
      </c>
      <c r="O1064" t="s">
        <v>44</v>
      </c>
      <c r="P1064">
        <v>10209</v>
      </c>
      <c r="Q1064">
        <v>5</v>
      </c>
      <c r="R1064" t="s">
        <v>38</v>
      </c>
      <c r="S1064">
        <v>18</v>
      </c>
      <c r="T1064">
        <v>3</v>
      </c>
      <c r="U1064">
        <v>2</v>
      </c>
      <c r="V1064">
        <v>0</v>
      </c>
      <c r="W1064">
        <v>16</v>
      </c>
      <c r="X1064">
        <v>2</v>
      </c>
      <c r="Y1064">
        <v>2</v>
      </c>
      <c r="Z1064">
        <v>2</v>
      </c>
      <c r="AA1064">
        <v>2</v>
      </c>
      <c r="AB1064">
        <v>2</v>
      </c>
      <c r="AC1064">
        <v>2</v>
      </c>
      <c r="AD1064">
        <v>0</v>
      </c>
      <c r="AE1064">
        <v>1</v>
      </c>
      <c r="AF1064">
        <v>0</v>
      </c>
      <c r="AG1064">
        <v>1</v>
      </c>
      <c r="AH1064" t="s">
        <v>45</v>
      </c>
      <c r="AI1064" t="s">
        <v>46</v>
      </c>
      <c r="AJ1064" t="s">
        <v>81</v>
      </c>
      <c r="AK1064" t="s">
        <v>71</v>
      </c>
      <c r="AL1064" t="s">
        <v>65</v>
      </c>
      <c r="AM1064">
        <v>2.25</v>
      </c>
      <c r="AN1064" t="s">
        <v>96</v>
      </c>
      <c r="AO1064" t="str" cm="1">
        <f t="array" ref="AO1064">_xlfn.IFS(
  attrition_data[[#This Row],[YearsSinceLastPromotion]]="","",
  attrition_data[[#This Row],[YearsSinceLastPromotion]]=0,"0",
  attrition_data[[#This Row],[YearsSinceLastPromotion]]&lt;=2,"1–2",
  attrition_data[[#This Row],[YearsSinceLastPromotion]]&lt;=5,"3–5",
  TRUE,"6+"
)</f>
        <v>1–2</v>
      </c>
      <c r="AP1064">
        <f>attrition_data[[#This Row],[MonthlyIncome]] * 12 * ReplacementFactor</f>
        <v>36752.400000000001</v>
      </c>
      <c r="AQ1064">
        <f>IFERROR(attrition_data[[#This Row],[AttritionFlag]] * attrition_data[[#This Row],[ReplacementCost]], 0)</f>
        <v>0</v>
      </c>
      <c r="AR106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064" t="str" cm="1">
        <f t="array" ref="AS1064">_xlfn.IFS(
  attrition_data[[#This Row],[RiskScore]] &lt;= $AU$3, "Q1 (Lowest)",
  attrition_data[[#This Row],[RiskScore]] &lt;= $AV$3, "Q2",
  attrition_data[[#This Row],[RiskScore]] &lt;= $AW$3, "Q3",
  TRUE, "Q4 (Highest)"
)</f>
        <v>Q3</v>
      </c>
    </row>
    <row r="1065" spans="1:45">
      <c r="A1065">
        <v>29</v>
      </c>
      <c r="B1065" t="s">
        <v>50</v>
      </c>
      <c r="C1065" t="s">
        <v>39</v>
      </c>
      <c r="D1065" t="s">
        <v>40</v>
      </c>
      <c r="E1065">
        <v>19</v>
      </c>
      <c r="F1065">
        <v>3</v>
      </c>
      <c r="G1065" t="s">
        <v>41</v>
      </c>
      <c r="H1065">
        <v>1497</v>
      </c>
      <c r="I1065">
        <v>3</v>
      </c>
      <c r="J1065" t="s">
        <v>53</v>
      </c>
      <c r="K1065">
        <v>2</v>
      </c>
      <c r="L1065">
        <v>2</v>
      </c>
      <c r="M1065" t="s">
        <v>43</v>
      </c>
      <c r="N1065">
        <v>3</v>
      </c>
      <c r="O1065" t="s">
        <v>67</v>
      </c>
      <c r="P1065">
        <v>8620</v>
      </c>
      <c r="Q1065">
        <v>1</v>
      </c>
      <c r="R1065" t="s">
        <v>50</v>
      </c>
      <c r="S1065">
        <v>14</v>
      </c>
      <c r="T1065">
        <v>3</v>
      </c>
      <c r="U1065">
        <v>3</v>
      </c>
      <c r="V1065">
        <v>2</v>
      </c>
      <c r="W1065">
        <v>10</v>
      </c>
      <c r="X1065">
        <v>3</v>
      </c>
      <c r="Y1065">
        <v>3</v>
      </c>
      <c r="Z1065">
        <v>10</v>
      </c>
      <c r="AA1065">
        <v>7</v>
      </c>
      <c r="AB1065">
        <v>0</v>
      </c>
      <c r="AC1065">
        <v>4</v>
      </c>
      <c r="AD1065">
        <v>0</v>
      </c>
      <c r="AE1065">
        <v>0</v>
      </c>
      <c r="AF1065">
        <v>1</v>
      </c>
      <c r="AG1065">
        <v>1</v>
      </c>
      <c r="AH1065" t="s">
        <v>63</v>
      </c>
      <c r="AI1065" t="s">
        <v>72</v>
      </c>
      <c r="AJ1065" t="s">
        <v>47</v>
      </c>
      <c r="AK1065" t="s">
        <v>58</v>
      </c>
      <c r="AL1065" t="s">
        <v>49</v>
      </c>
      <c r="AM1065">
        <v>3</v>
      </c>
      <c r="AN1065" t="s">
        <v>94</v>
      </c>
      <c r="AO1065" t="str" cm="1">
        <f t="array" ref="AO1065">_xlfn.IFS(
  attrition_data[[#This Row],[YearsSinceLastPromotion]]="","",
  attrition_data[[#This Row],[YearsSinceLastPromotion]]=0,"0",
  attrition_data[[#This Row],[YearsSinceLastPromotion]]&lt;=2,"1–2",
  attrition_data[[#This Row],[YearsSinceLastPromotion]]&lt;=5,"3–5",
  TRUE,"6+"
)</f>
        <v>0</v>
      </c>
      <c r="AP1065">
        <f>attrition_data[[#This Row],[MonthlyIncome]] * 12 * ReplacementFactor</f>
        <v>31032</v>
      </c>
      <c r="AQ1065">
        <f>IFERROR(attrition_data[[#This Row],[AttritionFlag]] * attrition_data[[#This Row],[ReplacementCost]], 0)</f>
        <v>0</v>
      </c>
      <c r="AR106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65" t="str" cm="1">
        <f t="array" ref="AS1065">_xlfn.IFS(
  attrition_data[[#This Row],[RiskScore]] &lt;= $AU$3, "Q1 (Lowest)",
  attrition_data[[#This Row],[RiskScore]] &lt;= $AV$3, "Q2",
  attrition_data[[#This Row],[RiskScore]] &lt;= $AW$3, "Q3",
  TRUE, "Q4 (Highest)"
)</f>
        <v>Q1 (Lowest)</v>
      </c>
    </row>
    <row r="1066" spans="1:45">
      <c r="A1066">
        <v>30</v>
      </c>
      <c r="B1066" t="s">
        <v>50</v>
      </c>
      <c r="C1066" t="s">
        <v>39</v>
      </c>
      <c r="D1066" t="s">
        <v>84</v>
      </c>
      <c r="E1066">
        <v>1</v>
      </c>
      <c r="F1066">
        <v>3</v>
      </c>
      <c r="G1066" t="s">
        <v>41</v>
      </c>
      <c r="H1066">
        <v>1499</v>
      </c>
      <c r="I1066">
        <v>3</v>
      </c>
      <c r="J1066" t="s">
        <v>53</v>
      </c>
      <c r="K1066">
        <v>3</v>
      </c>
      <c r="L1066">
        <v>1</v>
      </c>
      <c r="M1066" t="s">
        <v>84</v>
      </c>
      <c r="N1066">
        <v>3</v>
      </c>
      <c r="O1066" t="s">
        <v>67</v>
      </c>
      <c r="P1066">
        <v>2064</v>
      </c>
      <c r="Q1066">
        <v>0</v>
      </c>
      <c r="R1066" t="s">
        <v>50</v>
      </c>
      <c r="S1066">
        <v>21</v>
      </c>
      <c r="T1066">
        <v>4</v>
      </c>
      <c r="U1066">
        <v>1</v>
      </c>
      <c r="V1066">
        <v>1</v>
      </c>
      <c r="W1066">
        <v>6</v>
      </c>
      <c r="X1066">
        <v>3</v>
      </c>
      <c r="Y1066">
        <v>4</v>
      </c>
      <c r="Z1066">
        <v>5</v>
      </c>
      <c r="AA1066">
        <v>3</v>
      </c>
      <c r="AB1066">
        <v>1</v>
      </c>
      <c r="AC1066">
        <v>3</v>
      </c>
      <c r="AD1066">
        <v>0</v>
      </c>
      <c r="AE1066">
        <v>0</v>
      </c>
      <c r="AF1066">
        <v>1</v>
      </c>
      <c r="AG1066">
        <v>1</v>
      </c>
      <c r="AH1066" t="s">
        <v>63</v>
      </c>
      <c r="AI1066" t="s">
        <v>46</v>
      </c>
      <c r="AJ1066" t="s">
        <v>61</v>
      </c>
      <c r="AK1066" t="s">
        <v>48</v>
      </c>
      <c r="AL1066" t="s">
        <v>65</v>
      </c>
      <c r="AM1066">
        <v>2.75</v>
      </c>
      <c r="AN1066" t="s">
        <v>94</v>
      </c>
      <c r="AO1066" t="str" cm="1">
        <f t="array" ref="AO1066">_xlfn.IFS(
  attrition_data[[#This Row],[YearsSinceLastPromotion]]="","",
  attrition_data[[#This Row],[YearsSinceLastPromotion]]=0,"0",
  attrition_data[[#This Row],[YearsSinceLastPromotion]]&lt;=2,"1–2",
  attrition_data[[#This Row],[YearsSinceLastPromotion]]&lt;=5,"3–5",
  TRUE,"6+"
)</f>
        <v>1–2</v>
      </c>
      <c r="AP1066">
        <f>attrition_data[[#This Row],[MonthlyIncome]] * 12 * ReplacementFactor</f>
        <v>7430.4</v>
      </c>
      <c r="AQ1066">
        <f>IFERROR(attrition_data[[#This Row],[AttritionFlag]] * attrition_data[[#This Row],[ReplacementCost]], 0)</f>
        <v>0</v>
      </c>
      <c r="AR106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66" t="str" cm="1">
        <f t="array" ref="AS1066">_xlfn.IFS(
  attrition_data[[#This Row],[RiskScore]] &lt;= $AU$3, "Q1 (Lowest)",
  attrition_data[[#This Row],[RiskScore]] &lt;= $AV$3, "Q2",
  attrition_data[[#This Row],[RiskScore]] &lt;= $AW$3, "Q3",
  TRUE, "Q4 (Highest)"
)</f>
        <v>Q1 (Lowest)</v>
      </c>
    </row>
    <row r="1067" spans="1:45">
      <c r="A1067">
        <v>55</v>
      </c>
      <c r="B1067" t="s">
        <v>50</v>
      </c>
      <c r="C1067" t="s">
        <v>39</v>
      </c>
      <c r="D1067" t="s">
        <v>52</v>
      </c>
      <c r="E1067">
        <v>4</v>
      </c>
      <c r="F1067">
        <v>4</v>
      </c>
      <c r="G1067" t="s">
        <v>41</v>
      </c>
      <c r="H1067">
        <v>1501</v>
      </c>
      <c r="I1067">
        <v>4</v>
      </c>
      <c r="J1067" t="s">
        <v>53</v>
      </c>
      <c r="K1067">
        <v>3</v>
      </c>
      <c r="L1067">
        <v>2</v>
      </c>
      <c r="M1067" t="s">
        <v>70</v>
      </c>
      <c r="N1067">
        <v>3</v>
      </c>
      <c r="O1067" t="s">
        <v>55</v>
      </c>
      <c r="P1067">
        <v>4035</v>
      </c>
      <c r="Q1067">
        <v>0</v>
      </c>
      <c r="R1067" t="s">
        <v>38</v>
      </c>
      <c r="S1067">
        <v>16</v>
      </c>
      <c r="T1067">
        <v>3</v>
      </c>
      <c r="U1067">
        <v>2</v>
      </c>
      <c r="V1067">
        <v>0</v>
      </c>
      <c r="W1067">
        <v>4</v>
      </c>
      <c r="X1067">
        <v>2</v>
      </c>
      <c r="Y1067">
        <v>3</v>
      </c>
      <c r="Z1067">
        <v>3</v>
      </c>
      <c r="AA1067">
        <v>2</v>
      </c>
      <c r="AB1067">
        <v>1</v>
      </c>
      <c r="AC1067">
        <v>2</v>
      </c>
      <c r="AD1067">
        <v>0</v>
      </c>
      <c r="AE1067">
        <v>1</v>
      </c>
      <c r="AF1067">
        <v>1</v>
      </c>
      <c r="AG1067">
        <v>1</v>
      </c>
      <c r="AH1067" t="s">
        <v>66</v>
      </c>
      <c r="AI1067" t="s">
        <v>46</v>
      </c>
      <c r="AJ1067" t="s">
        <v>61</v>
      </c>
      <c r="AK1067" t="s">
        <v>48</v>
      </c>
      <c r="AL1067" t="s">
        <v>65</v>
      </c>
      <c r="AM1067">
        <v>3</v>
      </c>
      <c r="AN1067" t="s">
        <v>94</v>
      </c>
      <c r="AO1067" t="str" cm="1">
        <f t="array" ref="AO1067">_xlfn.IFS(
  attrition_data[[#This Row],[YearsSinceLastPromotion]]="","",
  attrition_data[[#This Row],[YearsSinceLastPromotion]]=0,"0",
  attrition_data[[#This Row],[YearsSinceLastPromotion]]&lt;=2,"1–2",
  attrition_data[[#This Row],[YearsSinceLastPromotion]]&lt;=5,"3–5",
  TRUE,"6+"
)</f>
        <v>1–2</v>
      </c>
      <c r="AP1067">
        <f>attrition_data[[#This Row],[MonthlyIncome]] * 12 * ReplacementFactor</f>
        <v>14526</v>
      </c>
      <c r="AQ1067">
        <f>IFERROR(attrition_data[[#This Row],[AttritionFlag]] * attrition_data[[#This Row],[ReplacementCost]], 0)</f>
        <v>0</v>
      </c>
      <c r="AR106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67" t="str" cm="1">
        <f t="array" ref="AS1067">_xlfn.IFS(
  attrition_data[[#This Row],[RiskScore]] &lt;= $AU$3, "Q1 (Lowest)",
  attrition_data[[#This Row],[RiskScore]] &lt;= $AV$3, "Q2",
  attrition_data[[#This Row],[RiskScore]] &lt;= $AW$3, "Q3",
  TRUE, "Q4 (Highest)"
)</f>
        <v>Q2</v>
      </c>
    </row>
    <row r="1068" spans="1:45">
      <c r="A1068">
        <v>33</v>
      </c>
      <c r="B1068" t="s">
        <v>50</v>
      </c>
      <c r="C1068" t="s">
        <v>39</v>
      </c>
      <c r="D1068" t="s">
        <v>52</v>
      </c>
      <c r="E1068">
        <v>4</v>
      </c>
      <c r="F1068">
        <v>4</v>
      </c>
      <c r="G1068" t="s">
        <v>64</v>
      </c>
      <c r="H1068">
        <v>1502</v>
      </c>
      <c r="I1068">
        <v>1</v>
      </c>
      <c r="J1068" t="s">
        <v>42</v>
      </c>
      <c r="K1068">
        <v>2</v>
      </c>
      <c r="L1068">
        <v>1</v>
      </c>
      <c r="M1068" t="s">
        <v>60</v>
      </c>
      <c r="N1068">
        <v>2</v>
      </c>
      <c r="O1068" t="s">
        <v>55</v>
      </c>
      <c r="P1068">
        <v>3838</v>
      </c>
      <c r="Q1068">
        <v>8</v>
      </c>
      <c r="R1068" t="s">
        <v>50</v>
      </c>
      <c r="S1068">
        <v>11</v>
      </c>
      <c r="T1068">
        <v>3</v>
      </c>
      <c r="U1068">
        <v>4</v>
      </c>
      <c r="V1068">
        <v>0</v>
      </c>
      <c r="W1068">
        <v>8</v>
      </c>
      <c r="X1068">
        <v>5</v>
      </c>
      <c r="Y1068">
        <v>3</v>
      </c>
      <c r="Z1068">
        <v>5</v>
      </c>
      <c r="AA1068">
        <v>4</v>
      </c>
      <c r="AB1068">
        <v>0</v>
      </c>
      <c r="AC1068">
        <v>2</v>
      </c>
      <c r="AD1068">
        <v>0</v>
      </c>
      <c r="AE1068">
        <v>0</v>
      </c>
      <c r="AF1068">
        <v>1</v>
      </c>
      <c r="AG1068">
        <v>1</v>
      </c>
      <c r="AH1068" t="s">
        <v>63</v>
      </c>
      <c r="AI1068" t="s">
        <v>46</v>
      </c>
      <c r="AJ1068" t="s">
        <v>61</v>
      </c>
      <c r="AK1068" t="s">
        <v>48</v>
      </c>
      <c r="AL1068" t="s">
        <v>65</v>
      </c>
      <c r="AM1068">
        <v>2.5</v>
      </c>
      <c r="AN1068" t="s">
        <v>96</v>
      </c>
      <c r="AO1068" t="str" cm="1">
        <f t="array" ref="AO1068">_xlfn.IFS(
  attrition_data[[#This Row],[YearsSinceLastPromotion]]="","",
  attrition_data[[#This Row],[YearsSinceLastPromotion]]=0,"0",
  attrition_data[[#This Row],[YearsSinceLastPromotion]]&lt;=2,"1–2",
  attrition_data[[#This Row],[YearsSinceLastPromotion]]&lt;=5,"3–5",
  TRUE,"6+"
)</f>
        <v>0</v>
      </c>
      <c r="AP1068">
        <f>attrition_data[[#This Row],[MonthlyIncome]] * 12 * ReplacementFactor</f>
        <v>13816.8</v>
      </c>
      <c r="AQ1068">
        <f>IFERROR(attrition_data[[#This Row],[AttritionFlag]] * attrition_data[[#This Row],[ReplacementCost]], 0)</f>
        <v>0</v>
      </c>
      <c r="AR106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68" t="str" cm="1">
        <f t="array" ref="AS1068">_xlfn.IFS(
  attrition_data[[#This Row],[RiskScore]] &lt;= $AU$3, "Q1 (Lowest)",
  attrition_data[[#This Row],[RiskScore]] &lt;= $AV$3, "Q2",
  attrition_data[[#This Row],[RiskScore]] &lt;= $AW$3, "Q3",
  TRUE, "Q4 (Highest)"
)</f>
        <v>Q1 (Lowest)</v>
      </c>
    </row>
    <row r="1069" spans="1:45">
      <c r="A1069">
        <v>47</v>
      </c>
      <c r="B1069" t="s">
        <v>50</v>
      </c>
      <c r="C1069" t="s">
        <v>39</v>
      </c>
      <c r="D1069" t="s">
        <v>40</v>
      </c>
      <c r="E1069">
        <v>14</v>
      </c>
      <c r="F1069">
        <v>3</v>
      </c>
      <c r="G1069" t="s">
        <v>64</v>
      </c>
      <c r="H1069">
        <v>1503</v>
      </c>
      <c r="I1069">
        <v>3</v>
      </c>
      <c r="J1069" t="s">
        <v>42</v>
      </c>
      <c r="K1069">
        <v>3</v>
      </c>
      <c r="L1069">
        <v>2</v>
      </c>
      <c r="M1069" t="s">
        <v>43</v>
      </c>
      <c r="N1069">
        <v>3</v>
      </c>
      <c r="O1069" t="s">
        <v>55</v>
      </c>
      <c r="P1069">
        <v>4591</v>
      </c>
      <c r="Q1069">
        <v>3</v>
      </c>
      <c r="R1069" t="s">
        <v>38</v>
      </c>
      <c r="S1069">
        <v>17</v>
      </c>
      <c r="T1069">
        <v>3</v>
      </c>
      <c r="U1069">
        <v>3</v>
      </c>
      <c r="V1069">
        <v>1</v>
      </c>
      <c r="W1069">
        <v>11</v>
      </c>
      <c r="X1069">
        <v>4</v>
      </c>
      <c r="Y1069">
        <v>2</v>
      </c>
      <c r="Z1069">
        <v>5</v>
      </c>
      <c r="AA1069">
        <v>4</v>
      </c>
      <c r="AB1069">
        <v>1</v>
      </c>
      <c r="AC1069">
        <v>2</v>
      </c>
      <c r="AD1069">
        <v>0</v>
      </c>
      <c r="AE1069">
        <v>1</v>
      </c>
      <c r="AF1069">
        <v>1</v>
      </c>
      <c r="AG1069">
        <v>1</v>
      </c>
      <c r="AH1069" t="s">
        <v>56</v>
      </c>
      <c r="AI1069" t="s">
        <v>73</v>
      </c>
      <c r="AJ1069" t="s">
        <v>61</v>
      </c>
      <c r="AK1069" t="s">
        <v>58</v>
      </c>
      <c r="AL1069" t="s">
        <v>65</v>
      </c>
      <c r="AM1069">
        <v>2.75</v>
      </c>
      <c r="AN1069" t="s">
        <v>94</v>
      </c>
      <c r="AO1069" t="str" cm="1">
        <f t="array" ref="AO1069">_xlfn.IFS(
  attrition_data[[#This Row],[YearsSinceLastPromotion]]="","",
  attrition_data[[#This Row],[YearsSinceLastPromotion]]=0,"0",
  attrition_data[[#This Row],[YearsSinceLastPromotion]]&lt;=2,"1–2",
  attrition_data[[#This Row],[YearsSinceLastPromotion]]&lt;=5,"3–5",
  TRUE,"6+"
)</f>
        <v>1–2</v>
      </c>
      <c r="AP1069">
        <f>attrition_data[[#This Row],[MonthlyIncome]] * 12 * ReplacementFactor</f>
        <v>16527.599999999999</v>
      </c>
      <c r="AQ1069">
        <f>IFERROR(attrition_data[[#This Row],[AttritionFlag]] * attrition_data[[#This Row],[ReplacementCost]], 0)</f>
        <v>0</v>
      </c>
      <c r="AR106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69" t="str" cm="1">
        <f t="array" ref="AS1069">_xlfn.IFS(
  attrition_data[[#This Row],[RiskScore]] &lt;= $AU$3, "Q1 (Lowest)",
  attrition_data[[#This Row],[RiskScore]] &lt;= $AV$3, "Q2",
  attrition_data[[#This Row],[RiskScore]] &lt;= $AW$3, "Q3",
  TRUE, "Q4 (Highest)"
)</f>
        <v>Q2</v>
      </c>
    </row>
    <row r="1070" spans="1:45">
      <c r="A1070">
        <v>28</v>
      </c>
      <c r="B1070" t="s">
        <v>38</v>
      </c>
      <c r="C1070" t="s">
        <v>51</v>
      </c>
      <c r="D1070" t="s">
        <v>52</v>
      </c>
      <c r="E1070">
        <v>2</v>
      </c>
      <c r="F1070">
        <v>2</v>
      </c>
      <c r="G1070" t="s">
        <v>64</v>
      </c>
      <c r="H1070">
        <v>1504</v>
      </c>
      <c r="I1070">
        <v>3</v>
      </c>
      <c r="J1070" t="s">
        <v>53</v>
      </c>
      <c r="K1070">
        <v>2</v>
      </c>
      <c r="L1070">
        <v>1</v>
      </c>
      <c r="M1070" t="s">
        <v>60</v>
      </c>
      <c r="N1070">
        <v>1</v>
      </c>
      <c r="O1070" t="s">
        <v>44</v>
      </c>
      <c r="P1070">
        <v>2561</v>
      </c>
      <c r="Q1070">
        <v>7</v>
      </c>
      <c r="R1070" t="s">
        <v>50</v>
      </c>
      <c r="S1070">
        <v>11</v>
      </c>
      <c r="T1070">
        <v>3</v>
      </c>
      <c r="U1070">
        <v>3</v>
      </c>
      <c r="V1070">
        <v>0</v>
      </c>
      <c r="W1070">
        <v>8</v>
      </c>
      <c r="X1070">
        <v>2</v>
      </c>
      <c r="Y1070">
        <v>2</v>
      </c>
      <c r="Z1070">
        <v>0</v>
      </c>
      <c r="AA1070">
        <v>0</v>
      </c>
      <c r="AB1070">
        <v>0</v>
      </c>
      <c r="AC1070">
        <v>0</v>
      </c>
      <c r="AD1070">
        <v>1</v>
      </c>
      <c r="AE1070">
        <v>0</v>
      </c>
      <c r="AF1070">
        <v>1</v>
      </c>
      <c r="AG1070">
        <v>0</v>
      </c>
      <c r="AH1070" t="s">
        <v>63</v>
      </c>
      <c r="AI1070" t="s">
        <v>46</v>
      </c>
      <c r="AJ1070" t="s">
        <v>61</v>
      </c>
      <c r="AK1070" t="s">
        <v>48</v>
      </c>
      <c r="AL1070" t="s">
        <v>62</v>
      </c>
      <c r="AM1070">
        <v>2.25</v>
      </c>
      <c r="AN1070" t="s">
        <v>96</v>
      </c>
      <c r="AO1070" t="str" cm="1">
        <f t="array" ref="AO1070">_xlfn.IFS(
  attrition_data[[#This Row],[YearsSinceLastPromotion]]="","",
  attrition_data[[#This Row],[YearsSinceLastPromotion]]=0,"0",
  attrition_data[[#This Row],[YearsSinceLastPromotion]]&lt;=2,"1–2",
  attrition_data[[#This Row],[YearsSinceLastPromotion]]&lt;=5,"3–5",
  TRUE,"6+"
)</f>
        <v>0</v>
      </c>
      <c r="AP1070">
        <f>attrition_data[[#This Row],[MonthlyIncome]] * 12 * ReplacementFactor</f>
        <v>9219.6</v>
      </c>
      <c r="AQ1070">
        <f>IFERROR(attrition_data[[#This Row],[AttritionFlag]] * attrition_data[[#This Row],[ReplacementCost]], 0)</f>
        <v>9219.6</v>
      </c>
      <c r="AR107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70" t="str" cm="1">
        <f t="array" ref="AS1070">_xlfn.IFS(
  attrition_data[[#This Row],[RiskScore]] &lt;= $AU$3, "Q1 (Lowest)",
  attrition_data[[#This Row],[RiskScore]] &lt;= $AV$3, "Q2",
  attrition_data[[#This Row],[RiskScore]] &lt;= $AW$3, "Q3",
  TRUE, "Q4 (Highest)"
)</f>
        <v>Q2</v>
      </c>
    </row>
    <row r="1071" spans="1:45">
      <c r="A1071">
        <v>28</v>
      </c>
      <c r="B1071" t="s">
        <v>50</v>
      </c>
      <c r="C1071" t="s">
        <v>39</v>
      </c>
      <c r="D1071" t="s">
        <v>52</v>
      </c>
      <c r="E1071">
        <v>1</v>
      </c>
      <c r="F1071">
        <v>3</v>
      </c>
      <c r="G1071" t="s">
        <v>41</v>
      </c>
      <c r="H1071">
        <v>1506</v>
      </c>
      <c r="I1071">
        <v>1</v>
      </c>
      <c r="J1071" t="s">
        <v>53</v>
      </c>
      <c r="K1071">
        <v>2</v>
      </c>
      <c r="L1071">
        <v>1</v>
      </c>
      <c r="M1071" t="s">
        <v>54</v>
      </c>
      <c r="N1071">
        <v>3</v>
      </c>
      <c r="O1071" t="s">
        <v>67</v>
      </c>
      <c r="P1071">
        <v>1563</v>
      </c>
      <c r="Q1071">
        <v>1</v>
      </c>
      <c r="R1071" t="s">
        <v>50</v>
      </c>
      <c r="S1071">
        <v>14</v>
      </c>
      <c r="T1071">
        <v>3</v>
      </c>
      <c r="U1071">
        <v>4</v>
      </c>
      <c r="V1071">
        <v>1</v>
      </c>
      <c r="W1071">
        <v>1</v>
      </c>
      <c r="X1071">
        <v>2</v>
      </c>
      <c r="Y1071">
        <v>1</v>
      </c>
      <c r="Z1071">
        <v>1</v>
      </c>
      <c r="AA1071">
        <v>0</v>
      </c>
      <c r="AB1071">
        <v>0</v>
      </c>
      <c r="AC1071">
        <v>0</v>
      </c>
      <c r="AD1071">
        <v>0</v>
      </c>
      <c r="AE1071">
        <v>0</v>
      </c>
      <c r="AF1071">
        <v>1</v>
      </c>
      <c r="AG1071">
        <v>0</v>
      </c>
      <c r="AH1071" t="s">
        <v>63</v>
      </c>
      <c r="AI1071" t="s">
        <v>46</v>
      </c>
      <c r="AJ1071" t="s">
        <v>61</v>
      </c>
      <c r="AK1071" t="s">
        <v>65</v>
      </c>
      <c r="AL1071" t="s">
        <v>62</v>
      </c>
      <c r="AM1071">
        <v>2.25</v>
      </c>
      <c r="AN1071" t="s">
        <v>96</v>
      </c>
      <c r="AO1071" t="str" cm="1">
        <f t="array" ref="AO1071">_xlfn.IFS(
  attrition_data[[#This Row],[YearsSinceLastPromotion]]="","",
  attrition_data[[#This Row],[YearsSinceLastPromotion]]=0,"0",
  attrition_data[[#This Row],[YearsSinceLastPromotion]]&lt;=2,"1–2",
  attrition_data[[#This Row],[YearsSinceLastPromotion]]&lt;=5,"3–5",
  TRUE,"6+"
)</f>
        <v>0</v>
      </c>
      <c r="AP1071">
        <f>attrition_data[[#This Row],[MonthlyIncome]] * 12 * ReplacementFactor</f>
        <v>5626.8</v>
      </c>
      <c r="AQ1071">
        <f>IFERROR(attrition_data[[#This Row],[AttritionFlag]] * attrition_data[[#This Row],[ReplacementCost]], 0)</f>
        <v>0</v>
      </c>
      <c r="AR107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71" t="str" cm="1">
        <f t="array" ref="AS1071">_xlfn.IFS(
  attrition_data[[#This Row],[RiskScore]] &lt;= $AU$3, "Q1 (Lowest)",
  attrition_data[[#This Row],[RiskScore]] &lt;= $AV$3, "Q2",
  attrition_data[[#This Row],[RiskScore]] &lt;= $AW$3, "Q3",
  TRUE, "Q4 (Highest)"
)</f>
        <v>Q2</v>
      </c>
    </row>
    <row r="1072" spans="1:45">
      <c r="A1072">
        <v>28</v>
      </c>
      <c r="B1072" t="s">
        <v>50</v>
      </c>
      <c r="C1072" t="s">
        <v>51</v>
      </c>
      <c r="D1072" t="s">
        <v>40</v>
      </c>
      <c r="E1072">
        <v>7</v>
      </c>
      <c r="F1072">
        <v>3</v>
      </c>
      <c r="G1072" t="s">
        <v>41</v>
      </c>
      <c r="H1072">
        <v>1507</v>
      </c>
      <c r="I1072">
        <v>3</v>
      </c>
      <c r="J1072" t="s">
        <v>53</v>
      </c>
      <c r="K1072">
        <v>3</v>
      </c>
      <c r="L1072">
        <v>2</v>
      </c>
      <c r="M1072" t="s">
        <v>43</v>
      </c>
      <c r="N1072">
        <v>1</v>
      </c>
      <c r="O1072" t="s">
        <v>44</v>
      </c>
      <c r="P1072">
        <v>4898</v>
      </c>
      <c r="Q1072">
        <v>0</v>
      </c>
      <c r="R1072" t="s">
        <v>50</v>
      </c>
      <c r="S1072">
        <v>14</v>
      </c>
      <c r="T1072">
        <v>3</v>
      </c>
      <c r="U1072">
        <v>4</v>
      </c>
      <c r="V1072">
        <v>0</v>
      </c>
      <c r="W1072">
        <v>5</v>
      </c>
      <c r="X1072">
        <v>5</v>
      </c>
      <c r="Y1072">
        <v>3</v>
      </c>
      <c r="Z1072">
        <v>4</v>
      </c>
      <c r="AA1072">
        <v>2</v>
      </c>
      <c r="AB1072">
        <v>1</v>
      </c>
      <c r="AC1072">
        <v>3</v>
      </c>
      <c r="AD1072">
        <v>0</v>
      </c>
      <c r="AE1072">
        <v>0</v>
      </c>
      <c r="AF1072">
        <v>1</v>
      </c>
      <c r="AG1072">
        <v>1</v>
      </c>
      <c r="AH1072" t="s">
        <v>63</v>
      </c>
      <c r="AI1072" t="s">
        <v>57</v>
      </c>
      <c r="AJ1072" t="s">
        <v>61</v>
      </c>
      <c r="AK1072" t="s">
        <v>48</v>
      </c>
      <c r="AL1072" t="s">
        <v>65</v>
      </c>
      <c r="AM1072">
        <v>2.75</v>
      </c>
      <c r="AN1072" t="s">
        <v>94</v>
      </c>
      <c r="AO1072" t="str" cm="1">
        <f t="array" ref="AO1072">_xlfn.IFS(
  attrition_data[[#This Row],[YearsSinceLastPromotion]]="","",
  attrition_data[[#This Row],[YearsSinceLastPromotion]]=0,"0",
  attrition_data[[#This Row],[YearsSinceLastPromotion]]&lt;=2,"1–2",
  attrition_data[[#This Row],[YearsSinceLastPromotion]]&lt;=5,"3–5",
  TRUE,"6+"
)</f>
        <v>1–2</v>
      </c>
      <c r="AP1072">
        <f>attrition_data[[#This Row],[MonthlyIncome]] * 12 * ReplacementFactor</f>
        <v>17632.8</v>
      </c>
      <c r="AQ1072">
        <f>IFERROR(attrition_data[[#This Row],[AttritionFlag]] * attrition_data[[#This Row],[ReplacementCost]], 0)</f>
        <v>0</v>
      </c>
      <c r="AR107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72" t="str" cm="1">
        <f t="array" ref="AS1072">_xlfn.IFS(
  attrition_data[[#This Row],[RiskScore]] &lt;= $AU$3, "Q1 (Lowest)",
  attrition_data[[#This Row],[RiskScore]] &lt;= $AV$3, "Q2",
  attrition_data[[#This Row],[RiskScore]] &lt;= $AW$3, "Q3",
  TRUE, "Q4 (Highest)"
)</f>
        <v>Q1 (Lowest)</v>
      </c>
    </row>
    <row r="1073" spans="1:45">
      <c r="A1073">
        <v>49</v>
      </c>
      <c r="B1073" t="s">
        <v>50</v>
      </c>
      <c r="C1073" t="s">
        <v>39</v>
      </c>
      <c r="D1073" t="s">
        <v>52</v>
      </c>
      <c r="E1073">
        <v>3</v>
      </c>
      <c r="F1073">
        <v>2</v>
      </c>
      <c r="G1073" t="s">
        <v>64</v>
      </c>
      <c r="H1073">
        <v>1509</v>
      </c>
      <c r="I1073">
        <v>3</v>
      </c>
      <c r="J1073" t="s">
        <v>42</v>
      </c>
      <c r="K1073">
        <v>2</v>
      </c>
      <c r="L1073">
        <v>2</v>
      </c>
      <c r="M1073" t="s">
        <v>60</v>
      </c>
      <c r="N1073">
        <v>1</v>
      </c>
      <c r="O1073" t="s">
        <v>55</v>
      </c>
      <c r="P1073">
        <v>4789</v>
      </c>
      <c r="Q1073">
        <v>4</v>
      </c>
      <c r="R1073" t="s">
        <v>50</v>
      </c>
      <c r="S1073">
        <v>25</v>
      </c>
      <c r="T1073">
        <v>4</v>
      </c>
      <c r="U1073">
        <v>1</v>
      </c>
      <c r="V1073">
        <v>1</v>
      </c>
      <c r="W1073">
        <v>10</v>
      </c>
      <c r="X1073">
        <v>3</v>
      </c>
      <c r="Y1073">
        <v>3</v>
      </c>
      <c r="Z1073">
        <v>3</v>
      </c>
      <c r="AA1073">
        <v>2</v>
      </c>
      <c r="AB1073">
        <v>1</v>
      </c>
      <c r="AC1073">
        <v>2</v>
      </c>
      <c r="AD1073">
        <v>0</v>
      </c>
      <c r="AE1073">
        <v>0</v>
      </c>
      <c r="AF1073">
        <v>1</v>
      </c>
      <c r="AG1073">
        <v>1</v>
      </c>
      <c r="AH1073" t="s">
        <v>56</v>
      </c>
      <c r="AI1073" t="s">
        <v>46</v>
      </c>
      <c r="AJ1073" t="s">
        <v>61</v>
      </c>
      <c r="AK1073" t="s">
        <v>58</v>
      </c>
      <c r="AL1073" t="s">
        <v>65</v>
      </c>
      <c r="AM1073">
        <v>2</v>
      </c>
      <c r="AN1073" t="s">
        <v>93</v>
      </c>
      <c r="AO1073" t="str" cm="1">
        <f t="array" ref="AO1073">_xlfn.IFS(
  attrition_data[[#This Row],[YearsSinceLastPromotion]]="","",
  attrition_data[[#This Row],[YearsSinceLastPromotion]]=0,"0",
  attrition_data[[#This Row],[YearsSinceLastPromotion]]&lt;=2,"1–2",
  attrition_data[[#This Row],[YearsSinceLastPromotion]]&lt;=5,"3–5",
  TRUE,"6+"
)</f>
        <v>1–2</v>
      </c>
      <c r="AP1073">
        <f>attrition_data[[#This Row],[MonthlyIncome]] * 12 * ReplacementFactor</f>
        <v>17240.399999999998</v>
      </c>
      <c r="AQ1073">
        <f>IFERROR(attrition_data[[#This Row],[AttritionFlag]] * attrition_data[[#This Row],[ReplacementCost]], 0)</f>
        <v>0</v>
      </c>
      <c r="AR107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73" t="str" cm="1">
        <f t="array" ref="AS1073">_xlfn.IFS(
  attrition_data[[#This Row],[RiskScore]] &lt;= $AU$3, "Q1 (Lowest)",
  attrition_data[[#This Row],[RiskScore]] &lt;= $AV$3, "Q2",
  attrition_data[[#This Row],[RiskScore]] &lt;= $AW$3, "Q3",
  TRUE, "Q4 (Highest)"
)</f>
        <v>Q2</v>
      </c>
    </row>
    <row r="1074" spans="1:45">
      <c r="A1074">
        <v>29</v>
      </c>
      <c r="B1074" t="s">
        <v>50</v>
      </c>
      <c r="C1074" t="s">
        <v>51</v>
      </c>
      <c r="D1074" t="s">
        <v>52</v>
      </c>
      <c r="E1074">
        <v>2</v>
      </c>
      <c r="F1074">
        <v>1</v>
      </c>
      <c r="G1074" t="s">
        <v>41</v>
      </c>
      <c r="H1074">
        <v>1513</v>
      </c>
      <c r="I1074">
        <v>4</v>
      </c>
      <c r="J1074" t="s">
        <v>42</v>
      </c>
      <c r="K1074">
        <v>3</v>
      </c>
      <c r="L1074">
        <v>1</v>
      </c>
      <c r="M1074" t="s">
        <v>60</v>
      </c>
      <c r="N1074">
        <v>2</v>
      </c>
      <c r="O1074" t="s">
        <v>55</v>
      </c>
      <c r="P1074">
        <v>3180</v>
      </c>
      <c r="Q1074">
        <v>0</v>
      </c>
      <c r="R1074" t="s">
        <v>50</v>
      </c>
      <c r="S1074">
        <v>13</v>
      </c>
      <c r="T1074">
        <v>3</v>
      </c>
      <c r="U1074">
        <v>3</v>
      </c>
      <c r="V1074">
        <v>3</v>
      </c>
      <c r="W1074">
        <v>4</v>
      </c>
      <c r="X1074">
        <v>3</v>
      </c>
      <c r="Y1074">
        <v>3</v>
      </c>
      <c r="Z1074">
        <v>3</v>
      </c>
      <c r="AA1074">
        <v>2</v>
      </c>
      <c r="AB1074">
        <v>0</v>
      </c>
      <c r="AC1074">
        <v>2</v>
      </c>
      <c r="AD1074">
        <v>0</v>
      </c>
      <c r="AE1074">
        <v>0</v>
      </c>
      <c r="AF1074">
        <v>1</v>
      </c>
      <c r="AG1074">
        <v>1</v>
      </c>
      <c r="AH1074" t="s">
        <v>63</v>
      </c>
      <c r="AI1074" t="s">
        <v>46</v>
      </c>
      <c r="AJ1074" t="s">
        <v>61</v>
      </c>
      <c r="AK1074" t="s">
        <v>48</v>
      </c>
      <c r="AL1074" t="s">
        <v>65</v>
      </c>
      <c r="AM1074">
        <v>3</v>
      </c>
      <c r="AN1074" t="s">
        <v>94</v>
      </c>
      <c r="AO1074" t="str" cm="1">
        <f t="array" ref="AO1074">_xlfn.IFS(
  attrition_data[[#This Row],[YearsSinceLastPromotion]]="","",
  attrition_data[[#This Row],[YearsSinceLastPromotion]]=0,"0",
  attrition_data[[#This Row],[YearsSinceLastPromotion]]&lt;=2,"1–2",
  attrition_data[[#This Row],[YearsSinceLastPromotion]]&lt;=5,"3–5",
  TRUE,"6+"
)</f>
        <v>0</v>
      </c>
      <c r="AP1074">
        <f>attrition_data[[#This Row],[MonthlyIncome]] * 12 * ReplacementFactor</f>
        <v>11448</v>
      </c>
      <c r="AQ1074">
        <f>IFERROR(attrition_data[[#This Row],[AttritionFlag]] * attrition_data[[#This Row],[ReplacementCost]], 0)</f>
        <v>0</v>
      </c>
      <c r="AR107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74" t="str" cm="1">
        <f t="array" ref="AS1074">_xlfn.IFS(
  attrition_data[[#This Row],[RiskScore]] &lt;= $AU$3, "Q1 (Lowest)",
  attrition_data[[#This Row],[RiskScore]] &lt;= $AV$3, "Q2",
  attrition_data[[#This Row],[RiskScore]] &lt;= $AW$3, "Q3",
  TRUE, "Q4 (Highest)"
)</f>
        <v>Q1 (Lowest)</v>
      </c>
    </row>
    <row r="1075" spans="1:45">
      <c r="A1075">
        <v>28</v>
      </c>
      <c r="B1075" t="s">
        <v>50</v>
      </c>
      <c r="C1075" t="s">
        <v>39</v>
      </c>
      <c r="D1075" t="s">
        <v>52</v>
      </c>
      <c r="E1075">
        <v>29</v>
      </c>
      <c r="F1075">
        <v>1</v>
      </c>
      <c r="G1075" t="s">
        <v>41</v>
      </c>
      <c r="H1075">
        <v>1514</v>
      </c>
      <c r="I1075">
        <v>3</v>
      </c>
      <c r="J1075" t="s">
        <v>53</v>
      </c>
      <c r="K1075">
        <v>1</v>
      </c>
      <c r="L1075">
        <v>2</v>
      </c>
      <c r="M1075" t="s">
        <v>69</v>
      </c>
      <c r="N1075">
        <v>2</v>
      </c>
      <c r="O1075" t="s">
        <v>55</v>
      </c>
      <c r="P1075">
        <v>6549</v>
      </c>
      <c r="Q1075">
        <v>1</v>
      </c>
      <c r="R1075" t="s">
        <v>50</v>
      </c>
      <c r="S1075">
        <v>14</v>
      </c>
      <c r="T1075">
        <v>3</v>
      </c>
      <c r="U1075">
        <v>2</v>
      </c>
      <c r="V1075">
        <v>2</v>
      </c>
      <c r="W1075">
        <v>8</v>
      </c>
      <c r="X1075">
        <v>2</v>
      </c>
      <c r="Y1075">
        <v>2</v>
      </c>
      <c r="Z1075">
        <v>8</v>
      </c>
      <c r="AA1075">
        <v>6</v>
      </c>
      <c r="AB1075">
        <v>1</v>
      </c>
      <c r="AC1075">
        <v>7</v>
      </c>
      <c r="AD1075">
        <v>0</v>
      </c>
      <c r="AE1075">
        <v>0</v>
      </c>
      <c r="AF1075">
        <v>1</v>
      </c>
      <c r="AG1075">
        <v>1</v>
      </c>
      <c r="AH1075" t="s">
        <v>63</v>
      </c>
      <c r="AI1075" t="s">
        <v>68</v>
      </c>
      <c r="AJ1075" t="s">
        <v>47</v>
      </c>
      <c r="AK1075" t="s">
        <v>48</v>
      </c>
      <c r="AL1075" t="s">
        <v>49</v>
      </c>
      <c r="AM1075">
        <v>2.25</v>
      </c>
      <c r="AN1075" t="s">
        <v>96</v>
      </c>
      <c r="AO1075" t="str" cm="1">
        <f t="array" ref="AO1075">_xlfn.IFS(
  attrition_data[[#This Row],[YearsSinceLastPromotion]]="","",
  attrition_data[[#This Row],[YearsSinceLastPromotion]]=0,"0",
  attrition_data[[#This Row],[YearsSinceLastPromotion]]&lt;=2,"1–2",
  attrition_data[[#This Row],[YearsSinceLastPromotion]]&lt;=5,"3–5",
  TRUE,"6+"
)</f>
        <v>1–2</v>
      </c>
      <c r="AP1075">
        <f>attrition_data[[#This Row],[MonthlyIncome]] * 12 * ReplacementFactor</f>
        <v>23576.399999999998</v>
      </c>
      <c r="AQ1075">
        <f>IFERROR(attrition_data[[#This Row],[AttritionFlag]] * attrition_data[[#This Row],[ReplacementCost]], 0)</f>
        <v>0</v>
      </c>
      <c r="AR107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75" t="str" cm="1">
        <f t="array" ref="AS1075">_xlfn.IFS(
  attrition_data[[#This Row],[RiskScore]] &lt;= $AU$3, "Q1 (Lowest)",
  attrition_data[[#This Row],[RiskScore]] &lt;= $AV$3, "Q2",
  attrition_data[[#This Row],[RiskScore]] &lt;= $AW$3, "Q3",
  TRUE, "Q4 (Highest)"
)</f>
        <v>Q2</v>
      </c>
    </row>
    <row r="1076" spans="1:45">
      <c r="A1076">
        <v>33</v>
      </c>
      <c r="B1076" t="s">
        <v>50</v>
      </c>
      <c r="C1076" t="s">
        <v>39</v>
      </c>
      <c r="D1076" t="s">
        <v>52</v>
      </c>
      <c r="E1076">
        <v>8</v>
      </c>
      <c r="F1076">
        <v>5</v>
      </c>
      <c r="G1076" t="s">
        <v>41</v>
      </c>
      <c r="H1076">
        <v>1515</v>
      </c>
      <c r="I1076">
        <v>4</v>
      </c>
      <c r="J1076" t="s">
        <v>53</v>
      </c>
      <c r="K1076">
        <v>3</v>
      </c>
      <c r="L1076">
        <v>2</v>
      </c>
      <c r="M1076" t="s">
        <v>70</v>
      </c>
      <c r="N1076">
        <v>3</v>
      </c>
      <c r="O1076" t="s">
        <v>44</v>
      </c>
      <c r="P1076">
        <v>6388</v>
      </c>
      <c r="Q1076">
        <v>2</v>
      </c>
      <c r="R1076" t="s">
        <v>38</v>
      </c>
      <c r="S1076">
        <v>17</v>
      </c>
      <c r="T1076">
        <v>3</v>
      </c>
      <c r="U1076">
        <v>1</v>
      </c>
      <c r="V1076">
        <v>0</v>
      </c>
      <c r="W1076">
        <v>14</v>
      </c>
      <c r="X1076">
        <v>6</v>
      </c>
      <c r="Y1076">
        <v>3</v>
      </c>
      <c r="Z1076">
        <v>0</v>
      </c>
      <c r="AA1076">
        <v>0</v>
      </c>
      <c r="AB1076">
        <v>0</v>
      </c>
      <c r="AC1076">
        <v>0</v>
      </c>
      <c r="AD1076">
        <v>0</v>
      </c>
      <c r="AE1076">
        <v>1</v>
      </c>
      <c r="AF1076">
        <v>1</v>
      </c>
      <c r="AG1076">
        <v>0</v>
      </c>
      <c r="AH1076" t="s">
        <v>63</v>
      </c>
      <c r="AI1076" t="s">
        <v>57</v>
      </c>
      <c r="AJ1076" t="s">
        <v>47</v>
      </c>
      <c r="AK1076" t="s">
        <v>58</v>
      </c>
      <c r="AL1076" t="s">
        <v>62</v>
      </c>
      <c r="AM1076">
        <v>2.75</v>
      </c>
      <c r="AN1076" t="s">
        <v>94</v>
      </c>
      <c r="AO1076" t="str" cm="1">
        <f t="array" ref="AO1076">_xlfn.IFS(
  attrition_data[[#This Row],[YearsSinceLastPromotion]]="","",
  attrition_data[[#This Row],[YearsSinceLastPromotion]]=0,"0",
  attrition_data[[#This Row],[YearsSinceLastPromotion]]&lt;=2,"1–2",
  attrition_data[[#This Row],[YearsSinceLastPromotion]]&lt;=5,"3–5",
  TRUE,"6+"
)</f>
        <v>0</v>
      </c>
      <c r="AP1076">
        <f>attrition_data[[#This Row],[MonthlyIncome]] * 12 * ReplacementFactor</f>
        <v>22996.799999999999</v>
      </c>
      <c r="AQ1076">
        <f>IFERROR(attrition_data[[#This Row],[AttritionFlag]] * attrition_data[[#This Row],[ReplacementCost]], 0)</f>
        <v>0</v>
      </c>
      <c r="AR107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076" t="str" cm="1">
        <f t="array" ref="AS1076">_xlfn.IFS(
  attrition_data[[#This Row],[RiskScore]] &lt;= $AU$3, "Q1 (Lowest)",
  attrition_data[[#This Row],[RiskScore]] &lt;= $AV$3, "Q2",
  attrition_data[[#This Row],[RiskScore]] &lt;= $AW$3, "Q3",
  TRUE, "Q4 (Highest)"
)</f>
        <v>Q3</v>
      </c>
    </row>
    <row r="1077" spans="1:45">
      <c r="A1077">
        <v>32</v>
      </c>
      <c r="B1077" t="s">
        <v>50</v>
      </c>
      <c r="C1077" t="s">
        <v>39</v>
      </c>
      <c r="D1077" t="s">
        <v>52</v>
      </c>
      <c r="E1077">
        <v>10</v>
      </c>
      <c r="F1077">
        <v>3</v>
      </c>
      <c r="G1077" t="s">
        <v>64</v>
      </c>
      <c r="H1077">
        <v>1516</v>
      </c>
      <c r="I1077">
        <v>3</v>
      </c>
      <c r="J1077" t="s">
        <v>53</v>
      </c>
      <c r="K1077">
        <v>3</v>
      </c>
      <c r="L1077">
        <v>3</v>
      </c>
      <c r="M1077" t="s">
        <v>75</v>
      </c>
      <c r="N1077">
        <v>4</v>
      </c>
      <c r="O1077" t="s">
        <v>44</v>
      </c>
      <c r="P1077">
        <v>11244</v>
      </c>
      <c r="Q1077">
        <v>2</v>
      </c>
      <c r="R1077" t="s">
        <v>50</v>
      </c>
      <c r="S1077">
        <v>25</v>
      </c>
      <c r="T1077">
        <v>4</v>
      </c>
      <c r="U1077">
        <v>2</v>
      </c>
      <c r="V1077">
        <v>0</v>
      </c>
      <c r="W1077">
        <v>10</v>
      </c>
      <c r="X1077">
        <v>5</v>
      </c>
      <c r="Y1077">
        <v>4</v>
      </c>
      <c r="Z1077">
        <v>5</v>
      </c>
      <c r="AA1077">
        <v>2</v>
      </c>
      <c r="AB1077">
        <v>0</v>
      </c>
      <c r="AC1077">
        <v>0</v>
      </c>
      <c r="AD1077">
        <v>0</v>
      </c>
      <c r="AE1077">
        <v>0</v>
      </c>
      <c r="AF1077">
        <v>1</v>
      </c>
      <c r="AG1077">
        <v>0</v>
      </c>
      <c r="AH1077" t="s">
        <v>63</v>
      </c>
      <c r="AI1077" t="s">
        <v>57</v>
      </c>
      <c r="AJ1077" t="s">
        <v>81</v>
      </c>
      <c r="AK1077" t="s">
        <v>58</v>
      </c>
      <c r="AL1077" t="s">
        <v>65</v>
      </c>
      <c r="AM1077">
        <v>3.25</v>
      </c>
      <c r="AN1077" t="s">
        <v>95</v>
      </c>
      <c r="AO1077" t="str" cm="1">
        <f t="array" ref="AO1077">_xlfn.IFS(
  attrition_data[[#This Row],[YearsSinceLastPromotion]]="","",
  attrition_data[[#This Row],[YearsSinceLastPromotion]]=0,"0",
  attrition_data[[#This Row],[YearsSinceLastPromotion]]&lt;=2,"1–2",
  attrition_data[[#This Row],[YearsSinceLastPromotion]]&lt;=5,"3–5",
  TRUE,"6+"
)</f>
        <v>0</v>
      </c>
      <c r="AP1077">
        <f>attrition_data[[#This Row],[MonthlyIncome]] * 12 * ReplacementFactor</f>
        <v>40478.400000000001</v>
      </c>
      <c r="AQ1077">
        <f>IFERROR(attrition_data[[#This Row],[AttritionFlag]] * attrition_data[[#This Row],[ReplacementCost]], 0)</f>
        <v>0</v>
      </c>
      <c r="AR107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77" t="str" cm="1">
        <f t="array" ref="AS1077">_xlfn.IFS(
  attrition_data[[#This Row],[RiskScore]] &lt;= $AU$3, "Q1 (Lowest)",
  attrition_data[[#This Row],[RiskScore]] &lt;= $AV$3, "Q2",
  attrition_data[[#This Row],[RiskScore]] &lt;= $AW$3, "Q3",
  TRUE, "Q4 (Highest)"
)</f>
        <v>Q1 (Lowest)</v>
      </c>
    </row>
    <row r="1078" spans="1:45">
      <c r="A1078">
        <v>54</v>
      </c>
      <c r="B1078" t="s">
        <v>50</v>
      </c>
      <c r="C1078" t="s">
        <v>51</v>
      </c>
      <c r="D1078" t="s">
        <v>52</v>
      </c>
      <c r="E1078">
        <v>11</v>
      </c>
      <c r="F1078">
        <v>4</v>
      </c>
      <c r="G1078" t="s">
        <v>64</v>
      </c>
      <c r="H1078">
        <v>1520</v>
      </c>
      <c r="I1078">
        <v>2</v>
      </c>
      <c r="J1078" t="s">
        <v>42</v>
      </c>
      <c r="K1078">
        <v>3</v>
      </c>
      <c r="L1078">
        <v>4</v>
      </c>
      <c r="M1078" t="s">
        <v>75</v>
      </c>
      <c r="N1078">
        <v>4</v>
      </c>
      <c r="O1078" t="s">
        <v>67</v>
      </c>
      <c r="P1078">
        <v>16032</v>
      </c>
      <c r="Q1078">
        <v>3</v>
      </c>
      <c r="R1078" t="s">
        <v>50</v>
      </c>
      <c r="S1078">
        <v>20</v>
      </c>
      <c r="T1078">
        <v>4</v>
      </c>
      <c r="U1078">
        <v>1</v>
      </c>
      <c r="V1078">
        <v>1</v>
      </c>
      <c r="W1078">
        <v>26</v>
      </c>
      <c r="X1078">
        <v>2</v>
      </c>
      <c r="Y1078">
        <v>3</v>
      </c>
      <c r="Z1078">
        <v>14</v>
      </c>
      <c r="AA1078">
        <v>9</v>
      </c>
      <c r="AB1078">
        <v>1</v>
      </c>
      <c r="AC1078">
        <v>12</v>
      </c>
      <c r="AD1078">
        <v>0</v>
      </c>
      <c r="AE1078">
        <v>0</v>
      </c>
      <c r="AF1078">
        <v>1</v>
      </c>
      <c r="AG1078">
        <v>1</v>
      </c>
      <c r="AH1078" t="s">
        <v>56</v>
      </c>
      <c r="AI1078" t="s">
        <v>73</v>
      </c>
      <c r="AJ1078" t="s">
        <v>76</v>
      </c>
      <c r="AK1078" t="s">
        <v>77</v>
      </c>
      <c r="AL1078" t="s">
        <v>71</v>
      </c>
      <c r="AM1078">
        <v>2.5</v>
      </c>
      <c r="AN1078" t="s">
        <v>96</v>
      </c>
      <c r="AO1078" t="str" cm="1">
        <f t="array" ref="AO1078">_xlfn.IFS(
  attrition_data[[#This Row],[YearsSinceLastPromotion]]="","",
  attrition_data[[#This Row],[YearsSinceLastPromotion]]=0,"0",
  attrition_data[[#This Row],[YearsSinceLastPromotion]]&lt;=2,"1–2",
  attrition_data[[#This Row],[YearsSinceLastPromotion]]&lt;=5,"3–5",
  TRUE,"6+"
)</f>
        <v>1–2</v>
      </c>
      <c r="AP1078">
        <f>attrition_data[[#This Row],[MonthlyIncome]] * 12 * ReplacementFactor</f>
        <v>57715.199999999997</v>
      </c>
      <c r="AQ1078">
        <f>IFERROR(attrition_data[[#This Row],[AttritionFlag]] * attrition_data[[#This Row],[ReplacementCost]], 0)</f>
        <v>0</v>
      </c>
      <c r="AR107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78" t="str" cm="1">
        <f t="array" ref="AS1078">_xlfn.IFS(
  attrition_data[[#This Row],[RiskScore]] &lt;= $AU$3, "Q1 (Lowest)",
  attrition_data[[#This Row],[RiskScore]] &lt;= $AV$3, "Q2",
  attrition_data[[#This Row],[RiskScore]] &lt;= $AW$3, "Q3",
  TRUE, "Q4 (Highest)"
)</f>
        <v>Q1 (Lowest)</v>
      </c>
    </row>
    <row r="1079" spans="1:45">
      <c r="A1079">
        <v>29</v>
      </c>
      <c r="B1079" t="s">
        <v>38</v>
      </c>
      <c r="C1079" t="s">
        <v>39</v>
      </c>
      <c r="D1079" t="s">
        <v>52</v>
      </c>
      <c r="E1079">
        <v>1</v>
      </c>
      <c r="F1079">
        <v>4</v>
      </c>
      <c r="G1079" t="s">
        <v>83</v>
      </c>
      <c r="H1079">
        <v>1522</v>
      </c>
      <c r="I1079">
        <v>1</v>
      </c>
      <c r="J1079" t="s">
        <v>53</v>
      </c>
      <c r="K1079">
        <v>2</v>
      </c>
      <c r="L1079">
        <v>1</v>
      </c>
      <c r="M1079" t="s">
        <v>54</v>
      </c>
      <c r="N1079">
        <v>1</v>
      </c>
      <c r="O1079" t="s">
        <v>44</v>
      </c>
      <c r="P1079">
        <v>2362</v>
      </c>
      <c r="Q1079">
        <v>6</v>
      </c>
      <c r="R1079" t="s">
        <v>50</v>
      </c>
      <c r="S1079">
        <v>13</v>
      </c>
      <c r="T1079">
        <v>3</v>
      </c>
      <c r="U1079">
        <v>3</v>
      </c>
      <c r="V1079">
        <v>0</v>
      </c>
      <c r="W1079">
        <v>11</v>
      </c>
      <c r="X1079">
        <v>2</v>
      </c>
      <c r="Y1079">
        <v>1</v>
      </c>
      <c r="Z1079">
        <v>9</v>
      </c>
      <c r="AA1079">
        <v>7</v>
      </c>
      <c r="AB1079">
        <v>0</v>
      </c>
      <c r="AC1079">
        <v>7</v>
      </c>
      <c r="AD1079">
        <v>1</v>
      </c>
      <c r="AE1079">
        <v>0</v>
      </c>
      <c r="AF1079">
        <v>1</v>
      </c>
      <c r="AG1079">
        <v>1</v>
      </c>
      <c r="AH1079" t="s">
        <v>63</v>
      </c>
      <c r="AI1079" t="s">
        <v>46</v>
      </c>
      <c r="AJ1079" t="s">
        <v>61</v>
      </c>
      <c r="AK1079" t="s">
        <v>58</v>
      </c>
      <c r="AL1079" t="s">
        <v>49</v>
      </c>
      <c r="AM1079">
        <v>1.5</v>
      </c>
      <c r="AN1079" t="s">
        <v>97</v>
      </c>
      <c r="AO1079" t="str" cm="1">
        <f t="array" ref="AO1079">_xlfn.IFS(
  attrition_data[[#This Row],[YearsSinceLastPromotion]]="","",
  attrition_data[[#This Row],[YearsSinceLastPromotion]]=0,"0",
  attrition_data[[#This Row],[YearsSinceLastPromotion]]&lt;=2,"1–2",
  attrition_data[[#This Row],[YearsSinceLastPromotion]]&lt;=5,"3–5",
  TRUE,"6+"
)</f>
        <v>0</v>
      </c>
      <c r="AP1079">
        <f>attrition_data[[#This Row],[MonthlyIncome]] * 12 * ReplacementFactor</f>
        <v>8503.1999999999989</v>
      </c>
      <c r="AQ1079">
        <f>IFERROR(attrition_data[[#This Row],[AttritionFlag]] * attrition_data[[#This Row],[ReplacementCost]], 0)</f>
        <v>8503.1999999999989</v>
      </c>
      <c r="AR107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79" t="str" cm="1">
        <f t="array" ref="AS1079">_xlfn.IFS(
  attrition_data[[#This Row],[RiskScore]] &lt;= $AU$3, "Q1 (Lowest)",
  attrition_data[[#This Row],[RiskScore]] &lt;= $AV$3, "Q2",
  attrition_data[[#This Row],[RiskScore]] &lt;= $AW$3, "Q3",
  TRUE, "Q4 (Highest)"
)</f>
        <v>Q2</v>
      </c>
    </row>
    <row r="1080" spans="1:45">
      <c r="A1080">
        <v>44</v>
      </c>
      <c r="B1080" t="s">
        <v>50</v>
      </c>
      <c r="C1080" t="s">
        <v>39</v>
      </c>
      <c r="D1080" t="s">
        <v>52</v>
      </c>
      <c r="E1080">
        <v>28</v>
      </c>
      <c r="F1080">
        <v>3</v>
      </c>
      <c r="G1080" t="s">
        <v>41</v>
      </c>
      <c r="H1080">
        <v>1523</v>
      </c>
      <c r="I1080">
        <v>4</v>
      </c>
      <c r="J1080" t="s">
        <v>53</v>
      </c>
      <c r="K1080">
        <v>3</v>
      </c>
      <c r="L1080">
        <v>4</v>
      </c>
      <c r="M1080" t="s">
        <v>80</v>
      </c>
      <c r="N1080">
        <v>1</v>
      </c>
      <c r="O1080" t="s">
        <v>55</v>
      </c>
      <c r="P1080">
        <v>16328</v>
      </c>
      <c r="Q1080">
        <v>3</v>
      </c>
      <c r="R1080" t="s">
        <v>50</v>
      </c>
      <c r="S1080">
        <v>13</v>
      </c>
      <c r="T1080">
        <v>3</v>
      </c>
      <c r="U1080">
        <v>3</v>
      </c>
      <c r="V1080">
        <v>1</v>
      </c>
      <c r="W1080">
        <v>24</v>
      </c>
      <c r="X1080">
        <v>1</v>
      </c>
      <c r="Y1080">
        <v>4</v>
      </c>
      <c r="Z1080">
        <v>20</v>
      </c>
      <c r="AA1080">
        <v>6</v>
      </c>
      <c r="AB1080">
        <v>14</v>
      </c>
      <c r="AC1080">
        <v>17</v>
      </c>
      <c r="AD1080">
        <v>0</v>
      </c>
      <c r="AE1080">
        <v>0</v>
      </c>
      <c r="AF1080">
        <v>0</v>
      </c>
      <c r="AG1080">
        <v>1</v>
      </c>
      <c r="AH1080" t="s">
        <v>45</v>
      </c>
      <c r="AI1080" t="s">
        <v>68</v>
      </c>
      <c r="AJ1080" t="s">
        <v>76</v>
      </c>
      <c r="AK1080" t="s">
        <v>71</v>
      </c>
      <c r="AL1080" t="s">
        <v>71</v>
      </c>
      <c r="AM1080">
        <v>3</v>
      </c>
      <c r="AN1080" t="s">
        <v>94</v>
      </c>
      <c r="AO1080" t="str" cm="1">
        <f t="array" ref="AO1080">_xlfn.IFS(
  attrition_data[[#This Row],[YearsSinceLastPromotion]]="","",
  attrition_data[[#This Row],[YearsSinceLastPromotion]]=0,"0",
  attrition_data[[#This Row],[YearsSinceLastPromotion]]&lt;=2,"1–2",
  attrition_data[[#This Row],[YearsSinceLastPromotion]]&lt;=5,"3–5",
  TRUE,"6+"
)</f>
        <v>6+</v>
      </c>
      <c r="AP1080">
        <f>attrition_data[[#This Row],[MonthlyIncome]] * 12 * ReplacementFactor</f>
        <v>58780.799999999996</v>
      </c>
      <c r="AQ1080">
        <f>IFERROR(attrition_data[[#This Row],[AttritionFlag]] * attrition_data[[#This Row],[ReplacementCost]], 0)</f>
        <v>0</v>
      </c>
      <c r="AR108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080" t="str" cm="1">
        <f t="array" ref="AS1080">_xlfn.IFS(
  attrition_data[[#This Row],[RiskScore]] &lt;= $AU$3, "Q1 (Lowest)",
  attrition_data[[#This Row],[RiskScore]] &lt;= $AV$3, "Q2",
  attrition_data[[#This Row],[RiskScore]] &lt;= $AW$3, "Q3",
  TRUE, "Q4 (Highest)"
)</f>
        <v>Q3</v>
      </c>
    </row>
    <row r="1081" spans="1:45">
      <c r="A1081">
        <v>39</v>
      </c>
      <c r="B1081" t="s">
        <v>50</v>
      </c>
      <c r="C1081" t="s">
        <v>39</v>
      </c>
      <c r="D1081" t="s">
        <v>52</v>
      </c>
      <c r="E1081">
        <v>6</v>
      </c>
      <c r="F1081">
        <v>3</v>
      </c>
      <c r="G1081" t="s">
        <v>41</v>
      </c>
      <c r="H1081">
        <v>1525</v>
      </c>
      <c r="I1081">
        <v>2</v>
      </c>
      <c r="J1081" t="s">
        <v>42</v>
      </c>
      <c r="K1081">
        <v>3</v>
      </c>
      <c r="L1081">
        <v>3</v>
      </c>
      <c r="M1081" t="s">
        <v>69</v>
      </c>
      <c r="N1081">
        <v>2</v>
      </c>
      <c r="O1081" t="s">
        <v>44</v>
      </c>
      <c r="P1081">
        <v>8376</v>
      </c>
      <c r="Q1081">
        <v>4</v>
      </c>
      <c r="R1081" t="s">
        <v>50</v>
      </c>
      <c r="S1081">
        <v>18</v>
      </c>
      <c r="T1081">
        <v>3</v>
      </c>
      <c r="U1081">
        <v>4</v>
      </c>
      <c r="V1081">
        <v>0</v>
      </c>
      <c r="W1081">
        <v>9</v>
      </c>
      <c r="X1081">
        <v>3</v>
      </c>
      <c r="Y1081">
        <v>3</v>
      </c>
      <c r="Z1081">
        <v>2</v>
      </c>
      <c r="AA1081">
        <v>0</v>
      </c>
      <c r="AB1081">
        <v>2</v>
      </c>
      <c r="AC1081">
        <v>2</v>
      </c>
      <c r="AD1081">
        <v>0</v>
      </c>
      <c r="AE1081">
        <v>0</v>
      </c>
      <c r="AF1081">
        <v>0</v>
      </c>
      <c r="AG1081">
        <v>1</v>
      </c>
      <c r="AH1081" t="s">
        <v>45</v>
      </c>
      <c r="AI1081" t="s">
        <v>57</v>
      </c>
      <c r="AJ1081" t="s">
        <v>47</v>
      </c>
      <c r="AK1081" t="s">
        <v>58</v>
      </c>
      <c r="AL1081" t="s">
        <v>65</v>
      </c>
      <c r="AM1081">
        <v>2.75</v>
      </c>
      <c r="AN1081" t="s">
        <v>94</v>
      </c>
      <c r="AO1081" t="str" cm="1">
        <f t="array" ref="AO1081">_xlfn.IFS(
  attrition_data[[#This Row],[YearsSinceLastPromotion]]="","",
  attrition_data[[#This Row],[YearsSinceLastPromotion]]=0,"0",
  attrition_data[[#This Row],[YearsSinceLastPromotion]]&lt;=2,"1–2",
  attrition_data[[#This Row],[YearsSinceLastPromotion]]&lt;=5,"3–5",
  TRUE,"6+"
)</f>
        <v>1–2</v>
      </c>
      <c r="AP1081">
        <f>attrition_data[[#This Row],[MonthlyIncome]] * 12 * ReplacementFactor</f>
        <v>30153.599999999999</v>
      </c>
      <c r="AQ1081">
        <f>IFERROR(attrition_data[[#This Row],[AttritionFlag]] * attrition_data[[#This Row],[ReplacementCost]], 0)</f>
        <v>0</v>
      </c>
      <c r="AR108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81" t="str" cm="1">
        <f t="array" ref="AS1081">_xlfn.IFS(
  attrition_data[[#This Row],[RiskScore]] &lt;= $AU$3, "Q1 (Lowest)",
  attrition_data[[#This Row],[RiskScore]] &lt;= $AV$3, "Q2",
  attrition_data[[#This Row],[RiskScore]] &lt;= $AW$3, "Q3",
  TRUE, "Q4 (Highest)"
)</f>
        <v>Q2</v>
      </c>
    </row>
    <row r="1082" spans="1:45">
      <c r="A1082">
        <v>46</v>
      </c>
      <c r="B1082" t="s">
        <v>50</v>
      </c>
      <c r="C1082" t="s">
        <v>39</v>
      </c>
      <c r="D1082" t="s">
        <v>40</v>
      </c>
      <c r="E1082">
        <v>3</v>
      </c>
      <c r="F1082">
        <v>3</v>
      </c>
      <c r="G1082" t="s">
        <v>41</v>
      </c>
      <c r="H1082">
        <v>1527</v>
      </c>
      <c r="I1082">
        <v>3</v>
      </c>
      <c r="J1082" t="s">
        <v>42</v>
      </c>
      <c r="K1082">
        <v>3</v>
      </c>
      <c r="L1082">
        <v>4</v>
      </c>
      <c r="M1082" t="s">
        <v>75</v>
      </c>
      <c r="N1082">
        <v>2</v>
      </c>
      <c r="O1082" t="s">
        <v>55</v>
      </c>
      <c r="P1082">
        <v>16606</v>
      </c>
      <c r="Q1082">
        <v>8</v>
      </c>
      <c r="R1082" t="s">
        <v>50</v>
      </c>
      <c r="S1082">
        <v>12</v>
      </c>
      <c r="T1082">
        <v>3</v>
      </c>
      <c r="U1082">
        <v>4</v>
      </c>
      <c r="V1082">
        <v>1</v>
      </c>
      <c r="W1082">
        <v>23</v>
      </c>
      <c r="X1082">
        <v>2</v>
      </c>
      <c r="Y1082">
        <v>4</v>
      </c>
      <c r="Z1082">
        <v>13</v>
      </c>
      <c r="AA1082">
        <v>12</v>
      </c>
      <c r="AB1082">
        <v>5</v>
      </c>
      <c r="AC1082">
        <v>1</v>
      </c>
      <c r="AD1082">
        <v>0</v>
      </c>
      <c r="AE1082">
        <v>0</v>
      </c>
      <c r="AF1082">
        <v>0</v>
      </c>
      <c r="AG1082">
        <v>1</v>
      </c>
      <c r="AH1082" t="s">
        <v>56</v>
      </c>
      <c r="AI1082" t="s">
        <v>46</v>
      </c>
      <c r="AJ1082" t="s">
        <v>76</v>
      </c>
      <c r="AK1082" t="s">
        <v>71</v>
      </c>
      <c r="AL1082" t="s">
        <v>71</v>
      </c>
      <c r="AM1082">
        <v>3.25</v>
      </c>
      <c r="AN1082" t="s">
        <v>95</v>
      </c>
      <c r="AO1082" t="str" cm="1">
        <f t="array" ref="AO1082">_xlfn.IFS(
  attrition_data[[#This Row],[YearsSinceLastPromotion]]="","",
  attrition_data[[#This Row],[YearsSinceLastPromotion]]=0,"0",
  attrition_data[[#This Row],[YearsSinceLastPromotion]]&lt;=2,"1–2",
  attrition_data[[#This Row],[YearsSinceLastPromotion]]&lt;=5,"3–5",
  TRUE,"6+"
)</f>
        <v>3–5</v>
      </c>
      <c r="AP1082">
        <f>attrition_data[[#This Row],[MonthlyIncome]] * 12 * ReplacementFactor</f>
        <v>59781.599999999999</v>
      </c>
      <c r="AQ1082">
        <f>IFERROR(attrition_data[[#This Row],[AttritionFlag]] * attrition_data[[#This Row],[ReplacementCost]], 0)</f>
        <v>0</v>
      </c>
      <c r="AR108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82" t="str" cm="1">
        <f t="array" ref="AS1082">_xlfn.IFS(
  attrition_data[[#This Row],[RiskScore]] &lt;= $AU$3, "Q1 (Lowest)",
  attrition_data[[#This Row],[RiskScore]] &lt;= $AV$3, "Q2",
  attrition_data[[#This Row],[RiskScore]] &lt;= $AW$3, "Q3",
  TRUE, "Q4 (Highest)"
)</f>
        <v>Q2</v>
      </c>
    </row>
    <row r="1083" spans="1:45">
      <c r="A1083">
        <v>35</v>
      </c>
      <c r="B1083" t="s">
        <v>50</v>
      </c>
      <c r="C1083" t="s">
        <v>39</v>
      </c>
      <c r="D1083" t="s">
        <v>52</v>
      </c>
      <c r="E1083">
        <v>16</v>
      </c>
      <c r="F1083">
        <v>3</v>
      </c>
      <c r="G1083" t="s">
        <v>41</v>
      </c>
      <c r="H1083">
        <v>1529</v>
      </c>
      <c r="I1083">
        <v>4</v>
      </c>
      <c r="J1083" t="s">
        <v>42</v>
      </c>
      <c r="K1083">
        <v>2</v>
      </c>
      <c r="L1083">
        <v>3</v>
      </c>
      <c r="M1083" t="s">
        <v>70</v>
      </c>
      <c r="N1083">
        <v>2</v>
      </c>
      <c r="O1083" t="s">
        <v>44</v>
      </c>
      <c r="P1083">
        <v>8606</v>
      </c>
      <c r="Q1083">
        <v>1</v>
      </c>
      <c r="R1083" t="s">
        <v>50</v>
      </c>
      <c r="S1083">
        <v>19</v>
      </c>
      <c r="T1083">
        <v>3</v>
      </c>
      <c r="U1083">
        <v>4</v>
      </c>
      <c r="V1083">
        <v>0</v>
      </c>
      <c r="W1083">
        <v>11</v>
      </c>
      <c r="X1083">
        <v>3</v>
      </c>
      <c r="Y1083">
        <v>1</v>
      </c>
      <c r="Z1083">
        <v>11</v>
      </c>
      <c r="AA1083">
        <v>8</v>
      </c>
      <c r="AB1083">
        <v>3</v>
      </c>
      <c r="AC1083">
        <v>3</v>
      </c>
      <c r="AD1083">
        <v>0</v>
      </c>
      <c r="AE1083">
        <v>0</v>
      </c>
      <c r="AF1083">
        <v>0</v>
      </c>
      <c r="AG1083">
        <v>1</v>
      </c>
      <c r="AH1083" t="s">
        <v>45</v>
      </c>
      <c r="AI1083" t="s">
        <v>72</v>
      </c>
      <c r="AJ1083" t="s">
        <v>47</v>
      </c>
      <c r="AK1083" t="s">
        <v>58</v>
      </c>
      <c r="AL1083" t="s">
        <v>71</v>
      </c>
      <c r="AM1083">
        <v>2.75</v>
      </c>
      <c r="AN1083" t="s">
        <v>94</v>
      </c>
      <c r="AO1083" t="str" cm="1">
        <f t="array" ref="AO1083">_xlfn.IFS(
  attrition_data[[#This Row],[YearsSinceLastPromotion]]="","",
  attrition_data[[#This Row],[YearsSinceLastPromotion]]=0,"0",
  attrition_data[[#This Row],[YearsSinceLastPromotion]]&lt;=2,"1–2",
  attrition_data[[#This Row],[YearsSinceLastPromotion]]&lt;=5,"3–5",
  TRUE,"6+"
)</f>
        <v>3–5</v>
      </c>
      <c r="AP1083">
        <f>attrition_data[[#This Row],[MonthlyIncome]] * 12 * ReplacementFactor</f>
        <v>30981.599999999999</v>
      </c>
      <c r="AQ1083">
        <f>IFERROR(attrition_data[[#This Row],[AttritionFlag]] * attrition_data[[#This Row],[ReplacementCost]], 0)</f>
        <v>0</v>
      </c>
      <c r="AR108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83" t="str" cm="1">
        <f t="array" ref="AS1083">_xlfn.IFS(
  attrition_data[[#This Row],[RiskScore]] &lt;= $AU$3, "Q1 (Lowest)",
  attrition_data[[#This Row],[RiskScore]] &lt;= $AV$3, "Q2",
  attrition_data[[#This Row],[RiskScore]] &lt;= $AW$3, "Q3",
  TRUE, "Q4 (Highest)"
)</f>
        <v>Q2</v>
      </c>
    </row>
    <row r="1084" spans="1:45">
      <c r="A1084">
        <v>23</v>
      </c>
      <c r="B1084" t="s">
        <v>50</v>
      </c>
      <c r="C1084" t="s">
        <v>39</v>
      </c>
      <c r="D1084" t="s">
        <v>52</v>
      </c>
      <c r="E1084">
        <v>20</v>
      </c>
      <c r="F1084">
        <v>1</v>
      </c>
      <c r="G1084" t="s">
        <v>41</v>
      </c>
      <c r="H1084">
        <v>1533</v>
      </c>
      <c r="I1084">
        <v>1</v>
      </c>
      <c r="J1084" t="s">
        <v>53</v>
      </c>
      <c r="K1084">
        <v>3</v>
      </c>
      <c r="L1084">
        <v>2</v>
      </c>
      <c r="M1084" t="s">
        <v>60</v>
      </c>
      <c r="N1084">
        <v>3</v>
      </c>
      <c r="O1084" t="s">
        <v>44</v>
      </c>
      <c r="P1084">
        <v>2272</v>
      </c>
      <c r="Q1084">
        <v>0</v>
      </c>
      <c r="R1084" t="s">
        <v>50</v>
      </c>
      <c r="S1084">
        <v>14</v>
      </c>
      <c r="T1084">
        <v>3</v>
      </c>
      <c r="U1084">
        <v>2</v>
      </c>
      <c r="V1084">
        <v>0</v>
      </c>
      <c r="W1084">
        <v>5</v>
      </c>
      <c r="X1084">
        <v>2</v>
      </c>
      <c r="Y1084">
        <v>3</v>
      </c>
      <c r="Z1084">
        <v>4</v>
      </c>
      <c r="AA1084">
        <v>3</v>
      </c>
      <c r="AB1084">
        <v>1</v>
      </c>
      <c r="AC1084">
        <v>2</v>
      </c>
      <c r="AD1084">
        <v>0</v>
      </c>
      <c r="AE1084">
        <v>0</v>
      </c>
      <c r="AF1084">
        <v>1</v>
      </c>
      <c r="AG1084">
        <v>1</v>
      </c>
      <c r="AH1084" t="s">
        <v>153</v>
      </c>
      <c r="AI1084" t="s">
        <v>72</v>
      </c>
      <c r="AJ1084" t="s">
        <v>61</v>
      </c>
      <c r="AK1084" t="s">
        <v>48</v>
      </c>
      <c r="AL1084" t="s">
        <v>65</v>
      </c>
      <c r="AM1084">
        <v>2.25</v>
      </c>
      <c r="AN1084" t="s">
        <v>96</v>
      </c>
      <c r="AO1084" t="str" cm="1">
        <f t="array" ref="AO1084">_xlfn.IFS(
  attrition_data[[#This Row],[YearsSinceLastPromotion]]="","",
  attrition_data[[#This Row],[YearsSinceLastPromotion]]=0,"0",
  attrition_data[[#This Row],[YearsSinceLastPromotion]]&lt;=2,"1–2",
  attrition_data[[#This Row],[YearsSinceLastPromotion]]&lt;=5,"3–5",
  TRUE,"6+"
)</f>
        <v>1–2</v>
      </c>
      <c r="AP1084">
        <f>attrition_data[[#This Row],[MonthlyIncome]] * 12 * ReplacementFactor</f>
        <v>8179.2</v>
      </c>
      <c r="AQ1084">
        <f>IFERROR(attrition_data[[#This Row],[AttritionFlag]] * attrition_data[[#This Row],[ReplacementCost]], 0)</f>
        <v>0</v>
      </c>
      <c r="AR108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84" t="str" cm="1">
        <f t="array" ref="AS1084">_xlfn.IFS(
  attrition_data[[#This Row],[RiskScore]] &lt;= $AU$3, "Q1 (Lowest)",
  attrition_data[[#This Row],[RiskScore]] &lt;= $AV$3, "Q2",
  attrition_data[[#This Row],[RiskScore]] &lt;= $AW$3, "Q3",
  TRUE, "Q4 (Highest)"
)</f>
        <v>Q2</v>
      </c>
    </row>
    <row r="1085" spans="1:45">
      <c r="A1085">
        <v>40</v>
      </c>
      <c r="B1085" t="s">
        <v>38</v>
      </c>
      <c r="C1085" t="s">
        <v>39</v>
      </c>
      <c r="D1085" t="s">
        <v>52</v>
      </c>
      <c r="E1085">
        <v>9</v>
      </c>
      <c r="F1085">
        <v>4</v>
      </c>
      <c r="G1085" t="s">
        <v>41</v>
      </c>
      <c r="H1085">
        <v>1534</v>
      </c>
      <c r="I1085">
        <v>4</v>
      </c>
      <c r="J1085" t="s">
        <v>53</v>
      </c>
      <c r="K1085">
        <v>3</v>
      </c>
      <c r="L1085">
        <v>1</v>
      </c>
      <c r="M1085" t="s">
        <v>60</v>
      </c>
      <c r="N1085">
        <v>1</v>
      </c>
      <c r="O1085" t="s">
        <v>44</v>
      </c>
      <c r="P1085">
        <v>2018</v>
      </c>
      <c r="Q1085">
        <v>3</v>
      </c>
      <c r="R1085" t="s">
        <v>50</v>
      </c>
      <c r="S1085">
        <v>14</v>
      </c>
      <c r="T1085">
        <v>3</v>
      </c>
      <c r="U1085">
        <v>2</v>
      </c>
      <c r="V1085">
        <v>0</v>
      </c>
      <c r="W1085">
        <v>15</v>
      </c>
      <c r="X1085">
        <v>3</v>
      </c>
      <c r="Y1085">
        <v>1</v>
      </c>
      <c r="Z1085">
        <v>5</v>
      </c>
      <c r="AA1085">
        <v>4</v>
      </c>
      <c r="AB1085">
        <v>1</v>
      </c>
      <c r="AC1085">
        <v>0</v>
      </c>
      <c r="AD1085">
        <v>1</v>
      </c>
      <c r="AE1085">
        <v>0</v>
      </c>
      <c r="AF1085">
        <v>1</v>
      </c>
      <c r="AG1085">
        <v>0</v>
      </c>
      <c r="AH1085" t="s">
        <v>45</v>
      </c>
      <c r="AI1085" t="s">
        <v>57</v>
      </c>
      <c r="AJ1085" t="s">
        <v>61</v>
      </c>
      <c r="AK1085" t="s">
        <v>58</v>
      </c>
      <c r="AL1085" t="s">
        <v>65</v>
      </c>
      <c r="AM1085">
        <v>2</v>
      </c>
      <c r="AN1085" t="s">
        <v>93</v>
      </c>
      <c r="AO1085" t="str" cm="1">
        <f t="array" ref="AO1085">_xlfn.IFS(
  attrition_data[[#This Row],[YearsSinceLastPromotion]]="","",
  attrition_data[[#This Row],[YearsSinceLastPromotion]]=0,"0",
  attrition_data[[#This Row],[YearsSinceLastPromotion]]&lt;=2,"1–2",
  attrition_data[[#This Row],[YearsSinceLastPromotion]]&lt;=5,"3–5",
  TRUE,"6+"
)</f>
        <v>1–2</v>
      </c>
      <c r="AP1085">
        <f>attrition_data[[#This Row],[MonthlyIncome]] * 12 * ReplacementFactor</f>
        <v>7264.8</v>
      </c>
      <c r="AQ1085">
        <f>IFERROR(attrition_data[[#This Row],[AttritionFlag]] * attrition_data[[#This Row],[ReplacementCost]], 0)</f>
        <v>7264.8</v>
      </c>
      <c r="AR108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85" t="str" cm="1">
        <f t="array" ref="AS1085">_xlfn.IFS(
  attrition_data[[#This Row],[RiskScore]] &lt;= $AU$3, "Q1 (Lowest)",
  attrition_data[[#This Row],[RiskScore]] &lt;= $AV$3, "Q2",
  attrition_data[[#This Row],[RiskScore]] &lt;= $AW$3, "Q3",
  TRUE, "Q4 (Highest)"
)</f>
        <v>Q2</v>
      </c>
    </row>
    <row r="1086" spans="1:45">
      <c r="A1086">
        <v>34</v>
      </c>
      <c r="B1086" t="s">
        <v>50</v>
      </c>
      <c r="C1086" t="s">
        <v>39</v>
      </c>
      <c r="D1086" t="s">
        <v>40</v>
      </c>
      <c r="E1086">
        <v>1</v>
      </c>
      <c r="F1086">
        <v>3</v>
      </c>
      <c r="G1086" t="s">
        <v>83</v>
      </c>
      <c r="H1086">
        <v>1535</v>
      </c>
      <c r="I1086">
        <v>4</v>
      </c>
      <c r="J1086" t="s">
        <v>53</v>
      </c>
      <c r="K1086">
        <v>2</v>
      </c>
      <c r="L1086">
        <v>3</v>
      </c>
      <c r="M1086" t="s">
        <v>43</v>
      </c>
      <c r="N1086">
        <v>3</v>
      </c>
      <c r="O1086" t="s">
        <v>55</v>
      </c>
      <c r="P1086">
        <v>7083</v>
      </c>
      <c r="Q1086">
        <v>1</v>
      </c>
      <c r="R1086" t="s">
        <v>38</v>
      </c>
      <c r="S1086">
        <v>14</v>
      </c>
      <c r="T1086">
        <v>3</v>
      </c>
      <c r="U1086">
        <v>4</v>
      </c>
      <c r="V1086">
        <v>0</v>
      </c>
      <c r="W1086">
        <v>10</v>
      </c>
      <c r="X1086">
        <v>3</v>
      </c>
      <c r="Y1086">
        <v>3</v>
      </c>
      <c r="Z1086">
        <v>10</v>
      </c>
      <c r="AA1086">
        <v>9</v>
      </c>
      <c r="AB1086">
        <v>8</v>
      </c>
      <c r="AC1086">
        <v>6</v>
      </c>
      <c r="AD1086">
        <v>0</v>
      </c>
      <c r="AE1086">
        <v>1</v>
      </c>
      <c r="AF1086">
        <v>0</v>
      </c>
      <c r="AG1086">
        <v>1</v>
      </c>
      <c r="AH1086" t="s">
        <v>63</v>
      </c>
      <c r="AI1086" t="s">
        <v>46</v>
      </c>
      <c r="AJ1086" t="s">
        <v>47</v>
      </c>
      <c r="AK1086" t="s">
        <v>58</v>
      </c>
      <c r="AL1086" t="s">
        <v>49</v>
      </c>
      <c r="AM1086">
        <v>3.5</v>
      </c>
      <c r="AN1086" t="s">
        <v>95</v>
      </c>
      <c r="AO1086" t="str" cm="1">
        <f t="array" ref="AO1086">_xlfn.IFS(
  attrition_data[[#This Row],[YearsSinceLastPromotion]]="","",
  attrition_data[[#This Row],[YearsSinceLastPromotion]]=0,"0",
  attrition_data[[#This Row],[YearsSinceLastPromotion]]&lt;=2,"1–2",
  attrition_data[[#This Row],[YearsSinceLastPromotion]]&lt;=5,"3–5",
  TRUE,"6+"
)</f>
        <v>6+</v>
      </c>
      <c r="AP1086">
        <f>attrition_data[[#This Row],[MonthlyIncome]] * 12 * ReplacementFactor</f>
        <v>25498.799999999999</v>
      </c>
      <c r="AQ1086">
        <f>IFERROR(attrition_data[[#This Row],[AttritionFlag]] * attrition_data[[#This Row],[ReplacementCost]], 0)</f>
        <v>0</v>
      </c>
      <c r="AR108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086" t="str" cm="1">
        <f t="array" ref="AS1086">_xlfn.IFS(
  attrition_data[[#This Row],[RiskScore]] &lt;= $AU$3, "Q1 (Lowest)",
  attrition_data[[#This Row],[RiskScore]] &lt;= $AV$3, "Q2",
  attrition_data[[#This Row],[RiskScore]] &lt;= $AW$3, "Q3",
  TRUE, "Q4 (Highest)"
)</f>
        <v>Q3</v>
      </c>
    </row>
    <row r="1087" spans="1:45">
      <c r="A1087">
        <v>31</v>
      </c>
      <c r="B1087" t="s">
        <v>38</v>
      </c>
      <c r="C1087" t="s">
        <v>51</v>
      </c>
      <c r="D1087" t="s">
        <v>52</v>
      </c>
      <c r="E1087">
        <v>3</v>
      </c>
      <c r="F1087">
        <v>3</v>
      </c>
      <c r="G1087" t="s">
        <v>41</v>
      </c>
      <c r="H1087">
        <v>1537</v>
      </c>
      <c r="I1087">
        <v>4</v>
      </c>
      <c r="J1087" t="s">
        <v>42</v>
      </c>
      <c r="K1087">
        <v>3</v>
      </c>
      <c r="L1087">
        <v>1</v>
      </c>
      <c r="M1087" t="s">
        <v>54</v>
      </c>
      <c r="N1087">
        <v>3</v>
      </c>
      <c r="O1087" t="s">
        <v>44</v>
      </c>
      <c r="P1087">
        <v>4084</v>
      </c>
      <c r="Q1087">
        <v>1</v>
      </c>
      <c r="R1087" t="s">
        <v>50</v>
      </c>
      <c r="S1087">
        <v>12</v>
      </c>
      <c r="T1087">
        <v>3</v>
      </c>
      <c r="U1087">
        <v>1</v>
      </c>
      <c r="V1087">
        <v>0</v>
      </c>
      <c r="W1087">
        <v>7</v>
      </c>
      <c r="X1087">
        <v>2</v>
      </c>
      <c r="Y1087">
        <v>1</v>
      </c>
      <c r="Z1087">
        <v>7</v>
      </c>
      <c r="AA1087">
        <v>2</v>
      </c>
      <c r="AB1087">
        <v>7</v>
      </c>
      <c r="AC1087">
        <v>7</v>
      </c>
      <c r="AD1087">
        <v>1</v>
      </c>
      <c r="AE1087">
        <v>0</v>
      </c>
      <c r="AF1087">
        <v>0</v>
      </c>
      <c r="AG1087">
        <v>1</v>
      </c>
      <c r="AH1087" t="s">
        <v>63</v>
      </c>
      <c r="AI1087" t="s">
        <v>46</v>
      </c>
      <c r="AJ1087" t="s">
        <v>61</v>
      </c>
      <c r="AK1087" t="s">
        <v>48</v>
      </c>
      <c r="AL1087" t="s">
        <v>49</v>
      </c>
      <c r="AM1087">
        <v>2.25</v>
      </c>
      <c r="AN1087" t="s">
        <v>96</v>
      </c>
      <c r="AO1087" t="str" cm="1">
        <f t="array" ref="AO1087">_xlfn.IFS(
  attrition_data[[#This Row],[YearsSinceLastPromotion]]="","",
  attrition_data[[#This Row],[YearsSinceLastPromotion]]=0,"0",
  attrition_data[[#This Row],[YearsSinceLastPromotion]]&lt;=2,"1–2",
  attrition_data[[#This Row],[YearsSinceLastPromotion]]&lt;=5,"3–5",
  TRUE,"6+"
)</f>
        <v>6+</v>
      </c>
      <c r="AP1087">
        <f>attrition_data[[#This Row],[MonthlyIncome]] * 12 * ReplacementFactor</f>
        <v>14702.4</v>
      </c>
      <c r="AQ1087">
        <f>IFERROR(attrition_data[[#This Row],[AttritionFlag]] * attrition_data[[#This Row],[ReplacementCost]], 0)</f>
        <v>14702.4</v>
      </c>
      <c r="AR108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87" t="str" cm="1">
        <f t="array" ref="AS1087">_xlfn.IFS(
  attrition_data[[#This Row],[RiskScore]] &lt;= $AU$3, "Q1 (Lowest)",
  attrition_data[[#This Row],[RiskScore]] &lt;= $AV$3, "Q2",
  attrition_data[[#This Row],[RiskScore]] &lt;= $AW$3, "Q3",
  TRUE, "Q4 (Highest)"
)</f>
        <v>Q2</v>
      </c>
    </row>
    <row r="1088" spans="1:45">
      <c r="A1088">
        <v>50</v>
      </c>
      <c r="B1088" t="s">
        <v>50</v>
      </c>
      <c r="C1088" t="s">
        <v>51</v>
      </c>
      <c r="D1088" t="s">
        <v>52</v>
      </c>
      <c r="E1088">
        <v>22</v>
      </c>
      <c r="F1088">
        <v>5</v>
      </c>
      <c r="G1088" t="s">
        <v>64</v>
      </c>
      <c r="H1088">
        <v>1539</v>
      </c>
      <c r="I1088">
        <v>3</v>
      </c>
      <c r="J1088" t="s">
        <v>53</v>
      </c>
      <c r="K1088">
        <v>1</v>
      </c>
      <c r="L1088">
        <v>4</v>
      </c>
      <c r="M1088" t="s">
        <v>80</v>
      </c>
      <c r="N1088">
        <v>4</v>
      </c>
      <c r="O1088" t="s">
        <v>44</v>
      </c>
      <c r="P1088">
        <v>14411</v>
      </c>
      <c r="Q1088">
        <v>1</v>
      </c>
      <c r="R1088" t="s">
        <v>38</v>
      </c>
      <c r="S1088">
        <v>13</v>
      </c>
      <c r="T1088">
        <v>3</v>
      </c>
      <c r="U1088">
        <v>4</v>
      </c>
      <c r="V1088">
        <v>0</v>
      </c>
      <c r="W1088">
        <v>32</v>
      </c>
      <c r="X1088">
        <v>2</v>
      </c>
      <c r="Y1088">
        <v>3</v>
      </c>
      <c r="Z1088">
        <v>32</v>
      </c>
      <c r="AA1088">
        <v>6</v>
      </c>
      <c r="AB1088">
        <v>13</v>
      </c>
      <c r="AC1088">
        <v>9</v>
      </c>
      <c r="AD1088">
        <v>0</v>
      </c>
      <c r="AE1088">
        <v>1</v>
      </c>
      <c r="AF1088">
        <v>0</v>
      </c>
      <c r="AG1088">
        <v>1</v>
      </c>
      <c r="AH1088" t="s">
        <v>56</v>
      </c>
      <c r="AI1088" t="s">
        <v>68</v>
      </c>
      <c r="AJ1088" t="s">
        <v>81</v>
      </c>
      <c r="AK1088" t="s">
        <v>77</v>
      </c>
      <c r="AL1088" t="s">
        <v>78</v>
      </c>
      <c r="AM1088">
        <v>3.5</v>
      </c>
      <c r="AN1088" t="s">
        <v>95</v>
      </c>
      <c r="AO1088" t="str" cm="1">
        <f t="array" ref="AO1088">_xlfn.IFS(
  attrition_data[[#This Row],[YearsSinceLastPromotion]]="","",
  attrition_data[[#This Row],[YearsSinceLastPromotion]]=0,"0",
  attrition_data[[#This Row],[YearsSinceLastPromotion]]&lt;=2,"1–2",
  attrition_data[[#This Row],[YearsSinceLastPromotion]]&lt;=5,"3–5",
  TRUE,"6+"
)</f>
        <v>6+</v>
      </c>
      <c r="AP1088">
        <f>attrition_data[[#This Row],[MonthlyIncome]] * 12 * ReplacementFactor</f>
        <v>51879.6</v>
      </c>
      <c r="AQ1088">
        <f>IFERROR(attrition_data[[#This Row],[AttritionFlag]] * attrition_data[[#This Row],[ReplacementCost]], 0)</f>
        <v>0</v>
      </c>
      <c r="AR108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088" t="str" cm="1">
        <f t="array" ref="AS1088">_xlfn.IFS(
  attrition_data[[#This Row],[RiskScore]] &lt;= $AU$3, "Q1 (Lowest)",
  attrition_data[[#This Row],[RiskScore]] &lt;= $AV$3, "Q2",
  attrition_data[[#This Row],[RiskScore]] &lt;= $AW$3, "Q3",
  TRUE, "Q4 (Highest)"
)</f>
        <v>Q4 (Highest)</v>
      </c>
    </row>
    <row r="1089" spans="1:45">
      <c r="A1089">
        <v>34</v>
      </c>
      <c r="B1089" t="s">
        <v>50</v>
      </c>
      <c r="C1089" t="s">
        <v>39</v>
      </c>
      <c r="D1089" t="s">
        <v>40</v>
      </c>
      <c r="E1089">
        <v>7</v>
      </c>
      <c r="F1089">
        <v>2</v>
      </c>
      <c r="G1089" t="s">
        <v>83</v>
      </c>
      <c r="H1089">
        <v>1541</v>
      </c>
      <c r="I1089">
        <v>2</v>
      </c>
      <c r="J1089" t="s">
        <v>53</v>
      </c>
      <c r="K1089">
        <v>3</v>
      </c>
      <c r="L1089">
        <v>1</v>
      </c>
      <c r="M1089" t="s">
        <v>79</v>
      </c>
      <c r="N1089">
        <v>3</v>
      </c>
      <c r="O1089" t="s">
        <v>55</v>
      </c>
      <c r="P1089">
        <v>2308</v>
      </c>
      <c r="Q1089">
        <v>0</v>
      </c>
      <c r="R1089" t="s">
        <v>38</v>
      </c>
      <c r="S1089">
        <v>25</v>
      </c>
      <c r="T1089">
        <v>4</v>
      </c>
      <c r="U1089">
        <v>2</v>
      </c>
      <c r="V1089">
        <v>1</v>
      </c>
      <c r="W1089">
        <v>12</v>
      </c>
      <c r="X1089">
        <v>4</v>
      </c>
      <c r="Y1089">
        <v>3</v>
      </c>
      <c r="Z1089">
        <v>11</v>
      </c>
      <c r="AA1089">
        <v>10</v>
      </c>
      <c r="AB1089">
        <v>5</v>
      </c>
      <c r="AC1089">
        <v>7</v>
      </c>
      <c r="AD1089">
        <v>0</v>
      </c>
      <c r="AE1089">
        <v>1</v>
      </c>
      <c r="AF1089">
        <v>0</v>
      </c>
      <c r="AG1089">
        <v>1</v>
      </c>
      <c r="AH1089" t="s">
        <v>63</v>
      </c>
      <c r="AI1089" t="s">
        <v>57</v>
      </c>
      <c r="AJ1089" t="s">
        <v>61</v>
      </c>
      <c r="AK1089" t="s">
        <v>58</v>
      </c>
      <c r="AL1089" t="s">
        <v>71</v>
      </c>
      <c r="AM1089">
        <v>2.5</v>
      </c>
      <c r="AN1089" t="s">
        <v>96</v>
      </c>
      <c r="AO1089" t="str" cm="1">
        <f t="array" ref="AO1089">_xlfn.IFS(
  attrition_data[[#This Row],[YearsSinceLastPromotion]]="","",
  attrition_data[[#This Row],[YearsSinceLastPromotion]]=0,"0",
  attrition_data[[#This Row],[YearsSinceLastPromotion]]&lt;=2,"1–2",
  attrition_data[[#This Row],[YearsSinceLastPromotion]]&lt;=5,"3–5",
  TRUE,"6+"
)</f>
        <v>3–5</v>
      </c>
      <c r="AP1089">
        <f>attrition_data[[#This Row],[MonthlyIncome]] * 12 * ReplacementFactor</f>
        <v>8308.7999999999993</v>
      </c>
      <c r="AQ1089">
        <f>IFERROR(attrition_data[[#This Row],[AttritionFlag]] * attrition_data[[#This Row],[ReplacementCost]], 0)</f>
        <v>0</v>
      </c>
      <c r="AR108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089" t="str" cm="1">
        <f t="array" ref="AS1089">_xlfn.IFS(
  attrition_data[[#This Row],[RiskScore]] &lt;= $AU$3, "Q1 (Lowest)",
  attrition_data[[#This Row],[RiskScore]] &lt;= $AV$3, "Q2",
  attrition_data[[#This Row],[RiskScore]] &lt;= $AW$3, "Q3",
  TRUE, "Q4 (Highest)"
)</f>
        <v>Q3</v>
      </c>
    </row>
    <row r="1090" spans="1:45">
      <c r="A1090">
        <v>42</v>
      </c>
      <c r="B1090" t="s">
        <v>50</v>
      </c>
      <c r="C1090" t="s">
        <v>39</v>
      </c>
      <c r="D1090" t="s">
        <v>52</v>
      </c>
      <c r="E1090">
        <v>2</v>
      </c>
      <c r="F1090">
        <v>3</v>
      </c>
      <c r="G1090" t="s">
        <v>64</v>
      </c>
      <c r="H1090">
        <v>1542</v>
      </c>
      <c r="I1090">
        <v>3</v>
      </c>
      <c r="J1090" t="s">
        <v>53</v>
      </c>
      <c r="K1090">
        <v>2</v>
      </c>
      <c r="L1090">
        <v>1</v>
      </c>
      <c r="M1090" t="s">
        <v>60</v>
      </c>
      <c r="N1090">
        <v>2</v>
      </c>
      <c r="O1090" t="s">
        <v>55</v>
      </c>
      <c r="P1090">
        <v>4841</v>
      </c>
      <c r="Q1090">
        <v>4</v>
      </c>
      <c r="R1090" t="s">
        <v>50</v>
      </c>
      <c r="S1090">
        <v>14</v>
      </c>
      <c r="T1090">
        <v>3</v>
      </c>
      <c r="U1090">
        <v>2</v>
      </c>
      <c r="V1090">
        <v>1</v>
      </c>
      <c r="W1090">
        <v>4</v>
      </c>
      <c r="X1090">
        <v>3</v>
      </c>
      <c r="Y1090">
        <v>3</v>
      </c>
      <c r="Z1090">
        <v>1</v>
      </c>
      <c r="AA1090">
        <v>0</v>
      </c>
      <c r="AB1090">
        <v>0</v>
      </c>
      <c r="AC1090">
        <v>0</v>
      </c>
      <c r="AD1090">
        <v>0</v>
      </c>
      <c r="AE1090">
        <v>0</v>
      </c>
      <c r="AF1090">
        <v>1</v>
      </c>
      <c r="AG1090">
        <v>0</v>
      </c>
      <c r="AH1090" t="s">
        <v>45</v>
      </c>
      <c r="AI1090" t="s">
        <v>46</v>
      </c>
      <c r="AJ1090" t="s">
        <v>61</v>
      </c>
      <c r="AK1090" t="s">
        <v>48</v>
      </c>
      <c r="AL1090" t="s">
        <v>62</v>
      </c>
      <c r="AM1090">
        <v>2.5</v>
      </c>
      <c r="AN1090" t="s">
        <v>96</v>
      </c>
      <c r="AO1090" t="str" cm="1">
        <f t="array" ref="AO1090">_xlfn.IFS(
  attrition_data[[#This Row],[YearsSinceLastPromotion]]="","",
  attrition_data[[#This Row],[YearsSinceLastPromotion]]=0,"0",
  attrition_data[[#This Row],[YearsSinceLastPromotion]]&lt;=2,"1–2",
  attrition_data[[#This Row],[YearsSinceLastPromotion]]&lt;=5,"3–5",
  TRUE,"6+"
)</f>
        <v>0</v>
      </c>
      <c r="AP1090">
        <f>attrition_data[[#This Row],[MonthlyIncome]] * 12 * ReplacementFactor</f>
        <v>17427.599999999999</v>
      </c>
      <c r="AQ1090">
        <f>IFERROR(attrition_data[[#This Row],[AttritionFlag]] * attrition_data[[#This Row],[ReplacementCost]], 0)</f>
        <v>0</v>
      </c>
      <c r="AR109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90" t="str" cm="1">
        <f t="array" ref="AS1090">_xlfn.IFS(
  attrition_data[[#This Row],[RiskScore]] &lt;= $AU$3, "Q1 (Lowest)",
  attrition_data[[#This Row],[RiskScore]] &lt;= $AV$3, "Q2",
  attrition_data[[#This Row],[RiskScore]] &lt;= $AW$3, "Q3",
  TRUE, "Q4 (Highest)"
)</f>
        <v>Q2</v>
      </c>
    </row>
    <row r="1091" spans="1:45">
      <c r="A1091">
        <v>37</v>
      </c>
      <c r="B1091" t="s">
        <v>50</v>
      </c>
      <c r="C1091" t="s">
        <v>39</v>
      </c>
      <c r="D1091" t="s">
        <v>52</v>
      </c>
      <c r="E1091">
        <v>13</v>
      </c>
      <c r="F1091">
        <v>3</v>
      </c>
      <c r="G1091" t="s">
        <v>64</v>
      </c>
      <c r="H1091">
        <v>1543</v>
      </c>
      <c r="I1091">
        <v>1</v>
      </c>
      <c r="J1091" t="s">
        <v>53</v>
      </c>
      <c r="K1091">
        <v>3</v>
      </c>
      <c r="L1091">
        <v>2</v>
      </c>
      <c r="M1091" t="s">
        <v>54</v>
      </c>
      <c r="N1091">
        <v>4</v>
      </c>
      <c r="O1091" t="s">
        <v>55</v>
      </c>
      <c r="P1091">
        <v>4285</v>
      </c>
      <c r="Q1091">
        <v>1</v>
      </c>
      <c r="R1091" t="s">
        <v>50</v>
      </c>
      <c r="S1091">
        <v>17</v>
      </c>
      <c r="T1091">
        <v>3</v>
      </c>
      <c r="U1091">
        <v>1</v>
      </c>
      <c r="V1091">
        <v>0</v>
      </c>
      <c r="W1091">
        <v>10</v>
      </c>
      <c r="X1091">
        <v>2</v>
      </c>
      <c r="Y1091">
        <v>3</v>
      </c>
      <c r="Z1091">
        <v>10</v>
      </c>
      <c r="AA1091">
        <v>8</v>
      </c>
      <c r="AB1091">
        <v>3</v>
      </c>
      <c r="AC1091">
        <v>7</v>
      </c>
      <c r="AD1091">
        <v>0</v>
      </c>
      <c r="AE1091">
        <v>0</v>
      </c>
      <c r="AF1091">
        <v>0</v>
      </c>
      <c r="AG1091">
        <v>1</v>
      </c>
      <c r="AH1091" t="s">
        <v>45</v>
      </c>
      <c r="AI1091" t="s">
        <v>73</v>
      </c>
      <c r="AJ1091" t="s">
        <v>61</v>
      </c>
      <c r="AK1091" t="s">
        <v>58</v>
      </c>
      <c r="AL1091" t="s">
        <v>49</v>
      </c>
      <c r="AM1091">
        <v>2.25</v>
      </c>
      <c r="AN1091" t="s">
        <v>96</v>
      </c>
      <c r="AO1091" t="str" cm="1">
        <f t="array" ref="AO1091">_xlfn.IFS(
  attrition_data[[#This Row],[YearsSinceLastPromotion]]="","",
  attrition_data[[#This Row],[YearsSinceLastPromotion]]=0,"0",
  attrition_data[[#This Row],[YearsSinceLastPromotion]]&lt;=2,"1–2",
  attrition_data[[#This Row],[YearsSinceLastPromotion]]&lt;=5,"3–5",
  TRUE,"6+"
)</f>
        <v>3–5</v>
      </c>
      <c r="AP1091">
        <f>attrition_data[[#This Row],[MonthlyIncome]] * 12 * ReplacementFactor</f>
        <v>15426</v>
      </c>
      <c r="AQ1091">
        <f>IFERROR(attrition_data[[#This Row],[AttritionFlag]] * attrition_data[[#This Row],[ReplacementCost]], 0)</f>
        <v>0</v>
      </c>
      <c r="AR109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91" t="str" cm="1">
        <f t="array" ref="AS1091">_xlfn.IFS(
  attrition_data[[#This Row],[RiskScore]] &lt;= $AU$3, "Q1 (Lowest)",
  attrition_data[[#This Row],[RiskScore]] &lt;= $AV$3, "Q2",
  attrition_data[[#This Row],[RiskScore]] &lt;= $AW$3, "Q3",
  TRUE, "Q4 (Highest)"
)</f>
        <v>Q2</v>
      </c>
    </row>
    <row r="1092" spans="1:45">
      <c r="A1092">
        <v>29</v>
      </c>
      <c r="B1092" t="s">
        <v>50</v>
      </c>
      <c r="C1092" t="s">
        <v>39</v>
      </c>
      <c r="D1092" t="s">
        <v>52</v>
      </c>
      <c r="E1092">
        <v>8</v>
      </c>
      <c r="F1092">
        <v>1</v>
      </c>
      <c r="G1092" t="s">
        <v>59</v>
      </c>
      <c r="H1092">
        <v>1544</v>
      </c>
      <c r="I1092">
        <v>3</v>
      </c>
      <c r="J1092" t="s">
        <v>42</v>
      </c>
      <c r="K1092">
        <v>1</v>
      </c>
      <c r="L1092">
        <v>2</v>
      </c>
      <c r="M1092" t="s">
        <v>70</v>
      </c>
      <c r="N1092">
        <v>1</v>
      </c>
      <c r="O1092" t="s">
        <v>55</v>
      </c>
      <c r="P1092">
        <v>9715</v>
      </c>
      <c r="Q1092">
        <v>3</v>
      </c>
      <c r="R1092" t="s">
        <v>50</v>
      </c>
      <c r="S1092">
        <v>13</v>
      </c>
      <c r="T1092">
        <v>3</v>
      </c>
      <c r="U1092">
        <v>3</v>
      </c>
      <c r="V1092">
        <v>1</v>
      </c>
      <c r="W1092">
        <v>9</v>
      </c>
      <c r="X1092">
        <v>3</v>
      </c>
      <c r="Y1092">
        <v>3</v>
      </c>
      <c r="Z1092">
        <v>7</v>
      </c>
      <c r="AA1092">
        <v>7</v>
      </c>
      <c r="AB1092">
        <v>0</v>
      </c>
      <c r="AC1092">
        <v>7</v>
      </c>
      <c r="AD1092">
        <v>0</v>
      </c>
      <c r="AE1092">
        <v>0</v>
      </c>
      <c r="AF1092">
        <v>1</v>
      </c>
      <c r="AG1092">
        <v>1</v>
      </c>
      <c r="AH1092" t="s">
        <v>63</v>
      </c>
      <c r="AI1092" t="s">
        <v>57</v>
      </c>
      <c r="AJ1092" t="s">
        <v>47</v>
      </c>
      <c r="AK1092" t="s">
        <v>58</v>
      </c>
      <c r="AL1092" t="s">
        <v>49</v>
      </c>
      <c r="AM1092">
        <v>2.5</v>
      </c>
      <c r="AN1092" t="s">
        <v>96</v>
      </c>
      <c r="AO1092" t="str" cm="1">
        <f t="array" ref="AO1092">_xlfn.IFS(
  attrition_data[[#This Row],[YearsSinceLastPromotion]]="","",
  attrition_data[[#This Row],[YearsSinceLastPromotion]]=0,"0",
  attrition_data[[#This Row],[YearsSinceLastPromotion]]&lt;=2,"1–2",
  attrition_data[[#This Row],[YearsSinceLastPromotion]]&lt;=5,"3–5",
  TRUE,"6+"
)</f>
        <v>0</v>
      </c>
      <c r="AP1092">
        <f>attrition_data[[#This Row],[MonthlyIncome]] * 12 * ReplacementFactor</f>
        <v>34974</v>
      </c>
      <c r="AQ1092">
        <f>IFERROR(attrition_data[[#This Row],[AttritionFlag]] * attrition_data[[#This Row],[ReplacementCost]], 0)</f>
        <v>0</v>
      </c>
      <c r="AR109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092" t="str" cm="1">
        <f t="array" ref="AS1092">_xlfn.IFS(
  attrition_data[[#This Row],[RiskScore]] &lt;= $AU$3, "Q1 (Lowest)",
  attrition_data[[#This Row],[RiskScore]] &lt;= $AV$3, "Q2",
  attrition_data[[#This Row],[RiskScore]] &lt;= $AW$3, "Q3",
  TRUE, "Q4 (Highest)"
)</f>
        <v>Q1 (Lowest)</v>
      </c>
    </row>
    <row r="1093" spans="1:45">
      <c r="A1093">
        <v>33</v>
      </c>
      <c r="B1093" t="s">
        <v>50</v>
      </c>
      <c r="C1093" t="s">
        <v>39</v>
      </c>
      <c r="D1093" t="s">
        <v>52</v>
      </c>
      <c r="E1093">
        <v>25</v>
      </c>
      <c r="F1093">
        <v>3</v>
      </c>
      <c r="G1093" t="s">
        <v>41</v>
      </c>
      <c r="H1093">
        <v>1545</v>
      </c>
      <c r="I1093">
        <v>4</v>
      </c>
      <c r="J1093" t="s">
        <v>53</v>
      </c>
      <c r="K1093">
        <v>2</v>
      </c>
      <c r="L1093">
        <v>2</v>
      </c>
      <c r="M1093" t="s">
        <v>69</v>
      </c>
      <c r="N1093">
        <v>2</v>
      </c>
      <c r="O1093" t="s">
        <v>44</v>
      </c>
      <c r="P1093">
        <v>4320</v>
      </c>
      <c r="Q1093">
        <v>1</v>
      </c>
      <c r="R1093" t="s">
        <v>50</v>
      </c>
      <c r="S1093">
        <v>13</v>
      </c>
      <c r="T1093">
        <v>3</v>
      </c>
      <c r="U1093">
        <v>4</v>
      </c>
      <c r="V1093">
        <v>0</v>
      </c>
      <c r="W1093">
        <v>5</v>
      </c>
      <c r="X1093">
        <v>2</v>
      </c>
      <c r="Y1093">
        <v>3</v>
      </c>
      <c r="Z1093">
        <v>5</v>
      </c>
      <c r="AA1093">
        <v>3</v>
      </c>
      <c r="AB1093">
        <v>0</v>
      </c>
      <c r="AC1093">
        <v>2</v>
      </c>
      <c r="AD1093">
        <v>0</v>
      </c>
      <c r="AE1093">
        <v>0</v>
      </c>
      <c r="AF1093">
        <v>1</v>
      </c>
      <c r="AG1093">
        <v>1</v>
      </c>
      <c r="AH1093" t="s">
        <v>63</v>
      </c>
      <c r="AI1093" t="s">
        <v>68</v>
      </c>
      <c r="AJ1093" t="s">
        <v>61</v>
      </c>
      <c r="AK1093" t="s">
        <v>48</v>
      </c>
      <c r="AL1093" t="s">
        <v>65</v>
      </c>
      <c r="AM1093">
        <v>3.25</v>
      </c>
      <c r="AN1093" t="s">
        <v>95</v>
      </c>
      <c r="AO1093" t="str" cm="1">
        <f t="array" ref="AO1093">_xlfn.IFS(
  attrition_data[[#This Row],[YearsSinceLastPromotion]]="","",
  attrition_data[[#This Row],[YearsSinceLastPromotion]]=0,"0",
  attrition_data[[#This Row],[YearsSinceLastPromotion]]&lt;=2,"1–2",
  attrition_data[[#This Row],[YearsSinceLastPromotion]]&lt;=5,"3–5",
  TRUE,"6+"
)</f>
        <v>0</v>
      </c>
      <c r="AP1093">
        <f>attrition_data[[#This Row],[MonthlyIncome]] * 12 * ReplacementFactor</f>
        <v>15552</v>
      </c>
      <c r="AQ1093">
        <f>IFERROR(attrition_data[[#This Row],[AttritionFlag]] * attrition_data[[#This Row],[ReplacementCost]], 0)</f>
        <v>0</v>
      </c>
      <c r="AR109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93" t="str" cm="1">
        <f t="array" ref="AS1093">_xlfn.IFS(
  attrition_data[[#This Row],[RiskScore]] &lt;= $AU$3, "Q1 (Lowest)",
  attrition_data[[#This Row],[RiskScore]] &lt;= $AV$3, "Q2",
  attrition_data[[#This Row],[RiskScore]] &lt;= $AW$3, "Q3",
  TRUE, "Q4 (Highest)"
)</f>
        <v>Q2</v>
      </c>
    </row>
    <row r="1094" spans="1:45">
      <c r="A1094">
        <v>45</v>
      </c>
      <c r="B1094" t="s">
        <v>50</v>
      </c>
      <c r="C1094" t="s">
        <v>39</v>
      </c>
      <c r="D1094" t="s">
        <v>52</v>
      </c>
      <c r="E1094">
        <v>28</v>
      </c>
      <c r="F1094">
        <v>3</v>
      </c>
      <c r="G1094" t="s">
        <v>83</v>
      </c>
      <c r="H1094">
        <v>1546</v>
      </c>
      <c r="I1094">
        <v>4</v>
      </c>
      <c r="J1094" t="s">
        <v>53</v>
      </c>
      <c r="K1094">
        <v>3</v>
      </c>
      <c r="L1094">
        <v>1</v>
      </c>
      <c r="M1094" t="s">
        <v>54</v>
      </c>
      <c r="N1094">
        <v>4</v>
      </c>
      <c r="O1094" t="s">
        <v>55</v>
      </c>
      <c r="P1094">
        <v>2132</v>
      </c>
      <c r="Q1094">
        <v>4</v>
      </c>
      <c r="R1094" t="s">
        <v>50</v>
      </c>
      <c r="S1094">
        <v>20</v>
      </c>
      <c r="T1094">
        <v>4</v>
      </c>
      <c r="U1094">
        <v>4</v>
      </c>
      <c r="V1094">
        <v>1</v>
      </c>
      <c r="W1094">
        <v>8</v>
      </c>
      <c r="X1094">
        <v>3</v>
      </c>
      <c r="Y1094">
        <v>3</v>
      </c>
      <c r="Z1094">
        <v>5</v>
      </c>
      <c r="AA1094">
        <v>4</v>
      </c>
      <c r="AB1094">
        <v>0</v>
      </c>
      <c r="AC1094">
        <v>3</v>
      </c>
      <c r="AD1094">
        <v>0</v>
      </c>
      <c r="AE1094">
        <v>0</v>
      </c>
      <c r="AF1094">
        <v>1</v>
      </c>
      <c r="AG1094">
        <v>1</v>
      </c>
      <c r="AH1094" t="s">
        <v>56</v>
      </c>
      <c r="AI1094" t="s">
        <v>68</v>
      </c>
      <c r="AJ1094" t="s">
        <v>61</v>
      </c>
      <c r="AK1094" t="s">
        <v>48</v>
      </c>
      <c r="AL1094" t="s">
        <v>65</v>
      </c>
      <c r="AM1094">
        <v>3.75</v>
      </c>
      <c r="AN1094" t="s">
        <v>95</v>
      </c>
      <c r="AO1094" t="str" cm="1">
        <f t="array" ref="AO1094">_xlfn.IFS(
  attrition_data[[#This Row],[YearsSinceLastPromotion]]="","",
  attrition_data[[#This Row],[YearsSinceLastPromotion]]=0,"0",
  attrition_data[[#This Row],[YearsSinceLastPromotion]]&lt;=2,"1–2",
  attrition_data[[#This Row],[YearsSinceLastPromotion]]&lt;=5,"3–5",
  TRUE,"6+"
)</f>
        <v>0</v>
      </c>
      <c r="AP1094">
        <f>attrition_data[[#This Row],[MonthlyIncome]] * 12 * ReplacementFactor</f>
        <v>7675.2</v>
      </c>
      <c r="AQ1094">
        <f>IFERROR(attrition_data[[#This Row],[AttritionFlag]] * attrition_data[[#This Row],[ReplacementCost]], 0)</f>
        <v>0</v>
      </c>
      <c r="AR109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94" t="str" cm="1">
        <f t="array" ref="AS1094">_xlfn.IFS(
  attrition_data[[#This Row],[RiskScore]] &lt;= $AU$3, "Q1 (Lowest)",
  attrition_data[[#This Row],[RiskScore]] &lt;= $AV$3, "Q2",
  attrition_data[[#This Row],[RiskScore]] &lt;= $AW$3, "Q3",
  TRUE, "Q4 (Highest)"
)</f>
        <v>Q2</v>
      </c>
    </row>
    <row r="1095" spans="1:45">
      <c r="A1095">
        <v>42</v>
      </c>
      <c r="B1095" t="s">
        <v>50</v>
      </c>
      <c r="C1095" t="s">
        <v>51</v>
      </c>
      <c r="D1095" t="s">
        <v>52</v>
      </c>
      <c r="E1095">
        <v>2</v>
      </c>
      <c r="F1095">
        <v>3</v>
      </c>
      <c r="G1095" t="s">
        <v>41</v>
      </c>
      <c r="H1095">
        <v>1547</v>
      </c>
      <c r="I1095">
        <v>4</v>
      </c>
      <c r="J1095" t="s">
        <v>53</v>
      </c>
      <c r="K1095">
        <v>3</v>
      </c>
      <c r="L1095">
        <v>3</v>
      </c>
      <c r="M1095" t="s">
        <v>70</v>
      </c>
      <c r="N1095">
        <v>4</v>
      </c>
      <c r="O1095" t="s">
        <v>55</v>
      </c>
      <c r="P1095">
        <v>10124</v>
      </c>
      <c r="Q1095">
        <v>2</v>
      </c>
      <c r="R1095" t="s">
        <v>38</v>
      </c>
      <c r="S1095">
        <v>14</v>
      </c>
      <c r="T1095">
        <v>3</v>
      </c>
      <c r="U1095">
        <v>3</v>
      </c>
      <c r="V1095">
        <v>1</v>
      </c>
      <c r="W1095">
        <v>24</v>
      </c>
      <c r="X1095">
        <v>3</v>
      </c>
      <c r="Y1095">
        <v>1</v>
      </c>
      <c r="Z1095">
        <v>20</v>
      </c>
      <c r="AA1095">
        <v>8</v>
      </c>
      <c r="AB1095">
        <v>13</v>
      </c>
      <c r="AC1095">
        <v>9</v>
      </c>
      <c r="AD1095">
        <v>0</v>
      </c>
      <c r="AE1095">
        <v>1</v>
      </c>
      <c r="AF1095">
        <v>0</v>
      </c>
      <c r="AG1095">
        <v>1</v>
      </c>
      <c r="AH1095" t="s">
        <v>45</v>
      </c>
      <c r="AI1095" t="s">
        <v>46</v>
      </c>
      <c r="AJ1095" t="s">
        <v>81</v>
      </c>
      <c r="AK1095" t="s">
        <v>71</v>
      </c>
      <c r="AL1095" t="s">
        <v>71</v>
      </c>
      <c r="AM1095">
        <v>3</v>
      </c>
      <c r="AN1095" t="s">
        <v>94</v>
      </c>
      <c r="AO1095" t="str" cm="1">
        <f t="array" ref="AO1095">_xlfn.IFS(
  attrition_data[[#This Row],[YearsSinceLastPromotion]]="","",
  attrition_data[[#This Row],[YearsSinceLastPromotion]]=0,"0",
  attrition_data[[#This Row],[YearsSinceLastPromotion]]&lt;=2,"1–2",
  attrition_data[[#This Row],[YearsSinceLastPromotion]]&lt;=5,"3–5",
  TRUE,"6+"
)</f>
        <v>6+</v>
      </c>
      <c r="AP1095">
        <f>attrition_data[[#This Row],[MonthlyIncome]] * 12 * ReplacementFactor</f>
        <v>36446.400000000001</v>
      </c>
      <c r="AQ1095">
        <f>IFERROR(attrition_data[[#This Row],[AttritionFlag]] * attrition_data[[#This Row],[ReplacementCost]], 0)</f>
        <v>0</v>
      </c>
      <c r="AR109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095" t="str" cm="1">
        <f t="array" ref="AS1095">_xlfn.IFS(
  attrition_data[[#This Row],[RiskScore]] &lt;= $AU$3, "Q1 (Lowest)",
  attrition_data[[#This Row],[RiskScore]] &lt;= $AV$3, "Q2",
  attrition_data[[#This Row],[RiskScore]] &lt;= $AW$3, "Q3",
  TRUE, "Q4 (Highest)"
)</f>
        <v>Q3</v>
      </c>
    </row>
    <row r="1096" spans="1:45">
      <c r="A1096">
        <v>40</v>
      </c>
      <c r="B1096" t="s">
        <v>50</v>
      </c>
      <c r="C1096" t="s">
        <v>39</v>
      </c>
      <c r="D1096" t="s">
        <v>40</v>
      </c>
      <c r="E1096">
        <v>9</v>
      </c>
      <c r="F1096">
        <v>2</v>
      </c>
      <c r="G1096" t="s">
        <v>64</v>
      </c>
      <c r="H1096">
        <v>1548</v>
      </c>
      <c r="I1096">
        <v>1</v>
      </c>
      <c r="J1096" t="s">
        <v>53</v>
      </c>
      <c r="K1096">
        <v>3</v>
      </c>
      <c r="L1096">
        <v>2</v>
      </c>
      <c r="M1096" t="s">
        <v>43</v>
      </c>
      <c r="N1096">
        <v>1</v>
      </c>
      <c r="O1096" t="s">
        <v>55</v>
      </c>
      <c r="P1096">
        <v>5473</v>
      </c>
      <c r="Q1096">
        <v>0</v>
      </c>
      <c r="R1096" t="s">
        <v>50</v>
      </c>
      <c r="S1096">
        <v>12</v>
      </c>
      <c r="T1096">
        <v>3</v>
      </c>
      <c r="U1096">
        <v>4</v>
      </c>
      <c r="V1096">
        <v>0</v>
      </c>
      <c r="W1096">
        <v>9</v>
      </c>
      <c r="X1096">
        <v>5</v>
      </c>
      <c r="Y1096">
        <v>4</v>
      </c>
      <c r="Z1096">
        <v>8</v>
      </c>
      <c r="AA1096">
        <v>4</v>
      </c>
      <c r="AB1096">
        <v>7</v>
      </c>
      <c r="AC1096">
        <v>1</v>
      </c>
      <c r="AD1096">
        <v>0</v>
      </c>
      <c r="AE1096">
        <v>0</v>
      </c>
      <c r="AF1096">
        <v>0</v>
      </c>
      <c r="AG1096">
        <v>1</v>
      </c>
      <c r="AH1096" t="s">
        <v>45</v>
      </c>
      <c r="AI1096" t="s">
        <v>57</v>
      </c>
      <c r="AJ1096" t="s">
        <v>47</v>
      </c>
      <c r="AK1096" t="s">
        <v>58</v>
      </c>
      <c r="AL1096" t="s">
        <v>49</v>
      </c>
      <c r="AM1096">
        <v>2.5</v>
      </c>
      <c r="AN1096" t="s">
        <v>96</v>
      </c>
      <c r="AO1096" t="str" cm="1">
        <f t="array" ref="AO1096">_xlfn.IFS(
  attrition_data[[#This Row],[YearsSinceLastPromotion]]="","",
  attrition_data[[#This Row],[YearsSinceLastPromotion]]=0,"0",
  attrition_data[[#This Row],[YearsSinceLastPromotion]]&lt;=2,"1–2",
  attrition_data[[#This Row],[YearsSinceLastPromotion]]&lt;=5,"3–5",
  TRUE,"6+"
)</f>
        <v>6+</v>
      </c>
      <c r="AP1096">
        <f>attrition_data[[#This Row],[MonthlyIncome]] * 12 * ReplacementFactor</f>
        <v>19702.8</v>
      </c>
      <c r="AQ1096">
        <f>IFERROR(attrition_data[[#This Row],[AttritionFlag]] * attrition_data[[#This Row],[ReplacementCost]], 0)</f>
        <v>0</v>
      </c>
      <c r="AR109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096" t="str" cm="1">
        <f t="array" ref="AS1096">_xlfn.IFS(
  attrition_data[[#This Row],[RiskScore]] &lt;= $AU$3, "Q1 (Lowest)",
  attrition_data[[#This Row],[RiskScore]] &lt;= $AV$3, "Q2",
  attrition_data[[#This Row],[RiskScore]] &lt;= $AW$3, "Q3",
  TRUE, "Q4 (Highest)"
)</f>
        <v>Q2</v>
      </c>
    </row>
    <row r="1097" spans="1:45">
      <c r="A1097">
        <v>33</v>
      </c>
      <c r="B1097" t="s">
        <v>50</v>
      </c>
      <c r="C1097" t="s">
        <v>39</v>
      </c>
      <c r="D1097" t="s">
        <v>52</v>
      </c>
      <c r="E1097">
        <v>28</v>
      </c>
      <c r="F1097">
        <v>4</v>
      </c>
      <c r="G1097" t="s">
        <v>41</v>
      </c>
      <c r="H1097">
        <v>1549</v>
      </c>
      <c r="I1097">
        <v>2</v>
      </c>
      <c r="J1097" t="s">
        <v>53</v>
      </c>
      <c r="K1097">
        <v>3</v>
      </c>
      <c r="L1097">
        <v>2</v>
      </c>
      <c r="M1097" t="s">
        <v>60</v>
      </c>
      <c r="N1097">
        <v>3</v>
      </c>
      <c r="O1097" t="s">
        <v>55</v>
      </c>
      <c r="P1097">
        <v>5207</v>
      </c>
      <c r="Q1097">
        <v>1</v>
      </c>
      <c r="R1097" t="s">
        <v>38</v>
      </c>
      <c r="S1097">
        <v>12</v>
      </c>
      <c r="T1097">
        <v>3</v>
      </c>
      <c r="U1097">
        <v>2</v>
      </c>
      <c r="V1097">
        <v>1</v>
      </c>
      <c r="W1097">
        <v>15</v>
      </c>
      <c r="X1097">
        <v>3</v>
      </c>
      <c r="Y1097">
        <v>3</v>
      </c>
      <c r="Z1097">
        <v>15</v>
      </c>
      <c r="AA1097">
        <v>14</v>
      </c>
      <c r="AB1097">
        <v>5</v>
      </c>
      <c r="AC1097">
        <v>7</v>
      </c>
      <c r="AD1097">
        <v>0</v>
      </c>
      <c r="AE1097">
        <v>1</v>
      </c>
      <c r="AF1097">
        <v>0</v>
      </c>
      <c r="AG1097">
        <v>1</v>
      </c>
      <c r="AH1097" t="s">
        <v>63</v>
      </c>
      <c r="AI1097" t="s">
        <v>68</v>
      </c>
      <c r="AJ1097" t="s">
        <v>47</v>
      </c>
      <c r="AK1097" t="s">
        <v>58</v>
      </c>
      <c r="AL1097" t="s">
        <v>71</v>
      </c>
      <c r="AM1097">
        <v>2.5</v>
      </c>
      <c r="AN1097" t="s">
        <v>96</v>
      </c>
      <c r="AO1097" t="str" cm="1">
        <f t="array" ref="AO1097">_xlfn.IFS(
  attrition_data[[#This Row],[YearsSinceLastPromotion]]="","",
  attrition_data[[#This Row],[YearsSinceLastPromotion]]=0,"0",
  attrition_data[[#This Row],[YearsSinceLastPromotion]]&lt;=2,"1–2",
  attrition_data[[#This Row],[YearsSinceLastPromotion]]&lt;=5,"3–5",
  TRUE,"6+"
)</f>
        <v>3–5</v>
      </c>
      <c r="AP1097">
        <f>attrition_data[[#This Row],[MonthlyIncome]] * 12 * ReplacementFactor</f>
        <v>18745.2</v>
      </c>
      <c r="AQ1097">
        <f>IFERROR(attrition_data[[#This Row],[AttritionFlag]] * attrition_data[[#This Row],[ReplacementCost]], 0)</f>
        <v>0</v>
      </c>
      <c r="AR109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097" t="str" cm="1">
        <f t="array" ref="AS1097">_xlfn.IFS(
  attrition_data[[#This Row],[RiskScore]] &lt;= $AU$3, "Q1 (Lowest)",
  attrition_data[[#This Row],[RiskScore]] &lt;= $AV$3, "Q2",
  attrition_data[[#This Row],[RiskScore]] &lt;= $AW$3, "Q3",
  TRUE, "Q4 (Highest)"
)</f>
        <v>Q4 (Highest)</v>
      </c>
    </row>
    <row r="1098" spans="1:45">
      <c r="A1098">
        <v>40</v>
      </c>
      <c r="B1098" t="s">
        <v>50</v>
      </c>
      <c r="C1098" t="s">
        <v>39</v>
      </c>
      <c r="D1098" t="s">
        <v>84</v>
      </c>
      <c r="E1098">
        <v>6</v>
      </c>
      <c r="F1098">
        <v>2</v>
      </c>
      <c r="G1098" t="s">
        <v>64</v>
      </c>
      <c r="H1098">
        <v>1550</v>
      </c>
      <c r="I1098">
        <v>3</v>
      </c>
      <c r="J1098" t="s">
        <v>53</v>
      </c>
      <c r="K1098">
        <v>3</v>
      </c>
      <c r="L1098">
        <v>4</v>
      </c>
      <c r="M1098" t="s">
        <v>75</v>
      </c>
      <c r="N1098">
        <v>4</v>
      </c>
      <c r="O1098" t="s">
        <v>44</v>
      </c>
      <c r="P1098">
        <v>16437</v>
      </c>
      <c r="Q1098">
        <v>1</v>
      </c>
      <c r="R1098" t="s">
        <v>38</v>
      </c>
      <c r="S1098">
        <v>21</v>
      </c>
      <c r="T1098">
        <v>4</v>
      </c>
      <c r="U1098">
        <v>4</v>
      </c>
      <c r="V1098">
        <v>0</v>
      </c>
      <c r="W1098">
        <v>21</v>
      </c>
      <c r="X1098">
        <v>2</v>
      </c>
      <c r="Y1098">
        <v>3</v>
      </c>
      <c r="Z1098">
        <v>21</v>
      </c>
      <c r="AA1098">
        <v>7</v>
      </c>
      <c r="AB1098">
        <v>7</v>
      </c>
      <c r="AC1098">
        <v>7</v>
      </c>
      <c r="AD1098">
        <v>0</v>
      </c>
      <c r="AE1098">
        <v>1</v>
      </c>
      <c r="AF1098">
        <v>0</v>
      </c>
      <c r="AG1098">
        <v>1</v>
      </c>
      <c r="AH1098" t="s">
        <v>45</v>
      </c>
      <c r="AI1098" t="s">
        <v>57</v>
      </c>
      <c r="AJ1098" t="s">
        <v>76</v>
      </c>
      <c r="AK1098" t="s">
        <v>71</v>
      </c>
      <c r="AL1098" t="s">
        <v>78</v>
      </c>
      <c r="AM1098">
        <v>3.5</v>
      </c>
      <c r="AN1098" t="s">
        <v>95</v>
      </c>
      <c r="AO1098" t="str" cm="1">
        <f t="array" ref="AO1098">_xlfn.IFS(
  attrition_data[[#This Row],[YearsSinceLastPromotion]]="","",
  attrition_data[[#This Row],[YearsSinceLastPromotion]]=0,"0",
  attrition_data[[#This Row],[YearsSinceLastPromotion]]&lt;=2,"1–2",
  attrition_data[[#This Row],[YearsSinceLastPromotion]]&lt;=5,"3–5",
  TRUE,"6+"
)</f>
        <v>6+</v>
      </c>
      <c r="AP1098">
        <f>attrition_data[[#This Row],[MonthlyIncome]] * 12 * ReplacementFactor</f>
        <v>59173.2</v>
      </c>
      <c r="AQ1098">
        <f>IFERROR(attrition_data[[#This Row],[AttritionFlag]] * attrition_data[[#This Row],[ReplacementCost]], 0)</f>
        <v>0</v>
      </c>
      <c r="AR109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098" t="str" cm="1">
        <f t="array" ref="AS1098">_xlfn.IFS(
  attrition_data[[#This Row],[RiskScore]] &lt;= $AU$3, "Q1 (Lowest)",
  attrition_data[[#This Row],[RiskScore]] &lt;= $AV$3, "Q2",
  attrition_data[[#This Row],[RiskScore]] &lt;= $AW$3, "Q3",
  TRUE, "Q4 (Highest)"
)</f>
        <v>Q3</v>
      </c>
    </row>
    <row r="1099" spans="1:45">
      <c r="A1099">
        <v>24</v>
      </c>
      <c r="B1099" t="s">
        <v>50</v>
      </c>
      <c r="C1099" t="s">
        <v>39</v>
      </c>
      <c r="D1099" t="s">
        <v>52</v>
      </c>
      <c r="E1099">
        <v>21</v>
      </c>
      <c r="F1099">
        <v>2</v>
      </c>
      <c r="G1099" t="s">
        <v>83</v>
      </c>
      <c r="H1099">
        <v>1551</v>
      </c>
      <c r="I1099">
        <v>3</v>
      </c>
      <c r="J1099" t="s">
        <v>53</v>
      </c>
      <c r="K1099">
        <v>2</v>
      </c>
      <c r="L1099">
        <v>1</v>
      </c>
      <c r="M1099" t="s">
        <v>60</v>
      </c>
      <c r="N1099">
        <v>1</v>
      </c>
      <c r="O1099" t="s">
        <v>67</v>
      </c>
      <c r="P1099">
        <v>2296</v>
      </c>
      <c r="Q1099">
        <v>0</v>
      </c>
      <c r="R1099" t="s">
        <v>50</v>
      </c>
      <c r="S1099">
        <v>14</v>
      </c>
      <c r="T1099">
        <v>3</v>
      </c>
      <c r="U1099">
        <v>2</v>
      </c>
      <c r="V1099">
        <v>3</v>
      </c>
      <c r="W1099">
        <v>2</v>
      </c>
      <c r="X1099">
        <v>3</v>
      </c>
      <c r="Y1099">
        <v>3</v>
      </c>
      <c r="Z1099">
        <v>1</v>
      </c>
      <c r="AA1099">
        <v>1</v>
      </c>
      <c r="AB1099">
        <v>0</v>
      </c>
      <c r="AC1099">
        <v>0</v>
      </c>
      <c r="AD1099">
        <v>0</v>
      </c>
      <c r="AE1099">
        <v>0</v>
      </c>
      <c r="AF1099">
        <v>1</v>
      </c>
      <c r="AG1099">
        <v>0</v>
      </c>
      <c r="AH1099" t="s">
        <v>153</v>
      </c>
      <c r="AI1099" t="s">
        <v>68</v>
      </c>
      <c r="AJ1099" t="s">
        <v>61</v>
      </c>
      <c r="AK1099" t="s">
        <v>65</v>
      </c>
      <c r="AL1099" t="s">
        <v>62</v>
      </c>
      <c r="AM1099">
        <v>2.25</v>
      </c>
      <c r="AN1099" t="s">
        <v>96</v>
      </c>
      <c r="AO1099" t="str" cm="1">
        <f t="array" ref="AO1099">_xlfn.IFS(
  attrition_data[[#This Row],[YearsSinceLastPromotion]]="","",
  attrition_data[[#This Row],[YearsSinceLastPromotion]]=0,"0",
  attrition_data[[#This Row],[YearsSinceLastPromotion]]&lt;=2,"1–2",
  attrition_data[[#This Row],[YearsSinceLastPromotion]]&lt;=5,"3–5",
  TRUE,"6+"
)</f>
        <v>0</v>
      </c>
      <c r="AP1099">
        <f>attrition_data[[#This Row],[MonthlyIncome]] * 12 * ReplacementFactor</f>
        <v>8265.6</v>
      </c>
      <c r="AQ1099">
        <f>IFERROR(attrition_data[[#This Row],[AttritionFlag]] * attrition_data[[#This Row],[ReplacementCost]], 0)</f>
        <v>0</v>
      </c>
      <c r="AR109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099" t="str" cm="1">
        <f t="array" ref="AS1099">_xlfn.IFS(
  attrition_data[[#This Row],[RiskScore]] &lt;= $AU$3, "Q1 (Lowest)",
  attrition_data[[#This Row],[RiskScore]] &lt;= $AV$3, "Q2",
  attrition_data[[#This Row],[RiskScore]] &lt;= $AW$3, "Q3",
  TRUE, "Q4 (Highest)"
)</f>
        <v>Q3</v>
      </c>
    </row>
    <row r="1100" spans="1:45">
      <c r="A1100">
        <v>40</v>
      </c>
      <c r="B1100" t="s">
        <v>50</v>
      </c>
      <c r="C1100" t="s">
        <v>74</v>
      </c>
      <c r="D1100" t="s">
        <v>52</v>
      </c>
      <c r="E1100">
        <v>8</v>
      </c>
      <c r="F1100">
        <v>2</v>
      </c>
      <c r="G1100" t="s">
        <v>41</v>
      </c>
      <c r="H1100">
        <v>1552</v>
      </c>
      <c r="I1100">
        <v>4</v>
      </c>
      <c r="J1100" t="s">
        <v>53</v>
      </c>
      <c r="K1100">
        <v>3</v>
      </c>
      <c r="L1100">
        <v>2</v>
      </c>
      <c r="M1100" t="s">
        <v>70</v>
      </c>
      <c r="N1100">
        <v>4</v>
      </c>
      <c r="O1100" t="s">
        <v>67</v>
      </c>
      <c r="P1100">
        <v>4069</v>
      </c>
      <c r="Q1100">
        <v>3</v>
      </c>
      <c r="R1100" t="s">
        <v>38</v>
      </c>
      <c r="S1100">
        <v>18</v>
      </c>
      <c r="T1100">
        <v>3</v>
      </c>
      <c r="U1100">
        <v>3</v>
      </c>
      <c r="V1100">
        <v>0</v>
      </c>
      <c r="W1100">
        <v>8</v>
      </c>
      <c r="X1100">
        <v>2</v>
      </c>
      <c r="Y1100">
        <v>3</v>
      </c>
      <c r="Z1100">
        <v>2</v>
      </c>
      <c r="AA1100">
        <v>2</v>
      </c>
      <c r="AB1100">
        <v>2</v>
      </c>
      <c r="AC1100">
        <v>2</v>
      </c>
      <c r="AD1100">
        <v>0</v>
      </c>
      <c r="AE1100">
        <v>1</v>
      </c>
      <c r="AF1100">
        <v>0</v>
      </c>
      <c r="AG1100">
        <v>1</v>
      </c>
      <c r="AH1100" t="s">
        <v>45</v>
      </c>
      <c r="AI1100" t="s">
        <v>57</v>
      </c>
      <c r="AJ1100" t="s">
        <v>61</v>
      </c>
      <c r="AK1100" t="s">
        <v>48</v>
      </c>
      <c r="AL1100" t="s">
        <v>65</v>
      </c>
      <c r="AM1100">
        <v>3.5</v>
      </c>
      <c r="AN1100" t="s">
        <v>95</v>
      </c>
      <c r="AO1100" t="str" cm="1">
        <f t="array" ref="AO1100">_xlfn.IFS(
  attrition_data[[#This Row],[YearsSinceLastPromotion]]="","",
  attrition_data[[#This Row],[YearsSinceLastPromotion]]=0,"0",
  attrition_data[[#This Row],[YearsSinceLastPromotion]]&lt;=2,"1–2",
  attrition_data[[#This Row],[YearsSinceLastPromotion]]&lt;=5,"3–5",
  TRUE,"6+"
)</f>
        <v>1–2</v>
      </c>
      <c r="AP1100">
        <f>attrition_data[[#This Row],[MonthlyIncome]] * 12 * ReplacementFactor</f>
        <v>14648.4</v>
      </c>
      <c r="AQ1100">
        <f>IFERROR(attrition_data[[#This Row],[AttritionFlag]] * attrition_data[[#This Row],[ReplacementCost]], 0)</f>
        <v>0</v>
      </c>
      <c r="AR110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100" t="str" cm="1">
        <f t="array" ref="AS1100">_xlfn.IFS(
  attrition_data[[#This Row],[RiskScore]] &lt;= $AU$3, "Q1 (Lowest)",
  attrition_data[[#This Row],[RiskScore]] &lt;= $AV$3, "Q2",
  attrition_data[[#This Row],[RiskScore]] &lt;= $AW$3, "Q3",
  TRUE, "Q4 (Highest)"
)</f>
        <v>Q3</v>
      </c>
    </row>
    <row r="1101" spans="1:45">
      <c r="A1101">
        <v>45</v>
      </c>
      <c r="B1101" t="s">
        <v>50</v>
      </c>
      <c r="C1101" t="s">
        <v>39</v>
      </c>
      <c r="D1101" t="s">
        <v>52</v>
      </c>
      <c r="E1101">
        <v>1</v>
      </c>
      <c r="F1101">
        <v>4</v>
      </c>
      <c r="G1101" t="s">
        <v>83</v>
      </c>
      <c r="H1101">
        <v>1553</v>
      </c>
      <c r="I1101">
        <v>1</v>
      </c>
      <c r="J1101" t="s">
        <v>53</v>
      </c>
      <c r="K1101">
        <v>3</v>
      </c>
      <c r="L1101">
        <v>3</v>
      </c>
      <c r="M1101" t="s">
        <v>70</v>
      </c>
      <c r="N1101">
        <v>2</v>
      </c>
      <c r="O1101" t="s">
        <v>67</v>
      </c>
      <c r="P1101">
        <v>7441</v>
      </c>
      <c r="Q1101">
        <v>1</v>
      </c>
      <c r="R1101" t="s">
        <v>50</v>
      </c>
      <c r="S1101">
        <v>12</v>
      </c>
      <c r="T1101">
        <v>3</v>
      </c>
      <c r="U1101">
        <v>1</v>
      </c>
      <c r="V1101">
        <v>3</v>
      </c>
      <c r="W1101">
        <v>10</v>
      </c>
      <c r="X1101">
        <v>4</v>
      </c>
      <c r="Y1101">
        <v>3</v>
      </c>
      <c r="Z1101">
        <v>10</v>
      </c>
      <c r="AA1101">
        <v>8</v>
      </c>
      <c r="AB1101">
        <v>7</v>
      </c>
      <c r="AC1101">
        <v>7</v>
      </c>
      <c r="AD1101">
        <v>0</v>
      </c>
      <c r="AE1101">
        <v>0</v>
      </c>
      <c r="AF1101">
        <v>0</v>
      </c>
      <c r="AG1101">
        <v>1</v>
      </c>
      <c r="AH1101" t="s">
        <v>56</v>
      </c>
      <c r="AI1101" t="s">
        <v>46</v>
      </c>
      <c r="AJ1101" t="s">
        <v>47</v>
      </c>
      <c r="AK1101" t="s">
        <v>58</v>
      </c>
      <c r="AL1101" t="s">
        <v>49</v>
      </c>
      <c r="AM1101">
        <v>1.75</v>
      </c>
      <c r="AN1101" t="s">
        <v>93</v>
      </c>
      <c r="AO1101" t="str" cm="1">
        <f t="array" ref="AO1101">_xlfn.IFS(
  attrition_data[[#This Row],[YearsSinceLastPromotion]]="","",
  attrition_data[[#This Row],[YearsSinceLastPromotion]]=0,"0",
  attrition_data[[#This Row],[YearsSinceLastPromotion]]&lt;=2,"1–2",
  attrition_data[[#This Row],[YearsSinceLastPromotion]]&lt;=5,"3–5",
  TRUE,"6+"
)</f>
        <v>6+</v>
      </c>
      <c r="AP1101">
        <f>attrition_data[[#This Row],[MonthlyIncome]] * 12 * ReplacementFactor</f>
        <v>26787.599999999999</v>
      </c>
      <c r="AQ1101">
        <f>IFERROR(attrition_data[[#This Row],[AttritionFlag]] * attrition_data[[#This Row],[ReplacementCost]], 0)</f>
        <v>0</v>
      </c>
      <c r="AR110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101" t="str" cm="1">
        <f t="array" ref="AS1101">_xlfn.IFS(
  attrition_data[[#This Row],[RiskScore]] &lt;= $AU$3, "Q1 (Lowest)",
  attrition_data[[#This Row],[RiskScore]] &lt;= $AV$3, "Q2",
  attrition_data[[#This Row],[RiskScore]] &lt;= $AW$3, "Q3",
  TRUE, "Q4 (Highest)"
)</f>
        <v>Q3</v>
      </c>
    </row>
    <row r="1102" spans="1:45">
      <c r="A1102">
        <v>35</v>
      </c>
      <c r="B1102" t="s">
        <v>50</v>
      </c>
      <c r="C1102" t="s">
        <v>39</v>
      </c>
      <c r="D1102" t="s">
        <v>40</v>
      </c>
      <c r="E1102">
        <v>28</v>
      </c>
      <c r="F1102">
        <v>4</v>
      </c>
      <c r="G1102" t="s">
        <v>41</v>
      </c>
      <c r="H1102">
        <v>1554</v>
      </c>
      <c r="I1102">
        <v>2</v>
      </c>
      <c r="J1102" t="s">
        <v>42</v>
      </c>
      <c r="K1102">
        <v>2</v>
      </c>
      <c r="L1102">
        <v>1</v>
      </c>
      <c r="M1102" t="s">
        <v>79</v>
      </c>
      <c r="N1102">
        <v>3</v>
      </c>
      <c r="O1102" t="s">
        <v>55</v>
      </c>
      <c r="P1102">
        <v>2430</v>
      </c>
      <c r="Q1102">
        <v>0</v>
      </c>
      <c r="R1102" t="s">
        <v>50</v>
      </c>
      <c r="S1102">
        <v>23</v>
      </c>
      <c r="T1102">
        <v>4</v>
      </c>
      <c r="U1102">
        <v>1</v>
      </c>
      <c r="V1102">
        <v>2</v>
      </c>
      <c r="W1102">
        <v>6</v>
      </c>
      <c r="X1102">
        <v>5</v>
      </c>
      <c r="Y1102">
        <v>3</v>
      </c>
      <c r="Z1102">
        <v>5</v>
      </c>
      <c r="AA1102">
        <v>3</v>
      </c>
      <c r="AB1102">
        <v>4</v>
      </c>
      <c r="AC1102">
        <v>2</v>
      </c>
      <c r="AD1102">
        <v>0</v>
      </c>
      <c r="AE1102">
        <v>0</v>
      </c>
      <c r="AF1102">
        <v>0</v>
      </c>
      <c r="AG1102">
        <v>1</v>
      </c>
      <c r="AH1102" t="s">
        <v>45</v>
      </c>
      <c r="AI1102" t="s">
        <v>68</v>
      </c>
      <c r="AJ1102" t="s">
        <v>61</v>
      </c>
      <c r="AK1102" t="s">
        <v>48</v>
      </c>
      <c r="AL1102" t="s">
        <v>65</v>
      </c>
      <c r="AM1102">
        <v>2.25</v>
      </c>
      <c r="AN1102" t="s">
        <v>96</v>
      </c>
      <c r="AO1102" t="str" cm="1">
        <f t="array" ref="AO1102">_xlfn.IFS(
  attrition_data[[#This Row],[YearsSinceLastPromotion]]="","",
  attrition_data[[#This Row],[YearsSinceLastPromotion]]=0,"0",
  attrition_data[[#This Row],[YearsSinceLastPromotion]]&lt;=2,"1–2",
  attrition_data[[#This Row],[YearsSinceLastPromotion]]&lt;=5,"3–5",
  TRUE,"6+"
)</f>
        <v>3–5</v>
      </c>
      <c r="AP1102">
        <f>attrition_data[[#This Row],[MonthlyIncome]] * 12 * ReplacementFactor</f>
        <v>8748</v>
      </c>
      <c r="AQ1102">
        <f>IFERROR(attrition_data[[#This Row],[AttritionFlag]] * attrition_data[[#This Row],[ReplacementCost]], 0)</f>
        <v>0</v>
      </c>
      <c r="AR110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102" t="str" cm="1">
        <f t="array" ref="AS1102">_xlfn.IFS(
  attrition_data[[#This Row],[RiskScore]] &lt;= $AU$3, "Q1 (Lowest)",
  attrition_data[[#This Row],[RiskScore]] &lt;= $AV$3, "Q2",
  attrition_data[[#This Row],[RiskScore]] &lt;= $AW$3, "Q3",
  TRUE, "Q4 (Highest)"
)</f>
        <v>Q3</v>
      </c>
    </row>
    <row r="1103" spans="1:45">
      <c r="A1103">
        <v>32</v>
      </c>
      <c r="B1103" t="s">
        <v>50</v>
      </c>
      <c r="C1103" t="s">
        <v>39</v>
      </c>
      <c r="D1103" t="s">
        <v>52</v>
      </c>
      <c r="E1103">
        <v>5</v>
      </c>
      <c r="F1103">
        <v>2</v>
      </c>
      <c r="G1103" t="s">
        <v>41</v>
      </c>
      <c r="H1103">
        <v>1555</v>
      </c>
      <c r="I1103">
        <v>4</v>
      </c>
      <c r="J1103" t="s">
        <v>42</v>
      </c>
      <c r="K1103">
        <v>2</v>
      </c>
      <c r="L1103">
        <v>2</v>
      </c>
      <c r="M1103" t="s">
        <v>54</v>
      </c>
      <c r="N1103">
        <v>2</v>
      </c>
      <c r="O1103" t="s">
        <v>55</v>
      </c>
      <c r="P1103">
        <v>5878</v>
      </c>
      <c r="Q1103">
        <v>3</v>
      </c>
      <c r="R1103" t="s">
        <v>50</v>
      </c>
      <c r="S1103">
        <v>12</v>
      </c>
      <c r="T1103">
        <v>3</v>
      </c>
      <c r="U1103">
        <v>1</v>
      </c>
      <c r="V1103">
        <v>1</v>
      </c>
      <c r="W1103">
        <v>12</v>
      </c>
      <c r="X1103">
        <v>2</v>
      </c>
      <c r="Y1103">
        <v>3</v>
      </c>
      <c r="Z1103">
        <v>7</v>
      </c>
      <c r="AA1103">
        <v>1</v>
      </c>
      <c r="AB1103">
        <v>2</v>
      </c>
      <c r="AC1103">
        <v>5</v>
      </c>
      <c r="AD1103">
        <v>0</v>
      </c>
      <c r="AE1103">
        <v>0</v>
      </c>
      <c r="AF1103">
        <v>0</v>
      </c>
      <c r="AG1103">
        <v>1</v>
      </c>
      <c r="AH1103" t="s">
        <v>63</v>
      </c>
      <c r="AI1103" t="s">
        <v>46</v>
      </c>
      <c r="AJ1103" t="s">
        <v>47</v>
      </c>
      <c r="AK1103" t="s">
        <v>58</v>
      </c>
      <c r="AL1103" t="s">
        <v>49</v>
      </c>
      <c r="AM1103">
        <v>2.5</v>
      </c>
      <c r="AN1103" t="s">
        <v>96</v>
      </c>
      <c r="AO1103" t="str" cm="1">
        <f t="array" ref="AO1103">_xlfn.IFS(
  attrition_data[[#This Row],[YearsSinceLastPromotion]]="","",
  attrition_data[[#This Row],[YearsSinceLastPromotion]]=0,"0",
  attrition_data[[#This Row],[YearsSinceLastPromotion]]&lt;=2,"1–2",
  attrition_data[[#This Row],[YearsSinceLastPromotion]]&lt;=5,"3–5",
  TRUE,"6+"
)</f>
        <v>1–2</v>
      </c>
      <c r="AP1103">
        <f>attrition_data[[#This Row],[MonthlyIncome]] * 12 * ReplacementFactor</f>
        <v>21160.799999999999</v>
      </c>
      <c r="AQ1103">
        <f>IFERROR(attrition_data[[#This Row],[AttritionFlag]] * attrition_data[[#This Row],[ReplacementCost]], 0)</f>
        <v>0</v>
      </c>
      <c r="AR110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03" t="str" cm="1">
        <f t="array" ref="AS1103">_xlfn.IFS(
  attrition_data[[#This Row],[RiskScore]] &lt;= $AU$3, "Q1 (Lowest)",
  attrition_data[[#This Row],[RiskScore]] &lt;= $AV$3, "Q2",
  attrition_data[[#This Row],[RiskScore]] &lt;= $AW$3, "Q3",
  TRUE, "Q4 (Highest)"
)</f>
        <v>Q1 (Lowest)</v>
      </c>
    </row>
    <row r="1104" spans="1:45">
      <c r="A1104">
        <v>36</v>
      </c>
      <c r="B1104" t="s">
        <v>50</v>
      </c>
      <c r="C1104" t="s">
        <v>39</v>
      </c>
      <c r="D1104" t="s">
        <v>40</v>
      </c>
      <c r="E1104">
        <v>2</v>
      </c>
      <c r="F1104">
        <v>4</v>
      </c>
      <c r="G1104" t="s">
        <v>41</v>
      </c>
      <c r="H1104">
        <v>1556</v>
      </c>
      <c r="I1104">
        <v>3</v>
      </c>
      <c r="J1104" t="s">
        <v>53</v>
      </c>
      <c r="K1104">
        <v>3</v>
      </c>
      <c r="L1104">
        <v>1</v>
      </c>
      <c r="M1104" t="s">
        <v>79</v>
      </c>
      <c r="N1104">
        <v>4</v>
      </c>
      <c r="O1104" t="s">
        <v>44</v>
      </c>
      <c r="P1104">
        <v>2644</v>
      </c>
      <c r="Q1104">
        <v>3</v>
      </c>
      <c r="R1104" t="s">
        <v>38</v>
      </c>
      <c r="S1104">
        <v>21</v>
      </c>
      <c r="T1104">
        <v>4</v>
      </c>
      <c r="U1104">
        <v>4</v>
      </c>
      <c r="V1104">
        <v>0</v>
      </c>
      <c r="W1104">
        <v>7</v>
      </c>
      <c r="X1104">
        <v>3</v>
      </c>
      <c r="Y1104">
        <v>2</v>
      </c>
      <c r="Z1104">
        <v>3</v>
      </c>
      <c r="AA1104">
        <v>2</v>
      </c>
      <c r="AB1104">
        <v>1</v>
      </c>
      <c r="AC1104">
        <v>2</v>
      </c>
      <c r="AD1104">
        <v>0</v>
      </c>
      <c r="AE1104">
        <v>1</v>
      </c>
      <c r="AF1104">
        <v>1</v>
      </c>
      <c r="AG1104">
        <v>1</v>
      </c>
      <c r="AH1104" t="s">
        <v>45</v>
      </c>
      <c r="AI1104" t="s">
        <v>46</v>
      </c>
      <c r="AJ1104" t="s">
        <v>61</v>
      </c>
      <c r="AK1104" t="s">
        <v>48</v>
      </c>
      <c r="AL1104" t="s">
        <v>65</v>
      </c>
      <c r="AM1104">
        <v>3.25</v>
      </c>
      <c r="AN1104" t="s">
        <v>95</v>
      </c>
      <c r="AO1104" t="str" cm="1">
        <f t="array" ref="AO1104">_xlfn.IFS(
  attrition_data[[#This Row],[YearsSinceLastPromotion]]="","",
  attrition_data[[#This Row],[YearsSinceLastPromotion]]=0,"0",
  attrition_data[[#This Row],[YearsSinceLastPromotion]]&lt;=2,"1–2",
  attrition_data[[#This Row],[YearsSinceLastPromotion]]&lt;=5,"3–5",
  TRUE,"6+"
)</f>
        <v>1–2</v>
      </c>
      <c r="AP1104">
        <f>attrition_data[[#This Row],[MonthlyIncome]] * 12 * ReplacementFactor</f>
        <v>9518.4</v>
      </c>
      <c r="AQ1104">
        <f>IFERROR(attrition_data[[#This Row],[AttritionFlag]] * attrition_data[[#This Row],[ReplacementCost]], 0)</f>
        <v>0</v>
      </c>
      <c r="AR110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04" t="str" cm="1">
        <f t="array" ref="AS1104">_xlfn.IFS(
  attrition_data[[#This Row],[RiskScore]] &lt;= $AU$3, "Q1 (Lowest)",
  attrition_data[[#This Row],[RiskScore]] &lt;= $AV$3, "Q2",
  attrition_data[[#This Row],[RiskScore]] &lt;= $AW$3, "Q3",
  TRUE, "Q4 (Highest)"
)</f>
        <v>Q2</v>
      </c>
    </row>
    <row r="1105" spans="1:45">
      <c r="A1105">
        <v>48</v>
      </c>
      <c r="B1105" t="s">
        <v>50</v>
      </c>
      <c r="C1105" t="s">
        <v>39</v>
      </c>
      <c r="D1105" t="s">
        <v>40</v>
      </c>
      <c r="E1105">
        <v>16</v>
      </c>
      <c r="F1105">
        <v>4</v>
      </c>
      <c r="G1105" t="s">
        <v>41</v>
      </c>
      <c r="H1105">
        <v>1557</v>
      </c>
      <c r="I1105">
        <v>3</v>
      </c>
      <c r="J1105" t="s">
        <v>42</v>
      </c>
      <c r="K1105">
        <v>3</v>
      </c>
      <c r="L1105">
        <v>2</v>
      </c>
      <c r="M1105" t="s">
        <v>43</v>
      </c>
      <c r="N1105">
        <v>3</v>
      </c>
      <c r="O1105" t="s">
        <v>67</v>
      </c>
      <c r="P1105">
        <v>6439</v>
      </c>
      <c r="Q1105">
        <v>8</v>
      </c>
      <c r="R1105" t="s">
        <v>50</v>
      </c>
      <c r="S1105">
        <v>14</v>
      </c>
      <c r="T1105">
        <v>3</v>
      </c>
      <c r="U1105">
        <v>3</v>
      </c>
      <c r="V1105">
        <v>1</v>
      </c>
      <c r="W1105">
        <v>18</v>
      </c>
      <c r="X1105">
        <v>2</v>
      </c>
      <c r="Y1105">
        <v>3</v>
      </c>
      <c r="Z1105">
        <v>8</v>
      </c>
      <c r="AA1105">
        <v>7</v>
      </c>
      <c r="AB1105">
        <v>7</v>
      </c>
      <c r="AC1105">
        <v>7</v>
      </c>
      <c r="AD1105">
        <v>0</v>
      </c>
      <c r="AE1105">
        <v>0</v>
      </c>
      <c r="AF1105">
        <v>0</v>
      </c>
      <c r="AG1105">
        <v>1</v>
      </c>
      <c r="AH1105" t="s">
        <v>56</v>
      </c>
      <c r="AI1105" t="s">
        <v>72</v>
      </c>
      <c r="AJ1105" t="s">
        <v>47</v>
      </c>
      <c r="AK1105" t="s">
        <v>71</v>
      </c>
      <c r="AL1105" t="s">
        <v>49</v>
      </c>
      <c r="AM1105">
        <v>3</v>
      </c>
      <c r="AN1105" t="s">
        <v>94</v>
      </c>
      <c r="AO1105" t="str" cm="1">
        <f t="array" ref="AO1105">_xlfn.IFS(
  attrition_data[[#This Row],[YearsSinceLastPromotion]]="","",
  attrition_data[[#This Row],[YearsSinceLastPromotion]]=0,"0",
  attrition_data[[#This Row],[YearsSinceLastPromotion]]&lt;=2,"1–2",
  attrition_data[[#This Row],[YearsSinceLastPromotion]]&lt;=5,"3–5",
  TRUE,"6+"
)</f>
        <v>6+</v>
      </c>
      <c r="AP1105">
        <f>attrition_data[[#This Row],[MonthlyIncome]] * 12 * ReplacementFactor</f>
        <v>23180.399999999998</v>
      </c>
      <c r="AQ1105">
        <f>IFERROR(attrition_data[[#This Row],[AttritionFlag]] * attrition_data[[#This Row],[ReplacementCost]], 0)</f>
        <v>0</v>
      </c>
      <c r="AR110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05" t="str" cm="1">
        <f t="array" ref="AS1105">_xlfn.IFS(
  attrition_data[[#This Row],[RiskScore]] &lt;= $AU$3, "Q1 (Lowest)",
  attrition_data[[#This Row],[RiskScore]] &lt;= $AV$3, "Q2",
  attrition_data[[#This Row],[RiskScore]] &lt;= $AW$3, "Q3",
  TRUE, "Q4 (Highest)"
)</f>
        <v>Q2</v>
      </c>
    </row>
    <row r="1106" spans="1:45">
      <c r="A1106">
        <v>29</v>
      </c>
      <c r="B1106" t="s">
        <v>50</v>
      </c>
      <c r="C1106" t="s">
        <v>39</v>
      </c>
      <c r="D1106" t="s">
        <v>52</v>
      </c>
      <c r="E1106">
        <v>9</v>
      </c>
      <c r="F1106">
        <v>3</v>
      </c>
      <c r="G1106" t="s">
        <v>41</v>
      </c>
      <c r="H1106">
        <v>1558</v>
      </c>
      <c r="I1106">
        <v>3</v>
      </c>
      <c r="J1106" t="s">
        <v>53</v>
      </c>
      <c r="K1106">
        <v>4</v>
      </c>
      <c r="L1106">
        <v>1</v>
      </c>
      <c r="M1106" t="s">
        <v>54</v>
      </c>
      <c r="N1106">
        <v>3</v>
      </c>
      <c r="O1106" t="s">
        <v>55</v>
      </c>
      <c r="P1106">
        <v>2451</v>
      </c>
      <c r="Q1106">
        <v>6</v>
      </c>
      <c r="R1106" t="s">
        <v>50</v>
      </c>
      <c r="S1106">
        <v>18</v>
      </c>
      <c r="T1106">
        <v>3</v>
      </c>
      <c r="U1106">
        <v>1</v>
      </c>
      <c r="V1106">
        <v>2</v>
      </c>
      <c r="W1106">
        <v>5</v>
      </c>
      <c r="X1106">
        <v>2</v>
      </c>
      <c r="Y1106">
        <v>2</v>
      </c>
      <c r="Z1106">
        <v>1</v>
      </c>
      <c r="AA1106">
        <v>0</v>
      </c>
      <c r="AB1106">
        <v>0</v>
      </c>
      <c r="AC1106">
        <v>0</v>
      </c>
      <c r="AD1106">
        <v>0</v>
      </c>
      <c r="AE1106">
        <v>0</v>
      </c>
      <c r="AF1106">
        <v>1</v>
      </c>
      <c r="AG1106">
        <v>0</v>
      </c>
      <c r="AH1106" t="s">
        <v>63</v>
      </c>
      <c r="AI1106" t="s">
        <v>57</v>
      </c>
      <c r="AJ1106" t="s">
        <v>61</v>
      </c>
      <c r="AK1106" t="s">
        <v>48</v>
      </c>
      <c r="AL1106" t="s">
        <v>62</v>
      </c>
      <c r="AM1106">
        <v>2.25</v>
      </c>
      <c r="AN1106" t="s">
        <v>96</v>
      </c>
      <c r="AO1106" t="str" cm="1">
        <f t="array" ref="AO1106">_xlfn.IFS(
  attrition_data[[#This Row],[YearsSinceLastPromotion]]="","",
  attrition_data[[#This Row],[YearsSinceLastPromotion]]=0,"0",
  attrition_data[[#This Row],[YearsSinceLastPromotion]]&lt;=2,"1–2",
  attrition_data[[#This Row],[YearsSinceLastPromotion]]&lt;=5,"3–5",
  TRUE,"6+"
)</f>
        <v>0</v>
      </c>
      <c r="AP1106">
        <f>attrition_data[[#This Row],[MonthlyIncome]] * 12 * ReplacementFactor</f>
        <v>8823.6</v>
      </c>
      <c r="AQ1106">
        <f>IFERROR(attrition_data[[#This Row],[AttritionFlag]] * attrition_data[[#This Row],[ReplacementCost]], 0)</f>
        <v>0</v>
      </c>
      <c r="AR110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06" t="str" cm="1">
        <f t="array" ref="AS1106">_xlfn.IFS(
  attrition_data[[#This Row],[RiskScore]] &lt;= $AU$3, "Q1 (Lowest)",
  attrition_data[[#This Row],[RiskScore]] &lt;= $AV$3, "Q2",
  attrition_data[[#This Row],[RiskScore]] &lt;= $AW$3, "Q3",
  TRUE, "Q4 (Highest)"
)</f>
        <v>Q2</v>
      </c>
    </row>
    <row r="1107" spans="1:45">
      <c r="A1107">
        <v>33</v>
      </c>
      <c r="B1107" t="s">
        <v>50</v>
      </c>
      <c r="C1107" t="s">
        <v>39</v>
      </c>
      <c r="D1107" t="s">
        <v>40</v>
      </c>
      <c r="E1107">
        <v>8</v>
      </c>
      <c r="F1107">
        <v>4</v>
      </c>
      <c r="G1107" t="s">
        <v>41</v>
      </c>
      <c r="H1107">
        <v>1560</v>
      </c>
      <c r="I1107">
        <v>1</v>
      </c>
      <c r="J1107" t="s">
        <v>53</v>
      </c>
      <c r="K1107">
        <v>3</v>
      </c>
      <c r="L1107">
        <v>2</v>
      </c>
      <c r="M1107" t="s">
        <v>43</v>
      </c>
      <c r="N1107">
        <v>1</v>
      </c>
      <c r="O1107" t="s">
        <v>55</v>
      </c>
      <c r="P1107">
        <v>6392</v>
      </c>
      <c r="Q1107">
        <v>2</v>
      </c>
      <c r="R1107" t="s">
        <v>50</v>
      </c>
      <c r="S1107">
        <v>13</v>
      </c>
      <c r="T1107">
        <v>3</v>
      </c>
      <c r="U1107">
        <v>4</v>
      </c>
      <c r="V1107">
        <v>1</v>
      </c>
      <c r="W1107">
        <v>8</v>
      </c>
      <c r="X1107">
        <v>6</v>
      </c>
      <c r="Y1107">
        <v>1</v>
      </c>
      <c r="Z1107">
        <v>2</v>
      </c>
      <c r="AA1107">
        <v>2</v>
      </c>
      <c r="AB1107">
        <v>2</v>
      </c>
      <c r="AC1107">
        <v>2</v>
      </c>
      <c r="AD1107">
        <v>0</v>
      </c>
      <c r="AE1107">
        <v>0</v>
      </c>
      <c r="AF1107">
        <v>0</v>
      </c>
      <c r="AG1107">
        <v>1</v>
      </c>
      <c r="AH1107" t="s">
        <v>63</v>
      </c>
      <c r="AI1107" t="s">
        <v>57</v>
      </c>
      <c r="AJ1107" t="s">
        <v>47</v>
      </c>
      <c r="AK1107" t="s">
        <v>48</v>
      </c>
      <c r="AL1107" t="s">
        <v>65</v>
      </c>
      <c r="AM1107">
        <v>1.75</v>
      </c>
      <c r="AN1107" t="s">
        <v>93</v>
      </c>
      <c r="AO1107" t="str" cm="1">
        <f t="array" ref="AO1107">_xlfn.IFS(
  attrition_data[[#This Row],[YearsSinceLastPromotion]]="","",
  attrition_data[[#This Row],[YearsSinceLastPromotion]]=0,"0",
  attrition_data[[#This Row],[YearsSinceLastPromotion]]&lt;=2,"1–2",
  attrition_data[[#This Row],[YearsSinceLastPromotion]]&lt;=5,"3–5",
  TRUE,"6+"
)</f>
        <v>1–2</v>
      </c>
      <c r="AP1107">
        <f>attrition_data[[#This Row],[MonthlyIncome]] * 12 * ReplacementFactor</f>
        <v>23011.200000000001</v>
      </c>
      <c r="AQ1107">
        <f>IFERROR(attrition_data[[#This Row],[AttritionFlag]] * attrition_data[[#This Row],[ReplacementCost]], 0)</f>
        <v>0</v>
      </c>
      <c r="AR110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107" t="str" cm="1">
        <f t="array" ref="AS1107">_xlfn.IFS(
  attrition_data[[#This Row],[RiskScore]] &lt;= $AU$3, "Q1 (Lowest)",
  attrition_data[[#This Row],[RiskScore]] &lt;= $AV$3, "Q2",
  attrition_data[[#This Row],[RiskScore]] &lt;= $AW$3, "Q3",
  TRUE, "Q4 (Highest)"
)</f>
        <v>Q3</v>
      </c>
    </row>
    <row r="1108" spans="1:45">
      <c r="A1108">
        <v>30</v>
      </c>
      <c r="B1108" t="s">
        <v>38</v>
      </c>
      <c r="C1108" t="s">
        <v>39</v>
      </c>
      <c r="D1108" t="s">
        <v>40</v>
      </c>
      <c r="E1108">
        <v>1</v>
      </c>
      <c r="F1108">
        <v>3</v>
      </c>
      <c r="G1108" t="s">
        <v>41</v>
      </c>
      <c r="H1108">
        <v>1562</v>
      </c>
      <c r="I1108">
        <v>2</v>
      </c>
      <c r="J1108" t="s">
        <v>53</v>
      </c>
      <c r="K1108">
        <v>2</v>
      </c>
      <c r="L1108">
        <v>2</v>
      </c>
      <c r="M1108" t="s">
        <v>43</v>
      </c>
      <c r="N1108">
        <v>1</v>
      </c>
      <c r="O1108" t="s">
        <v>55</v>
      </c>
      <c r="P1108">
        <v>9714</v>
      </c>
      <c r="Q1108">
        <v>1</v>
      </c>
      <c r="R1108" t="s">
        <v>50</v>
      </c>
      <c r="S1108">
        <v>11</v>
      </c>
      <c r="T1108">
        <v>3</v>
      </c>
      <c r="U1108">
        <v>4</v>
      </c>
      <c r="V1108">
        <v>1</v>
      </c>
      <c r="W1108">
        <v>10</v>
      </c>
      <c r="X1108">
        <v>4</v>
      </c>
      <c r="Y1108">
        <v>3</v>
      </c>
      <c r="Z1108">
        <v>10</v>
      </c>
      <c r="AA1108">
        <v>8</v>
      </c>
      <c r="AB1108">
        <v>6</v>
      </c>
      <c r="AC1108">
        <v>7</v>
      </c>
      <c r="AD1108">
        <v>1</v>
      </c>
      <c r="AE1108">
        <v>0</v>
      </c>
      <c r="AF1108">
        <v>0</v>
      </c>
      <c r="AG1108">
        <v>1</v>
      </c>
      <c r="AH1108" t="s">
        <v>63</v>
      </c>
      <c r="AI1108" t="s">
        <v>46</v>
      </c>
      <c r="AJ1108" t="s">
        <v>47</v>
      </c>
      <c r="AK1108" t="s">
        <v>58</v>
      </c>
      <c r="AL1108" t="s">
        <v>49</v>
      </c>
      <c r="AM1108">
        <v>2.5</v>
      </c>
      <c r="AN1108" t="s">
        <v>96</v>
      </c>
      <c r="AO1108" t="str" cm="1">
        <f t="array" ref="AO1108">_xlfn.IFS(
  attrition_data[[#This Row],[YearsSinceLastPromotion]]="","",
  attrition_data[[#This Row],[YearsSinceLastPromotion]]=0,"0",
  attrition_data[[#This Row],[YearsSinceLastPromotion]]&lt;=2,"1–2",
  attrition_data[[#This Row],[YearsSinceLastPromotion]]&lt;=5,"3–5",
  TRUE,"6+"
)</f>
        <v>6+</v>
      </c>
      <c r="AP1108">
        <f>attrition_data[[#This Row],[MonthlyIncome]] * 12 * ReplacementFactor</f>
        <v>34970.400000000001</v>
      </c>
      <c r="AQ1108">
        <f>IFERROR(attrition_data[[#This Row],[AttritionFlag]] * attrition_data[[#This Row],[ReplacementCost]], 0)</f>
        <v>34970.400000000001</v>
      </c>
      <c r="AR110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08" t="str" cm="1">
        <f t="array" ref="AS1108">_xlfn.IFS(
  attrition_data[[#This Row],[RiskScore]] &lt;= $AU$3, "Q1 (Lowest)",
  attrition_data[[#This Row],[RiskScore]] &lt;= $AV$3, "Q2",
  attrition_data[[#This Row],[RiskScore]] &lt;= $AW$3, "Q3",
  TRUE, "Q4 (Highest)"
)</f>
        <v>Q2</v>
      </c>
    </row>
    <row r="1109" spans="1:45">
      <c r="A1109">
        <v>38</v>
      </c>
      <c r="B1109" t="s">
        <v>50</v>
      </c>
      <c r="C1109" t="s">
        <v>51</v>
      </c>
      <c r="D1109" t="s">
        <v>84</v>
      </c>
      <c r="E1109">
        <v>10</v>
      </c>
      <c r="F1109">
        <v>4</v>
      </c>
      <c r="G1109" t="s">
        <v>84</v>
      </c>
      <c r="H1109">
        <v>1563</v>
      </c>
      <c r="I1109">
        <v>3</v>
      </c>
      <c r="J1109" t="s">
        <v>53</v>
      </c>
      <c r="K1109">
        <v>3</v>
      </c>
      <c r="L1109">
        <v>2</v>
      </c>
      <c r="M1109" t="s">
        <v>84</v>
      </c>
      <c r="N1109">
        <v>3</v>
      </c>
      <c r="O1109" t="s">
        <v>55</v>
      </c>
      <c r="P1109">
        <v>6077</v>
      </c>
      <c r="Q1109">
        <v>3</v>
      </c>
      <c r="R1109" t="s">
        <v>50</v>
      </c>
      <c r="S1109">
        <v>11</v>
      </c>
      <c r="T1109">
        <v>3</v>
      </c>
      <c r="U1109">
        <v>3</v>
      </c>
      <c r="V1109">
        <v>0</v>
      </c>
      <c r="W1109">
        <v>10</v>
      </c>
      <c r="X1109">
        <v>2</v>
      </c>
      <c r="Y1109">
        <v>3</v>
      </c>
      <c r="Z1109">
        <v>6</v>
      </c>
      <c r="AA1109">
        <v>3</v>
      </c>
      <c r="AB1109">
        <v>1</v>
      </c>
      <c r="AC1109">
        <v>2</v>
      </c>
      <c r="AD1109">
        <v>0</v>
      </c>
      <c r="AE1109">
        <v>0</v>
      </c>
      <c r="AF1109">
        <v>1</v>
      </c>
      <c r="AG1109">
        <v>1</v>
      </c>
      <c r="AH1109" t="s">
        <v>45</v>
      </c>
      <c r="AI1109" t="s">
        <v>57</v>
      </c>
      <c r="AJ1109" t="s">
        <v>47</v>
      </c>
      <c r="AK1109" t="s">
        <v>58</v>
      </c>
      <c r="AL1109" t="s">
        <v>49</v>
      </c>
      <c r="AM1109">
        <v>3</v>
      </c>
      <c r="AN1109" t="s">
        <v>94</v>
      </c>
      <c r="AO1109" t="str" cm="1">
        <f t="array" ref="AO1109">_xlfn.IFS(
  attrition_data[[#This Row],[YearsSinceLastPromotion]]="","",
  attrition_data[[#This Row],[YearsSinceLastPromotion]]=0,"0",
  attrition_data[[#This Row],[YearsSinceLastPromotion]]&lt;=2,"1–2",
  attrition_data[[#This Row],[YearsSinceLastPromotion]]&lt;=5,"3–5",
  TRUE,"6+"
)</f>
        <v>1–2</v>
      </c>
      <c r="AP1109">
        <f>attrition_data[[#This Row],[MonthlyIncome]] * 12 * ReplacementFactor</f>
        <v>21877.200000000001</v>
      </c>
      <c r="AQ1109">
        <f>IFERROR(attrition_data[[#This Row],[AttritionFlag]] * attrition_data[[#This Row],[ReplacementCost]], 0)</f>
        <v>0</v>
      </c>
      <c r="AR110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09" t="str" cm="1">
        <f t="array" ref="AS1109">_xlfn.IFS(
  attrition_data[[#This Row],[RiskScore]] &lt;= $AU$3, "Q1 (Lowest)",
  attrition_data[[#This Row],[RiskScore]] &lt;= $AV$3, "Q2",
  attrition_data[[#This Row],[RiskScore]] &lt;= $AW$3, "Q3",
  TRUE, "Q4 (Highest)"
)</f>
        <v>Q1 (Lowest)</v>
      </c>
    </row>
    <row r="1110" spans="1:45">
      <c r="A1110">
        <v>35</v>
      </c>
      <c r="B1110" t="s">
        <v>50</v>
      </c>
      <c r="C1110" t="s">
        <v>39</v>
      </c>
      <c r="D1110" t="s">
        <v>52</v>
      </c>
      <c r="E1110">
        <v>1</v>
      </c>
      <c r="F1110">
        <v>3</v>
      </c>
      <c r="G1110" t="s">
        <v>64</v>
      </c>
      <c r="H1110">
        <v>1564</v>
      </c>
      <c r="I1110">
        <v>4</v>
      </c>
      <c r="J1110" t="s">
        <v>53</v>
      </c>
      <c r="K1110">
        <v>2</v>
      </c>
      <c r="L1110">
        <v>1</v>
      </c>
      <c r="M1110" t="s">
        <v>60</v>
      </c>
      <c r="N1110">
        <v>1</v>
      </c>
      <c r="O1110" t="s">
        <v>44</v>
      </c>
      <c r="P1110">
        <v>2450</v>
      </c>
      <c r="Q1110">
        <v>1</v>
      </c>
      <c r="R1110" t="s">
        <v>50</v>
      </c>
      <c r="S1110">
        <v>19</v>
      </c>
      <c r="T1110">
        <v>3</v>
      </c>
      <c r="U1110">
        <v>2</v>
      </c>
      <c r="V1110">
        <v>0</v>
      </c>
      <c r="W1110">
        <v>3</v>
      </c>
      <c r="X1110">
        <v>3</v>
      </c>
      <c r="Y1110">
        <v>3</v>
      </c>
      <c r="Z1110">
        <v>3</v>
      </c>
      <c r="AA1110">
        <v>0</v>
      </c>
      <c r="AB1110">
        <v>1</v>
      </c>
      <c r="AC1110">
        <v>2</v>
      </c>
      <c r="AD1110">
        <v>0</v>
      </c>
      <c r="AE1110">
        <v>0</v>
      </c>
      <c r="AF1110">
        <v>1</v>
      </c>
      <c r="AG1110">
        <v>1</v>
      </c>
      <c r="AH1110" t="s">
        <v>45</v>
      </c>
      <c r="AI1110" t="s">
        <v>46</v>
      </c>
      <c r="AJ1110" t="s">
        <v>61</v>
      </c>
      <c r="AK1110" t="s">
        <v>65</v>
      </c>
      <c r="AL1110" t="s">
        <v>65</v>
      </c>
      <c r="AM1110">
        <v>2.5</v>
      </c>
      <c r="AN1110" t="s">
        <v>96</v>
      </c>
      <c r="AO1110" t="str" cm="1">
        <f t="array" ref="AO1110">_xlfn.IFS(
  attrition_data[[#This Row],[YearsSinceLastPromotion]]="","",
  attrition_data[[#This Row],[YearsSinceLastPromotion]]=0,"0",
  attrition_data[[#This Row],[YearsSinceLastPromotion]]&lt;=2,"1–2",
  attrition_data[[#This Row],[YearsSinceLastPromotion]]&lt;=5,"3–5",
  TRUE,"6+"
)</f>
        <v>1–2</v>
      </c>
      <c r="AP1110">
        <f>attrition_data[[#This Row],[MonthlyIncome]] * 12 * ReplacementFactor</f>
        <v>8820</v>
      </c>
      <c r="AQ1110">
        <f>IFERROR(attrition_data[[#This Row],[AttritionFlag]] * attrition_data[[#This Row],[ReplacementCost]], 0)</f>
        <v>0</v>
      </c>
      <c r="AR111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10" t="str" cm="1">
        <f t="array" ref="AS1110">_xlfn.IFS(
  attrition_data[[#This Row],[RiskScore]] &lt;= $AU$3, "Q1 (Lowest)",
  attrition_data[[#This Row],[RiskScore]] &lt;= $AV$3, "Q2",
  attrition_data[[#This Row],[RiskScore]] &lt;= $AW$3, "Q3",
  TRUE, "Q4 (Highest)"
)</f>
        <v>Q1 (Lowest)</v>
      </c>
    </row>
    <row r="1111" spans="1:45">
      <c r="A1111">
        <v>30</v>
      </c>
      <c r="B1111" t="s">
        <v>50</v>
      </c>
      <c r="C1111" t="s">
        <v>39</v>
      </c>
      <c r="D1111" t="s">
        <v>40</v>
      </c>
      <c r="E1111">
        <v>29</v>
      </c>
      <c r="F1111">
        <v>4</v>
      </c>
      <c r="G1111" t="s">
        <v>83</v>
      </c>
      <c r="H1111">
        <v>1568</v>
      </c>
      <c r="I1111">
        <v>3</v>
      </c>
      <c r="J1111" t="s">
        <v>53</v>
      </c>
      <c r="K1111">
        <v>3</v>
      </c>
      <c r="L1111">
        <v>3</v>
      </c>
      <c r="M1111" t="s">
        <v>43</v>
      </c>
      <c r="N1111">
        <v>2</v>
      </c>
      <c r="O1111" t="s">
        <v>55</v>
      </c>
      <c r="P1111">
        <v>9250</v>
      </c>
      <c r="Q1111">
        <v>3</v>
      </c>
      <c r="R1111" t="s">
        <v>50</v>
      </c>
      <c r="S1111">
        <v>12</v>
      </c>
      <c r="T1111">
        <v>3</v>
      </c>
      <c r="U1111">
        <v>2</v>
      </c>
      <c r="V1111">
        <v>1</v>
      </c>
      <c r="W1111">
        <v>9</v>
      </c>
      <c r="X1111">
        <v>3</v>
      </c>
      <c r="Y1111">
        <v>3</v>
      </c>
      <c r="Z1111">
        <v>4</v>
      </c>
      <c r="AA1111">
        <v>2</v>
      </c>
      <c r="AB1111">
        <v>1</v>
      </c>
      <c r="AC1111">
        <v>3</v>
      </c>
      <c r="AD1111">
        <v>0</v>
      </c>
      <c r="AE1111">
        <v>0</v>
      </c>
      <c r="AF1111">
        <v>1</v>
      </c>
      <c r="AG1111">
        <v>1</v>
      </c>
      <c r="AH1111" t="s">
        <v>63</v>
      </c>
      <c r="AI1111" t="s">
        <v>68</v>
      </c>
      <c r="AJ1111" t="s">
        <v>47</v>
      </c>
      <c r="AK1111" t="s">
        <v>58</v>
      </c>
      <c r="AL1111" t="s">
        <v>65</v>
      </c>
      <c r="AM1111">
        <v>2.5</v>
      </c>
      <c r="AN1111" t="s">
        <v>96</v>
      </c>
      <c r="AO1111" t="str" cm="1">
        <f t="array" ref="AO1111">_xlfn.IFS(
  attrition_data[[#This Row],[YearsSinceLastPromotion]]="","",
  attrition_data[[#This Row],[YearsSinceLastPromotion]]=0,"0",
  attrition_data[[#This Row],[YearsSinceLastPromotion]]&lt;=2,"1–2",
  attrition_data[[#This Row],[YearsSinceLastPromotion]]&lt;=5,"3–5",
  TRUE,"6+"
)</f>
        <v>1–2</v>
      </c>
      <c r="AP1111">
        <f>attrition_data[[#This Row],[MonthlyIncome]] * 12 * ReplacementFactor</f>
        <v>33300</v>
      </c>
      <c r="AQ1111">
        <f>IFERROR(attrition_data[[#This Row],[AttritionFlag]] * attrition_data[[#This Row],[ReplacementCost]], 0)</f>
        <v>0</v>
      </c>
      <c r="AR111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11" t="str" cm="1">
        <f t="array" ref="AS1111">_xlfn.IFS(
  attrition_data[[#This Row],[RiskScore]] &lt;= $AU$3, "Q1 (Lowest)",
  attrition_data[[#This Row],[RiskScore]] &lt;= $AV$3, "Q2",
  attrition_data[[#This Row],[RiskScore]] &lt;= $AW$3, "Q3",
  TRUE, "Q4 (Highest)"
)</f>
        <v>Q2</v>
      </c>
    </row>
    <row r="1112" spans="1:45">
      <c r="A1112">
        <v>35</v>
      </c>
      <c r="B1112" t="s">
        <v>38</v>
      </c>
      <c r="C1112" t="s">
        <v>39</v>
      </c>
      <c r="D1112" t="s">
        <v>52</v>
      </c>
      <c r="E1112">
        <v>2</v>
      </c>
      <c r="F1112">
        <v>3</v>
      </c>
      <c r="G1112" t="s">
        <v>41</v>
      </c>
      <c r="H1112">
        <v>1569</v>
      </c>
      <c r="I1112">
        <v>1</v>
      </c>
      <c r="J1112" t="s">
        <v>42</v>
      </c>
      <c r="K1112">
        <v>3</v>
      </c>
      <c r="L1112">
        <v>1</v>
      </c>
      <c r="M1112" t="s">
        <v>60</v>
      </c>
      <c r="N1112">
        <v>1</v>
      </c>
      <c r="O1112" t="s">
        <v>67</v>
      </c>
      <c r="P1112">
        <v>2074</v>
      </c>
      <c r="Q1112">
        <v>1</v>
      </c>
      <c r="R1112" t="s">
        <v>38</v>
      </c>
      <c r="S1112">
        <v>12</v>
      </c>
      <c r="T1112">
        <v>3</v>
      </c>
      <c r="U1112">
        <v>4</v>
      </c>
      <c r="V1112">
        <v>1</v>
      </c>
      <c r="W1112">
        <v>1</v>
      </c>
      <c r="X1112">
        <v>2</v>
      </c>
      <c r="Y1112">
        <v>3</v>
      </c>
      <c r="Z1112">
        <v>1</v>
      </c>
      <c r="AA1112">
        <v>0</v>
      </c>
      <c r="AB1112">
        <v>0</v>
      </c>
      <c r="AC1112">
        <v>0</v>
      </c>
      <c r="AD1112">
        <v>1</v>
      </c>
      <c r="AE1112">
        <v>1</v>
      </c>
      <c r="AF1112">
        <v>1</v>
      </c>
      <c r="AG1112">
        <v>0</v>
      </c>
      <c r="AH1112" t="s">
        <v>45</v>
      </c>
      <c r="AI1112" t="s">
        <v>46</v>
      </c>
      <c r="AJ1112" t="s">
        <v>61</v>
      </c>
      <c r="AK1112" t="s">
        <v>65</v>
      </c>
      <c r="AL1112" t="s">
        <v>62</v>
      </c>
      <c r="AM1112">
        <v>2.25</v>
      </c>
      <c r="AN1112" t="s">
        <v>96</v>
      </c>
      <c r="AO1112" t="str" cm="1">
        <f t="array" ref="AO1112">_xlfn.IFS(
  attrition_data[[#This Row],[YearsSinceLastPromotion]]="","",
  attrition_data[[#This Row],[YearsSinceLastPromotion]]=0,"0",
  attrition_data[[#This Row],[YearsSinceLastPromotion]]&lt;=2,"1–2",
  attrition_data[[#This Row],[YearsSinceLastPromotion]]&lt;=5,"3–5",
  TRUE,"6+"
)</f>
        <v>0</v>
      </c>
      <c r="AP1112">
        <f>attrition_data[[#This Row],[MonthlyIncome]] * 12 * ReplacementFactor</f>
        <v>7466.4</v>
      </c>
      <c r="AQ1112">
        <f>IFERROR(attrition_data[[#This Row],[AttritionFlag]] * attrition_data[[#This Row],[ReplacementCost]], 0)</f>
        <v>7466.4</v>
      </c>
      <c r="AR111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112" t="str" cm="1">
        <f t="array" ref="AS1112">_xlfn.IFS(
  attrition_data[[#This Row],[RiskScore]] &lt;= $AU$3, "Q1 (Lowest)",
  attrition_data[[#This Row],[RiskScore]] &lt;= $AV$3, "Q2",
  attrition_data[[#This Row],[RiskScore]] &lt;= $AW$3, "Q3",
  TRUE, "Q4 (Highest)"
)</f>
        <v>Q3</v>
      </c>
    </row>
    <row r="1113" spans="1:45">
      <c r="A1113">
        <v>53</v>
      </c>
      <c r="B1113" t="s">
        <v>38</v>
      </c>
      <c r="C1113" t="s">
        <v>39</v>
      </c>
      <c r="D1113" t="s">
        <v>52</v>
      </c>
      <c r="E1113">
        <v>2</v>
      </c>
      <c r="F1113">
        <v>5</v>
      </c>
      <c r="G1113" t="s">
        <v>83</v>
      </c>
      <c r="H1113">
        <v>1572</v>
      </c>
      <c r="I1113">
        <v>3</v>
      </c>
      <c r="J1113" t="s">
        <v>42</v>
      </c>
      <c r="K1113">
        <v>2</v>
      </c>
      <c r="L1113">
        <v>3</v>
      </c>
      <c r="M1113" t="s">
        <v>69</v>
      </c>
      <c r="N1113">
        <v>4</v>
      </c>
      <c r="O1113" t="s">
        <v>55</v>
      </c>
      <c r="P1113">
        <v>10169</v>
      </c>
      <c r="Q1113">
        <v>0</v>
      </c>
      <c r="R1113" t="s">
        <v>50</v>
      </c>
      <c r="S1113">
        <v>16</v>
      </c>
      <c r="T1113">
        <v>3</v>
      </c>
      <c r="U1113">
        <v>2</v>
      </c>
      <c r="V1113">
        <v>1</v>
      </c>
      <c r="W1113">
        <v>34</v>
      </c>
      <c r="X1113">
        <v>4</v>
      </c>
      <c r="Y1113">
        <v>3</v>
      </c>
      <c r="Z1113">
        <v>33</v>
      </c>
      <c r="AA1113">
        <v>7</v>
      </c>
      <c r="AB1113">
        <v>1</v>
      </c>
      <c r="AC1113">
        <v>9</v>
      </c>
      <c r="AD1113">
        <v>1</v>
      </c>
      <c r="AE1113">
        <v>0</v>
      </c>
      <c r="AF1113">
        <v>1</v>
      </c>
      <c r="AG1113">
        <v>1</v>
      </c>
      <c r="AH1113" t="s">
        <v>56</v>
      </c>
      <c r="AI1113" t="s">
        <v>46</v>
      </c>
      <c r="AJ1113" t="s">
        <v>81</v>
      </c>
      <c r="AK1113" t="s">
        <v>77</v>
      </c>
      <c r="AL1113" t="s">
        <v>78</v>
      </c>
      <c r="AM1113">
        <v>3</v>
      </c>
      <c r="AN1113" t="s">
        <v>94</v>
      </c>
      <c r="AO1113" t="str" cm="1">
        <f t="array" ref="AO1113">_xlfn.IFS(
  attrition_data[[#This Row],[YearsSinceLastPromotion]]="","",
  attrition_data[[#This Row],[YearsSinceLastPromotion]]=0,"0",
  attrition_data[[#This Row],[YearsSinceLastPromotion]]&lt;=2,"1–2",
  attrition_data[[#This Row],[YearsSinceLastPromotion]]&lt;=5,"3–5",
  TRUE,"6+"
)</f>
        <v>1–2</v>
      </c>
      <c r="AP1113">
        <f>attrition_data[[#This Row],[MonthlyIncome]] * 12 * ReplacementFactor</f>
        <v>36608.400000000001</v>
      </c>
      <c r="AQ1113">
        <f>IFERROR(attrition_data[[#This Row],[AttritionFlag]] * attrition_data[[#This Row],[ReplacementCost]], 0)</f>
        <v>36608.400000000001</v>
      </c>
      <c r="AR111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13" t="str" cm="1">
        <f t="array" ref="AS1113">_xlfn.IFS(
  attrition_data[[#This Row],[RiskScore]] &lt;= $AU$3, "Q1 (Lowest)",
  attrition_data[[#This Row],[RiskScore]] &lt;= $AV$3, "Q2",
  attrition_data[[#This Row],[RiskScore]] &lt;= $AW$3, "Q3",
  TRUE, "Q4 (Highest)"
)</f>
        <v>Q1 (Lowest)</v>
      </c>
    </row>
    <row r="1114" spans="1:45">
      <c r="A1114">
        <v>38</v>
      </c>
      <c r="B1114" t="s">
        <v>38</v>
      </c>
      <c r="C1114" t="s">
        <v>39</v>
      </c>
      <c r="D1114" t="s">
        <v>52</v>
      </c>
      <c r="E1114">
        <v>2</v>
      </c>
      <c r="F1114">
        <v>3</v>
      </c>
      <c r="G1114" t="s">
        <v>64</v>
      </c>
      <c r="H1114">
        <v>1573</v>
      </c>
      <c r="I1114">
        <v>3</v>
      </c>
      <c r="J1114" t="s">
        <v>53</v>
      </c>
      <c r="K1114">
        <v>3</v>
      </c>
      <c r="L1114">
        <v>2</v>
      </c>
      <c r="M1114" t="s">
        <v>69</v>
      </c>
      <c r="N1114">
        <v>2</v>
      </c>
      <c r="O1114" t="s">
        <v>55</v>
      </c>
      <c r="P1114">
        <v>4855</v>
      </c>
      <c r="Q1114">
        <v>4</v>
      </c>
      <c r="R1114" t="s">
        <v>50</v>
      </c>
      <c r="S1114">
        <v>11</v>
      </c>
      <c r="T1114">
        <v>3</v>
      </c>
      <c r="U1114">
        <v>1</v>
      </c>
      <c r="V1114">
        <v>2</v>
      </c>
      <c r="W1114">
        <v>7</v>
      </c>
      <c r="X1114">
        <v>2</v>
      </c>
      <c r="Y1114">
        <v>3</v>
      </c>
      <c r="Z1114">
        <v>5</v>
      </c>
      <c r="AA1114">
        <v>2</v>
      </c>
      <c r="AB1114">
        <v>1</v>
      </c>
      <c r="AC1114">
        <v>4</v>
      </c>
      <c r="AD1114">
        <v>1</v>
      </c>
      <c r="AE1114">
        <v>0</v>
      </c>
      <c r="AF1114">
        <v>1</v>
      </c>
      <c r="AG1114">
        <v>1</v>
      </c>
      <c r="AH1114" t="s">
        <v>45</v>
      </c>
      <c r="AI1114" t="s">
        <v>46</v>
      </c>
      <c r="AJ1114" t="s">
        <v>61</v>
      </c>
      <c r="AK1114" t="s">
        <v>48</v>
      </c>
      <c r="AL1114" t="s">
        <v>65</v>
      </c>
      <c r="AM1114">
        <v>2.25</v>
      </c>
      <c r="AN1114" t="s">
        <v>96</v>
      </c>
      <c r="AO1114" t="str" cm="1">
        <f t="array" ref="AO1114">_xlfn.IFS(
  attrition_data[[#This Row],[YearsSinceLastPromotion]]="","",
  attrition_data[[#This Row],[YearsSinceLastPromotion]]=0,"0",
  attrition_data[[#This Row],[YearsSinceLastPromotion]]&lt;=2,"1–2",
  attrition_data[[#This Row],[YearsSinceLastPromotion]]&lt;=5,"3–5",
  TRUE,"6+"
)</f>
        <v>1–2</v>
      </c>
      <c r="AP1114">
        <f>attrition_data[[#This Row],[MonthlyIncome]] * 12 * ReplacementFactor</f>
        <v>17478</v>
      </c>
      <c r="AQ1114">
        <f>IFERROR(attrition_data[[#This Row],[AttritionFlag]] * attrition_data[[#This Row],[ReplacementCost]], 0)</f>
        <v>17478</v>
      </c>
      <c r="AR111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14" t="str" cm="1">
        <f t="array" ref="AS1114">_xlfn.IFS(
  attrition_data[[#This Row],[RiskScore]] &lt;= $AU$3, "Q1 (Lowest)",
  attrition_data[[#This Row],[RiskScore]] &lt;= $AV$3, "Q2",
  attrition_data[[#This Row],[RiskScore]] &lt;= $AW$3, "Q3",
  TRUE, "Q4 (Highest)"
)</f>
        <v>Q1 (Lowest)</v>
      </c>
    </row>
    <row r="1115" spans="1:45">
      <c r="A1115">
        <v>32</v>
      </c>
      <c r="B1115" t="s">
        <v>50</v>
      </c>
      <c r="C1115" t="s">
        <v>74</v>
      </c>
      <c r="D1115" t="s">
        <v>52</v>
      </c>
      <c r="E1115">
        <v>1</v>
      </c>
      <c r="F1115">
        <v>4</v>
      </c>
      <c r="G1115" t="s">
        <v>83</v>
      </c>
      <c r="H1115">
        <v>1574</v>
      </c>
      <c r="I1115">
        <v>4</v>
      </c>
      <c r="J1115" t="s">
        <v>53</v>
      </c>
      <c r="K1115">
        <v>3</v>
      </c>
      <c r="L1115">
        <v>2</v>
      </c>
      <c r="M1115" t="s">
        <v>54</v>
      </c>
      <c r="N1115">
        <v>1</v>
      </c>
      <c r="O1115" t="s">
        <v>55</v>
      </c>
      <c r="P1115">
        <v>4087</v>
      </c>
      <c r="Q1115">
        <v>4</v>
      </c>
      <c r="R1115" t="s">
        <v>50</v>
      </c>
      <c r="S1115">
        <v>14</v>
      </c>
      <c r="T1115">
        <v>3</v>
      </c>
      <c r="U1115">
        <v>2</v>
      </c>
      <c r="V1115">
        <v>1</v>
      </c>
      <c r="W1115">
        <v>9</v>
      </c>
      <c r="X1115">
        <v>3</v>
      </c>
      <c r="Y1115">
        <v>2</v>
      </c>
      <c r="Z1115">
        <v>6</v>
      </c>
      <c r="AA1115">
        <v>5</v>
      </c>
      <c r="AB1115">
        <v>1</v>
      </c>
      <c r="AC1115">
        <v>2</v>
      </c>
      <c r="AD1115">
        <v>0</v>
      </c>
      <c r="AE1115">
        <v>0</v>
      </c>
      <c r="AF1115">
        <v>1</v>
      </c>
      <c r="AG1115">
        <v>1</v>
      </c>
      <c r="AH1115" t="s">
        <v>63</v>
      </c>
      <c r="AI1115" t="s">
        <v>46</v>
      </c>
      <c r="AJ1115" t="s">
        <v>61</v>
      </c>
      <c r="AK1115" t="s">
        <v>58</v>
      </c>
      <c r="AL1115" t="s">
        <v>49</v>
      </c>
      <c r="AM1115">
        <v>2.25</v>
      </c>
      <c r="AN1115" t="s">
        <v>96</v>
      </c>
      <c r="AO1115" t="str" cm="1">
        <f t="array" ref="AO1115">_xlfn.IFS(
  attrition_data[[#This Row],[YearsSinceLastPromotion]]="","",
  attrition_data[[#This Row],[YearsSinceLastPromotion]]=0,"0",
  attrition_data[[#This Row],[YearsSinceLastPromotion]]&lt;=2,"1–2",
  attrition_data[[#This Row],[YearsSinceLastPromotion]]&lt;=5,"3–5",
  TRUE,"6+"
)</f>
        <v>1–2</v>
      </c>
      <c r="AP1115">
        <f>attrition_data[[#This Row],[MonthlyIncome]] * 12 * ReplacementFactor</f>
        <v>14713.199999999999</v>
      </c>
      <c r="AQ1115">
        <f>IFERROR(attrition_data[[#This Row],[AttritionFlag]] * attrition_data[[#This Row],[ReplacementCost]], 0)</f>
        <v>0</v>
      </c>
      <c r="AR111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15" t="str" cm="1">
        <f t="array" ref="AS1115">_xlfn.IFS(
  attrition_data[[#This Row],[RiskScore]] &lt;= $AU$3, "Q1 (Lowest)",
  attrition_data[[#This Row],[RiskScore]] &lt;= $AV$3, "Q2",
  attrition_data[[#This Row],[RiskScore]] &lt;= $AW$3, "Q3",
  TRUE, "Q4 (Highest)"
)</f>
        <v>Q1 (Lowest)</v>
      </c>
    </row>
    <row r="1116" spans="1:45">
      <c r="A1116">
        <v>48</v>
      </c>
      <c r="B1116" t="s">
        <v>50</v>
      </c>
      <c r="C1116" t="s">
        <v>39</v>
      </c>
      <c r="D1116" t="s">
        <v>52</v>
      </c>
      <c r="E1116">
        <v>15</v>
      </c>
      <c r="F1116">
        <v>4</v>
      </c>
      <c r="G1116" t="s">
        <v>59</v>
      </c>
      <c r="H1116">
        <v>1576</v>
      </c>
      <c r="I1116">
        <v>3</v>
      </c>
      <c r="J1116" t="s">
        <v>42</v>
      </c>
      <c r="K1116">
        <v>3</v>
      </c>
      <c r="L1116">
        <v>1</v>
      </c>
      <c r="M1116" t="s">
        <v>54</v>
      </c>
      <c r="N1116">
        <v>1</v>
      </c>
      <c r="O1116" t="s">
        <v>55</v>
      </c>
      <c r="P1116">
        <v>2367</v>
      </c>
      <c r="Q1116">
        <v>8</v>
      </c>
      <c r="R1116" t="s">
        <v>50</v>
      </c>
      <c r="S1116">
        <v>12</v>
      </c>
      <c r="T1116">
        <v>3</v>
      </c>
      <c r="U1116">
        <v>4</v>
      </c>
      <c r="V1116">
        <v>1</v>
      </c>
      <c r="W1116">
        <v>10</v>
      </c>
      <c r="X1116">
        <v>3</v>
      </c>
      <c r="Y1116">
        <v>2</v>
      </c>
      <c r="Z1116">
        <v>8</v>
      </c>
      <c r="AA1116">
        <v>2</v>
      </c>
      <c r="AB1116">
        <v>7</v>
      </c>
      <c r="AC1116">
        <v>6</v>
      </c>
      <c r="AD1116">
        <v>0</v>
      </c>
      <c r="AE1116">
        <v>0</v>
      </c>
      <c r="AF1116">
        <v>0</v>
      </c>
      <c r="AG1116">
        <v>1</v>
      </c>
      <c r="AH1116" t="s">
        <v>56</v>
      </c>
      <c r="AI1116" t="s">
        <v>73</v>
      </c>
      <c r="AJ1116" t="s">
        <v>61</v>
      </c>
      <c r="AK1116" t="s">
        <v>58</v>
      </c>
      <c r="AL1116" t="s">
        <v>49</v>
      </c>
      <c r="AM1116">
        <v>2.5</v>
      </c>
      <c r="AN1116" t="s">
        <v>96</v>
      </c>
      <c r="AO1116" t="str" cm="1">
        <f t="array" ref="AO1116">_xlfn.IFS(
  attrition_data[[#This Row],[YearsSinceLastPromotion]]="","",
  attrition_data[[#This Row],[YearsSinceLastPromotion]]=0,"0",
  attrition_data[[#This Row],[YearsSinceLastPromotion]]&lt;=2,"1–2",
  attrition_data[[#This Row],[YearsSinceLastPromotion]]&lt;=5,"3–5",
  TRUE,"6+"
)</f>
        <v>6+</v>
      </c>
      <c r="AP1116">
        <f>attrition_data[[#This Row],[MonthlyIncome]] * 12 * ReplacementFactor</f>
        <v>8521.1999999999989</v>
      </c>
      <c r="AQ1116">
        <f>IFERROR(attrition_data[[#This Row],[AttritionFlag]] * attrition_data[[#This Row],[ReplacementCost]], 0)</f>
        <v>0</v>
      </c>
      <c r="AR111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16" t="str" cm="1">
        <f t="array" ref="AS1116">_xlfn.IFS(
  attrition_data[[#This Row],[RiskScore]] &lt;= $AU$3, "Q1 (Lowest)",
  attrition_data[[#This Row],[RiskScore]] &lt;= $AV$3, "Q2",
  attrition_data[[#This Row],[RiskScore]] &lt;= $AW$3, "Q3",
  TRUE, "Q4 (Highest)"
)</f>
        <v>Q2</v>
      </c>
    </row>
    <row r="1117" spans="1:45">
      <c r="A1117">
        <v>34</v>
      </c>
      <c r="B1117" t="s">
        <v>50</v>
      </c>
      <c r="C1117" t="s">
        <v>39</v>
      </c>
      <c r="D1117" t="s">
        <v>52</v>
      </c>
      <c r="E1117">
        <v>7</v>
      </c>
      <c r="F1117">
        <v>4</v>
      </c>
      <c r="G1117" t="s">
        <v>64</v>
      </c>
      <c r="H1117">
        <v>1577</v>
      </c>
      <c r="I1117">
        <v>1</v>
      </c>
      <c r="J1117" t="s">
        <v>53</v>
      </c>
      <c r="K1117">
        <v>3</v>
      </c>
      <c r="L1117">
        <v>1</v>
      </c>
      <c r="M1117" t="s">
        <v>54</v>
      </c>
      <c r="N1117">
        <v>4</v>
      </c>
      <c r="O1117" t="s">
        <v>44</v>
      </c>
      <c r="P1117">
        <v>2972</v>
      </c>
      <c r="Q1117">
        <v>1</v>
      </c>
      <c r="R1117" t="s">
        <v>50</v>
      </c>
      <c r="S1117">
        <v>13</v>
      </c>
      <c r="T1117">
        <v>3</v>
      </c>
      <c r="U1117">
        <v>3</v>
      </c>
      <c r="V1117">
        <v>0</v>
      </c>
      <c r="W1117">
        <v>1</v>
      </c>
      <c r="X1117">
        <v>4</v>
      </c>
      <c r="Y1117">
        <v>1</v>
      </c>
      <c r="Z1117">
        <v>1</v>
      </c>
      <c r="AA1117">
        <v>0</v>
      </c>
      <c r="AB1117">
        <v>0</v>
      </c>
      <c r="AC1117">
        <v>0</v>
      </c>
      <c r="AD1117">
        <v>0</v>
      </c>
      <c r="AE1117">
        <v>0</v>
      </c>
      <c r="AF1117">
        <v>1</v>
      </c>
      <c r="AG1117">
        <v>0</v>
      </c>
      <c r="AH1117" t="s">
        <v>63</v>
      </c>
      <c r="AI1117" t="s">
        <v>57</v>
      </c>
      <c r="AJ1117" t="s">
        <v>61</v>
      </c>
      <c r="AK1117" t="s">
        <v>65</v>
      </c>
      <c r="AL1117" t="s">
        <v>62</v>
      </c>
      <c r="AM1117">
        <v>2.25</v>
      </c>
      <c r="AN1117" t="s">
        <v>96</v>
      </c>
      <c r="AO1117" t="str" cm="1">
        <f t="array" ref="AO1117">_xlfn.IFS(
  attrition_data[[#This Row],[YearsSinceLastPromotion]]="","",
  attrition_data[[#This Row],[YearsSinceLastPromotion]]=0,"0",
  attrition_data[[#This Row],[YearsSinceLastPromotion]]&lt;=2,"1–2",
  attrition_data[[#This Row],[YearsSinceLastPromotion]]&lt;=5,"3–5",
  TRUE,"6+"
)</f>
        <v>0</v>
      </c>
      <c r="AP1117">
        <f>attrition_data[[#This Row],[MonthlyIncome]] * 12 * ReplacementFactor</f>
        <v>10699.199999999999</v>
      </c>
      <c r="AQ1117">
        <f>IFERROR(attrition_data[[#This Row],[AttritionFlag]] * attrition_data[[#This Row],[ReplacementCost]], 0)</f>
        <v>0</v>
      </c>
      <c r="AR111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17" t="str" cm="1">
        <f t="array" ref="AS1117">_xlfn.IFS(
  attrition_data[[#This Row],[RiskScore]] &lt;= $AU$3, "Q1 (Lowest)",
  attrition_data[[#This Row],[RiskScore]] &lt;= $AV$3, "Q2",
  attrition_data[[#This Row],[RiskScore]] &lt;= $AW$3, "Q3",
  TRUE, "Q4 (Highest)"
)</f>
        <v>Q2</v>
      </c>
    </row>
    <row r="1118" spans="1:45">
      <c r="A1118">
        <v>55</v>
      </c>
      <c r="B1118" t="s">
        <v>50</v>
      </c>
      <c r="C1118" t="s">
        <v>39</v>
      </c>
      <c r="D1118" t="s">
        <v>40</v>
      </c>
      <c r="E1118">
        <v>26</v>
      </c>
      <c r="F1118">
        <v>5</v>
      </c>
      <c r="G1118" t="s">
        <v>82</v>
      </c>
      <c r="H1118">
        <v>1578</v>
      </c>
      <c r="I1118">
        <v>3</v>
      </c>
      <c r="J1118" t="s">
        <v>53</v>
      </c>
      <c r="K1118">
        <v>2</v>
      </c>
      <c r="L1118">
        <v>5</v>
      </c>
      <c r="M1118" t="s">
        <v>75</v>
      </c>
      <c r="N1118">
        <v>4</v>
      </c>
      <c r="O1118" t="s">
        <v>55</v>
      </c>
      <c r="P1118">
        <v>19586</v>
      </c>
      <c r="Q1118">
        <v>1</v>
      </c>
      <c r="R1118" t="s">
        <v>50</v>
      </c>
      <c r="S1118">
        <v>21</v>
      </c>
      <c r="T1118">
        <v>4</v>
      </c>
      <c r="U1118">
        <v>3</v>
      </c>
      <c r="V1118">
        <v>1</v>
      </c>
      <c r="W1118">
        <v>36</v>
      </c>
      <c r="X1118">
        <v>3</v>
      </c>
      <c r="Y1118">
        <v>3</v>
      </c>
      <c r="Z1118">
        <v>36</v>
      </c>
      <c r="AA1118">
        <v>6</v>
      </c>
      <c r="AB1118">
        <v>2</v>
      </c>
      <c r="AC1118">
        <v>13</v>
      </c>
      <c r="AD1118">
        <v>0</v>
      </c>
      <c r="AE1118">
        <v>0</v>
      </c>
      <c r="AF1118">
        <v>0</v>
      </c>
      <c r="AG1118">
        <v>1</v>
      </c>
      <c r="AH1118" t="s">
        <v>66</v>
      </c>
      <c r="AI1118" t="s">
        <v>68</v>
      </c>
      <c r="AJ1118" t="s">
        <v>76</v>
      </c>
      <c r="AK1118" t="s">
        <v>77</v>
      </c>
      <c r="AL1118" t="s">
        <v>78</v>
      </c>
      <c r="AM1118">
        <v>3.25</v>
      </c>
      <c r="AN1118" t="s">
        <v>95</v>
      </c>
      <c r="AO1118" t="str" cm="1">
        <f t="array" ref="AO1118">_xlfn.IFS(
  attrition_data[[#This Row],[YearsSinceLastPromotion]]="","",
  attrition_data[[#This Row],[YearsSinceLastPromotion]]=0,"0",
  attrition_data[[#This Row],[YearsSinceLastPromotion]]&lt;=2,"1–2",
  attrition_data[[#This Row],[YearsSinceLastPromotion]]&lt;=5,"3–5",
  TRUE,"6+"
)</f>
        <v>1–2</v>
      </c>
      <c r="AP1118">
        <f>attrition_data[[#This Row],[MonthlyIncome]] * 12 * ReplacementFactor</f>
        <v>70509.599999999991</v>
      </c>
      <c r="AQ1118">
        <f>IFERROR(attrition_data[[#This Row],[AttritionFlag]] * attrition_data[[#This Row],[ReplacementCost]], 0)</f>
        <v>0</v>
      </c>
      <c r="AR111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18" t="str" cm="1">
        <f t="array" ref="AS1118">_xlfn.IFS(
  attrition_data[[#This Row],[RiskScore]] &lt;= $AU$3, "Q1 (Lowest)",
  attrition_data[[#This Row],[RiskScore]] &lt;= $AV$3, "Q2",
  attrition_data[[#This Row],[RiskScore]] &lt;= $AW$3, "Q3",
  TRUE, "Q4 (Highest)"
)</f>
        <v>Q2</v>
      </c>
    </row>
    <row r="1119" spans="1:45">
      <c r="A1119">
        <v>34</v>
      </c>
      <c r="B1119" t="s">
        <v>50</v>
      </c>
      <c r="C1119" t="s">
        <v>39</v>
      </c>
      <c r="D1119" t="s">
        <v>52</v>
      </c>
      <c r="E1119">
        <v>1</v>
      </c>
      <c r="F1119">
        <v>4</v>
      </c>
      <c r="G1119" t="s">
        <v>41</v>
      </c>
      <c r="H1119">
        <v>1580</v>
      </c>
      <c r="I1119">
        <v>2</v>
      </c>
      <c r="J1119" t="s">
        <v>53</v>
      </c>
      <c r="K1119">
        <v>3</v>
      </c>
      <c r="L1119">
        <v>2</v>
      </c>
      <c r="M1119" t="s">
        <v>54</v>
      </c>
      <c r="N1119">
        <v>4</v>
      </c>
      <c r="O1119" t="s">
        <v>55</v>
      </c>
      <c r="P1119">
        <v>5484</v>
      </c>
      <c r="Q1119">
        <v>9</v>
      </c>
      <c r="R1119" t="s">
        <v>50</v>
      </c>
      <c r="S1119">
        <v>17</v>
      </c>
      <c r="T1119">
        <v>3</v>
      </c>
      <c r="U1119">
        <v>2</v>
      </c>
      <c r="V1119">
        <v>1</v>
      </c>
      <c r="W1119">
        <v>9</v>
      </c>
      <c r="X1119">
        <v>3</v>
      </c>
      <c r="Y1119">
        <v>2</v>
      </c>
      <c r="Z1119">
        <v>2</v>
      </c>
      <c r="AA1119">
        <v>2</v>
      </c>
      <c r="AB1119">
        <v>2</v>
      </c>
      <c r="AC1119">
        <v>1</v>
      </c>
      <c r="AD1119">
        <v>0</v>
      </c>
      <c r="AE1119">
        <v>0</v>
      </c>
      <c r="AF1119">
        <v>0</v>
      </c>
      <c r="AG1119">
        <v>1</v>
      </c>
      <c r="AH1119" t="s">
        <v>63</v>
      </c>
      <c r="AI1119" t="s">
        <v>46</v>
      </c>
      <c r="AJ1119" t="s">
        <v>47</v>
      </c>
      <c r="AK1119" t="s">
        <v>58</v>
      </c>
      <c r="AL1119" t="s">
        <v>65</v>
      </c>
      <c r="AM1119">
        <v>2.5</v>
      </c>
      <c r="AN1119" t="s">
        <v>96</v>
      </c>
      <c r="AO1119" t="str" cm="1">
        <f t="array" ref="AO1119">_xlfn.IFS(
  attrition_data[[#This Row],[YearsSinceLastPromotion]]="","",
  attrition_data[[#This Row],[YearsSinceLastPromotion]]=0,"0",
  attrition_data[[#This Row],[YearsSinceLastPromotion]]&lt;=2,"1–2",
  attrition_data[[#This Row],[YearsSinceLastPromotion]]&lt;=5,"3–5",
  TRUE,"6+"
)</f>
        <v>1–2</v>
      </c>
      <c r="AP1119">
        <f>attrition_data[[#This Row],[MonthlyIncome]] * 12 * ReplacementFactor</f>
        <v>19742.399999999998</v>
      </c>
      <c r="AQ1119">
        <f>IFERROR(attrition_data[[#This Row],[AttritionFlag]] * attrition_data[[#This Row],[ReplacementCost]], 0)</f>
        <v>0</v>
      </c>
      <c r="AR111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19" t="str" cm="1">
        <f t="array" ref="AS1119">_xlfn.IFS(
  attrition_data[[#This Row],[RiskScore]] &lt;= $AU$3, "Q1 (Lowest)",
  attrition_data[[#This Row],[RiskScore]] &lt;= $AV$3, "Q2",
  attrition_data[[#This Row],[RiskScore]] &lt;= $AW$3, "Q3",
  TRUE, "Q4 (Highest)"
)</f>
        <v>Q2</v>
      </c>
    </row>
    <row r="1120" spans="1:45">
      <c r="A1120">
        <v>26</v>
      </c>
      <c r="B1120" t="s">
        <v>50</v>
      </c>
      <c r="C1120" t="s">
        <v>39</v>
      </c>
      <c r="D1120" t="s">
        <v>52</v>
      </c>
      <c r="E1120">
        <v>3</v>
      </c>
      <c r="F1120">
        <v>3</v>
      </c>
      <c r="G1120" t="s">
        <v>41</v>
      </c>
      <c r="H1120">
        <v>1581</v>
      </c>
      <c r="I1120">
        <v>1</v>
      </c>
      <c r="J1120" t="s">
        <v>42</v>
      </c>
      <c r="K1120">
        <v>3</v>
      </c>
      <c r="L1120">
        <v>1</v>
      </c>
      <c r="M1120" t="s">
        <v>54</v>
      </c>
      <c r="N1120">
        <v>4</v>
      </c>
      <c r="O1120" t="s">
        <v>55</v>
      </c>
      <c r="P1120">
        <v>2061</v>
      </c>
      <c r="Q1120">
        <v>1</v>
      </c>
      <c r="R1120" t="s">
        <v>50</v>
      </c>
      <c r="S1120">
        <v>21</v>
      </c>
      <c r="T1120">
        <v>4</v>
      </c>
      <c r="U1120">
        <v>1</v>
      </c>
      <c r="V1120">
        <v>0</v>
      </c>
      <c r="W1120">
        <v>1</v>
      </c>
      <c r="X1120">
        <v>5</v>
      </c>
      <c r="Y1120">
        <v>3</v>
      </c>
      <c r="Z1120">
        <v>1</v>
      </c>
      <c r="AA1120">
        <v>0</v>
      </c>
      <c r="AB1120">
        <v>0</v>
      </c>
      <c r="AC1120">
        <v>0</v>
      </c>
      <c r="AD1120">
        <v>0</v>
      </c>
      <c r="AE1120">
        <v>0</v>
      </c>
      <c r="AF1120">
        <v>1</v>
      </c>
      <c r="AG1120">
        <v>0</v>
      </c>
      <c r="AH1120" t="s">
        <v>63</v>
      </c>
      <c r="AI1120" t="s">
        <v>46</v>
      </c>
      <c r="AJ1120" t="s">
        <v>61</v>
      </c>
      <c r="AK1120" t="s">
        <v>65</v>
      </c>
      <c r="AL1120" t="s">
        <v>62</v>
      </c>
      <c r="AM1120">
        <v>2.25</v>
      </c>
      <c r="AN1120" t="s">
        <v>96</v>
      </c>
      <c r="AO1120" t="str" cm="1">
        <f t="array" ref="AO1120">_xlfn.IFS(
  attrition_data[[#This Row],[YearsSinceLastPromotion]]="","",
  attrition_data[[#This Row],[YearsSinceLastPromotion]]=0,"0",
  attrition_data[[#This Row],[YearsSinceLastPromotion]]&lt;=2,"1–2",
  attrition_data[[#This Row],[YearsSinceLastPromotion]]&lt;=5,"3–5",
  TRUE,"6+"
)</f>
        <v>0</v>
      </c>
      <c r="AP1120">
        <f>attrition_data[[#This Row],[MonthlyIncome]] * 12 * ReplacementFactor</f>
        <v>7419.5999999999995</v>
      </c>
      <c r="AQ1120">
        <f>IFERROR(attrition_data[[#This Row],[AttritionFlag]] * attrition_data[[#This Row],[ReplacementCost]], 0)</f>
        <v>0</v>
      </c>
      <c r="AR112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20" t="str" cm="1">
        <f t="array" ref="AS1120">_xlfn.IFS(
  attrition_data[[#This Row],[RiskScore]] &lt;= $AU$3, "Q1 (Lowest)",
  attrition_data[[#This Row],[RiskScore]] &lt;= $AV$3, "Q2",
  attrition_data[[#This Row],[RiskScore]] &lt;= $AW$3, "Q3",
  TRUE, "Q4 (Highest)"
)</f>
        <v>Q2</v>
      </c>
    </row>
    <row r="1121" spans="1:45">
      <c r="A1121">
        <v>38</v>
      </c>
      <c r="B1121" t="s">
        <v>50</v>
      </c>
      <c r="C1121" t="s">
        <v>39</v>
      </c>
      <c r="D1121" t="s">
        <v>40</v>
      </c>
      <c r="E1121">
        <v>14</v>
      </c>
      <c r="F1121">
        <v>3</v>
      </c>
      <c r="G1121" t="s">
        <v>41</v>
      </c>
      <c r="H1121">
        <v>1582</v>
      </c>
      <c r="I1121">
        <v>3</v>
      </c>
      <c r="J1121" t="s">
        <v>53</v>
      </c>
      <c r="K1121">
        <v>3</v>
      </c>
      <c r="L1121">
        <v>2</v>
      </c>
      <c r="M1121" t="s">
        <v>43</v>
      </c>
      <c r="N1121">
        <v>2</v>
      </c>
      <c r="O1121" t="s">
        <v>55</v>
      </c>
      <c r="P1121">
        <v>9924</v>
      </c>
      <c r="Q1121">
        <v>0</v>
      </c>
      <c r="R1121" t="s">
        <v>50</v>
      </c>
      <c r="S1121">
        <v>11</v>
      </c>
      <c r="T1121">
        <v>3</v>
      </c>
      <c r="U1121">
        <v>4</v>
      </c>
      <c r="V1121">
        <v>1</v>
      </c>
      <c r="W1121">
        <v>10</v>
      </c>
      <c r="X1121">
        <v>3</v>
      </c>
      <c r="Y1121">
        <v>3</v>
      </c>
      <c r="Z1121">
        <v>9</v>
      </c>
      <c r="AA1121">
        <v>8</v>
      </c>
      <c r="AB1121">
        <v>7</v>
      </c>
      <c r="AC1121">
        <v>7</v>
      </c>
      <c r="AD1121">
        <v>0</v>
      </c>
      <c r="AE1121">
        <v>0</v>
      </c>
      <c r="AF1121">
        <v>0</v>
      </c>
      <c r="AG1121">
        <v>1</v>
      </c>
      <c r="AH1121" t="s">
        <v>45</v>
      </c>
      <c r="AI1121" t="s">
        <v>73</v>
      </c>
      <c r="AJ1121" t="s">
        <v>47</v>
      </c>
      <c r="AK1121" t="s">
        <v>58</v>
      </c>
      <c r="AL1121" t="s">
        <v>49</v>
      </c>
      <c r="AM1121">
        <v>3</v>
      </c>
      <c r="AN1121" t="s">
        <v>94</v>
      </c>
      <c r="AO1121" t="str" cm="1">
        <f t="array" ref="AO1121">_xlfn.IFS(
  attrition_data[[#This Row],[YearsSinceLastPromotion]]="","",
  attrition_data[[#This Row],[YearsSinceLastPromotion]]=0,"0",
  attrition_data[[#This Row],[YearsSinceLastPromotion]]&lt;=2,"1–2",
  attrition_data[[#This Row],[YearsSinceLastPromotion]]&lt;=5,"3–5",
  TRUE,"6+"
)</f>
        <v>6+</v>
      </c>
      <c r="AP1121">
        <f>attrition_data[[#This Row],[MonthlyIncome]] * 12 * ReplacementFactor</f>
        <v>35726.400000000001</v>
      </c>
      <c r="AQ1121">
        <f>IFERROR(attrition_data[[#This Row],[AttritionFlag]] * attrition_data[[#This Row],[ReplacementCost]], 0)</f>
        <v>0</v>
      </c>
      <c r="AR112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21" t="str" cm="1">
        <f t="array" ref="AS1121">_xlfn.IFS(
  attrition_data[[#This Row],[RiskScore]] &lt;= $AU$3, "Q1 (Lowest)",
  attrition_data[[#This Row],[RiskScore]] &lt;= $AV$3, "Q2",
  attrition_data[[#This Row],[RiskScore]] &lt;= $AW$3, "Q3",
  TRUE, "Q4 (Highest)"
)</f>
        <v>Q2</v>
      </c>
    </row>
    <row r="1122" spans="1:45">
      <c r="A1122">
        <v>38</v>
      </c>
      <c r="B1122" t="s">
        <v>50</v>
      </c>
      <c r="C1122" t="s">
        <v>39</v>
      </c>
      <c r="D1122" t="s">
        <v>40</v>
      </c>
      <c r="E1122">
        <v>16</v>
      </c>
      <c r="F1122">
        <v>3</v>
      </c>
      <c r="G1122" t="s">
        <v>41</v>
      </c>
      <c r="H1122">
        <v>1583</v>
      </c>
      <c r="I1122">
        <v>2</v>
      </c>
      <c r="J1122" t="s">
        <v>42</v>
      </c>
      <c r="K1122">
        <v>3</v>
      </c>
      <c r="L1122">
        <v>2</v>
      </c>
      <c r="M1122" t="s">
        <v>43</v>
      </c>
      <c r="N1122">
        <v>2</v>
      </c>
      <c r="O1122" t="s">
        <v>44</v>
      </c>
      <c r="P1122">
        <v>4198</v>
      </c>
      <c r="Q1122">
        <v>2</v>
      </c>
      <c r="R1122" t="s">
        <v>50</v>
      </c>
      <c r="S1122">
        <v>12</v>
      </c>
      <c r="T1122">
        <v>3</v>
      </c>
      <c r="U1122">
        <v>2</v>
      </c>
      <c r="V1122">
        <v>0</v>
      </c>
      <c r="W1122">
        <v>8</v>
      </c>
      <c r="X1122">
        <v>5</v>
      </c>
      <c r="Y1122">
        <v>4</v>
      </c>
      <c r="Z1122">
        <v>3</v>
      </c>
      <c r="AA1122">
        <v>2</v>
      </c>
      <c r="AB1122">
        <v>1</v>
      </c>
      <c r="AC1122">
        <v>2</v>
      </c>
      <c r="AD1122">
        <v>0</v>
      </c>
      <c r="AE1122">
        <v>0</v>
      </c>
      <c r="AF1122">
        <v>1</v>
      </c>
      <c r="AG1122">
        <v>1</v>
      </c>
      <c r="AH1122" t="s">
        <v>45</v>
      </c>
      <c r="AI1122" t="s">
        <v>72</v>
      </c>
      <c r="AJ1122" t="s">
        <v>61</v>
      </c>
      <c r="AK1122" t="s">
        <v>48</v>
      </c>
      <c r="AL1122" t="s">
        <v>65</v>
      </c>
      <c r="AM1122">
        <v>2.5</v>
      </c>
      <c r="AN1122" t="s">
        <v>96</v>
      </c>
      <c r="AO1122" t="str" cm="1">
        <f t="array" ref="AO1122">_xlfn.IFS(
  attrition_data[[#This Row],[YearsSinceLastPromotion]]="","",
  attrition_data[[#This Row],[YearsSinceLastPromotion]]=0,"0",
  attrition_data[[#This Row],[YearsSinceLastPromotion]]&lt;=2,"1–2",
  attrition_data[[#This Row],[YearsSinceLastPromotion]]&lt;=5,"3–5",
  TRUE,"6+"
)</f>
        <v>1–2</v>
      </c>
      <c r="AP1122">
        <f>attrition_data[[#This Row],[MonthlyIncome]] * 12 * ReplacementFactor</f>
        <v>15112.8</v>
      </c>
      <c r="AQ1122">
        <f>IFERROR(attrition_data[[#This Row],[AttritionFlag]] * attrition_data[[#This Row],[ReplacementCost]], 0)</f>
        <v>0</v>
      </c>
      <c r="AR112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22" t="str" cm="1">
        <f t="array" ref="AS1122">_xlfn.IFS(
  attrition_data[[#This Row],[RiskScore]] &lt;= $AU$3, "Q1 (Lowest)",
  attrition_data[[#This Row],[RiskScore]] &lt;= $AV$3, "Q2",
  attrition_data[[#This Row],[RiskScore]] &lt;= $AW$3, "Q3",
  TRUE, "Q4 (Highest)"
)</f>
        <v>Q1 (Lowest)</v>
      </c>
    </row>
    <row r="1123" spans="1:45">
      <c r="A1123">
        <v>36</v>
      </c>
      <c r="B1123" t="s">
        <v>50</v>
      </c>
      <c r="C1123" t="s">
        <v>39</v>
      </c>
      <c r="D1123" t="s">
        <v>40</v>
      </c>
      <c r="E1123">
        <v>1</v>
      </c>
      <c r="F1123">
        <v>4</v>
      </c>
      <c r="G1123" t="s">
        <v>41</v>
      </c>
      <c r="H1123">
        <v>1585</v>
      </c>
      <c r="I1123">
        <v>2</v>
      </c>
      <c r="J1123" t="s">
        <v>42</v>
      </c>
      <c r="K1123">
        <v>3</v>
      </c>
      <c r="L1123">
        <v>2</v>
      </c>
      <c r="M1123" t="s">
        <v>43</v>
      </c>
      <c r="N1123">
        <v>3</v>
      </c>
      <c r="O1123" t="s">
        <v>44</v>
      </c>
      <c r="P1123">
        <v>6815</v>
      </c>
      <c r="Q1123">
        <v>6</v>
      </c>
      <c r="R1123" t="s">
        <v>50</v>
      </c>
      <c r="S1123">
        <v>13</v>
      </c>
      <c r="T1123">
        <v>3</v>
      </c>
      <c r="U1123">
        <v>1</v>
      </c>
      <c r="V1123">
        <v>0</v>
      </c>
      <c r="W1123">
        <v>15</v>
      </c>
      <c r="X1123">
        <v>5</v>
      </c>
      <c r="Y1123">
        <v>3</v>
      </c>
      <c r="Z1123">
        <v>1</v>
      </c>
      <c r="AA1123">
        <v>0</v>
      </c>
      <c r="AB1123">
        <v>0</v>
      </c>
      <c r="AC1123">
        <v>0</v>
      </c>
      <c r="AD1123">
        <v>0</v>
      </c>
      <c r="AE1123">
        <v>0</v>
      </c>
      <c r="AF1123">
        <v>1</v>
      </c>
      <c r="AG1123">
        <v>0</v>
      </c>
      <c r="AH1123" t="s">
        <v>45</v>
      </c>
      <c r="AI1123" t="s">
        <v>46</v>
      </c>
      <c r="AJ1123" t="s">
        <v>47</v>
      </c>
      <c r="AK1123" t="s">
        <v>58</v>
      </c>
      <c r="AL1123" t="s">
        <v>62</v>
      </c>
      <c r="AM1123">
        <v>2.25</v>
      </c>
      <c r="AN1123" t="s">
        <v>96</v>
      </c>
      <c r="AO1123" t="str" cm="1">
        <f t="array" ref="AO1123">_xlfn.IFS(
  attrition_data[[#This Row],[YearsSinceLastPromotion]]="","",
  attrition_data[[#This Row],[YearsSinceLastPromotion]]=0,"0",
  attrition_data[[#This Row],[YearsSinceLastPromotion]]&lt;=2,"1–2",
  attrition_data[[#This Row],[YearsSinceLastPromotion]]&lt;=5,"3–5",
  TRUE,"6+"
)</f>
        <v>0</v>
      </c>
      <c r="AP1123">
        <f>attrition_data[[#This Row],[MonthlyIncome]] * 12 * ReplacementFactor</f>
        <v>24534</v>
      </c>
      <c r="AQ1123">
        <f>IFERROR(attrition_data[[#This Row],[AttritionFlag]] * attrition_data[[#This Row],[ReplacementCost]], 0)</f>
        <v>0</v>
      </c>
      <c r="AR112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23" t="str" cm="1">
        <f t="array" ref="AS1123">_xlfn.IFS(
  attrition_data[[#This Row],[RiskScore]] &lt;= $AU$3, "Q1 (Lowest)",
  attrition_data[[#This Row],[RiskScore]] &lt;= $AV$3, "Q2",
  attrition_data[[#This Row],[RiskScore]] &lt;= $AW$3, "Q3",
  TRUE, "Q4 (Highest)"
)</f>
        <v>Q2</v>
      </c>
    </row>
    <row r="1124" spans="1:45">
      <c r="A1124">
        <v>29</v>
      </c>
      <c r="B1124" t="s">
        <v>50</v>
      </c>
      <c r="C1124" t="s">
        <v>39</v>
      </c>
      <c r="D1124" t="s">
        <v>52</v>
      </c>
      <c r="E1124">
        <v>3</v>
      </c>
      <c r="F1124">
        <v>1</v>
      </c>
      <c r="G1124" t="s">
        <v>64</v>
      </c>
      <c r="H1124">
        <v>1586</v>
      </c>
      <c r="I1124">
        <v>2</v>
      </c>
      <c r="J1124" t="s">
        <v>53</v>
      </c>
      <c r="K1124">
        <v>3</v>
      </c>
      <c r="L1124">
        <v>1</v>
      </c>
      <c r="M1124" t="s">
        <v>60</v>
      </c>
      <c r="N1124">
        <v>1</v>
      </c>
      <c r="O1124" t="s">
        <v>44</v>
      </c>
      <c r="P1124">
        <v>4723</v>
      </c>
      <c r="Q1124">
        <v>1</v>
      </c>
      <c r="R1124" t="s">
        <v>38</v>
      </c>
      <c r="S1124">
        <v>18</v>
      </c>
      <c r="T1124">
        <v>3</v>
      </c>
      <c r="U1124">
        <v>4</v>
      </c>
      <c r="V1124">
        <v>0</v>
      </c>
      <c r="W1124">
        <v>10</v>
      </c>
      <c r="X1124">
        <v>3</v>
      </c>
      <c r="Y1124">
        <v>3</v>
      </c>
      <c r="Z1124">
        <v>10</v>
      </c>
      <c r="AA1124">
        <v>9</v>
      </c>
      <c r="AB1124">
        <v>1</v>
      </c>
      <c r="AC1124">
        <v>5</v>
      </c>
      <c r="AD1124">
        <v>0</v>
      </c>
      <c r="AE1124">
        <v>1</v>
      </c>
      <c r="AF1124">
        <v>1</v>
      </c>
      <c r="AG1124">
        <v>1</v>
      </c>
      <c r="AH1124" t="s">
        <v>63</v>
      </c>
      <c r="AI1124" t="s">
        <v>46</v>
      </c>
      <c r="AJ1124" t="s">
        <v>61</v>
      </c>
      <c r="AK1124" t="s">
        <v>58</v>
      </c>
      <c r="AL1124" t="s">
        <v>49</v>
      </c>
      <c r="AM1124">
        <v>2.5</v>
      </c>
      <c r="AN1124" t="s">
        <v>96</v>
      </c>
      <c r="AO1124" t="str" cm="1">
        <f t="array" ref="AO1124">_xlfn.IFS(
  attrition_data[[#This Row],[YearsSinceLastPromotion]]="","",
  attrition_data[[#This Row],[YearsSinceLastPromotion]]=0,"0",
  attrition_data[[#This Row],[YearsSinceLastPromotion]]&lt;=2,"1–2",
  attrition_data[[#This Row],[YearsSinceLastPromotion]]&lt;=5,"3–5",
  TRUE,"6+"
)</f>
        <v>1–2</v>
      </c>
      <c r="AP1124">
        <f>attrition_data[[#This Row],[MonthlyIncome]] * 12 * ReplacementFactor</f>
        <v>17002.8</v>
      </c>
      <c r="AQ1124">
        <f>IFERROR(attrition_data[[#This Row],[AttritionFlag]] * attrition_data[[#This Row],[ReplacementCost]], 0)</f>
        <v>0</v>
      </c>
      <c r="AR112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24" t="str" cm="1">
        <f t="array" ref="AS1124">_xlfn.IFS(
  attrition_data[[#This Row],[RiskScore]] &lt;= $AU$3, "Q1 (Lowest)",
  attrition_data[[#This Row],[RiskScore]] &lt;= $AV$3, "Q2",
  attrition_data[[#This Row],[RiskScore]] &lt;= $AW$3, "Q3",
  TRUE, "Q4 (Highest)"
)</f>
        <v>Q2</v>
      </c>
    </row>
    <row r="1125" spans="1:45">
      <c r="A1125">
        <v>35</v>
      </c>
      <c r="B1125" t="s">
        <v>50</v>
      </c>
      <c r="C1125" t="s">
        <v>39</v>
      </c>
      <c r="D1125" t="s">
        <v>52</v>
      </c>
      <c r="E1125">
        <v>10</v>
      </c>
      <c r="F1125">
        <v>4</v>
      </c>
      <c r="G1125" t="s">
        <v>64</v>
      </c>
      <c r="H1125">
        <v>1587</v>
      </c>
      <c r="I1125">
        <v>1</v>
      </c>
      <c r="J1125" t="s">
        <v>42</v>
      </c>
      <c r="K1125">
        <v>3</v>
      </c>
      <c r="L1125">
        <v>2</v>
      </c>
      <c r="M1125" t="s">
        <v>70</v>
      </c>
      <c r="N1125">
        <v>3</v>
      </c>
      <c r="O1125" t="s">
        <v>44</v>
      </c>
      <c r="P1125">
        <v>6142</v>
      </c>
      <c r="Q1125">
        <v>3</v>
      </c>
      <c r="R1125" t="s">
        <v>38</v>
      </c>
      <c r="S1125">
        <v>16</v>
      </c>
      <c r="T1125">
        <v>3</v>
      </c>
      <c r="U1125">
        <v>3</v>
      </c>
      <c r="V1125">
        <v>0</v>
      </c>
      <c r="W1125">
        <v>10</v>
      </c>
      <c r="X1125">
        <v>4</v>
      </c>
      <c r="Y1125">
        <v>3</v>
      </c>
      <c r="Z1125">
        <v>5</v>
      </c>
      <c r="AA1125">
        <v>2</v>
      </c>
      <c r="AB1125">
        <v>0</v>
      </c>
      <c r="AC1125">
        <v>4</v>
      </c>
      <c r="AD1125">
        <v>0</v>
      </c>
      <c r="AE1125">
        <v>1</v>
      </c>
      <c r="AF1125">
        <v>1</v>
      </c>
      <c r="AG1125">
        <v>1</v>
      </c>
      <c r="AH1125" t="s">
        <v>45</v>
      </c>
      <c r="AI1125" t="s">
        <v>57</v>
      </c>
      <c r="AJ1125" t="s">
        <v>47</v>
      </c>
      <c r="AK1125" t="s">
        <v>58</v>
      </c>
      <c r="AL1125" t="s">
        <v>65</v>
      </c>
      <c r="AM1125">
        <v>2.5</v>
      </c>
      <c r="AN1125" t="s">
        <v>96</v>
      </c>
      <c r="AO1125" t="str" cm="1">
        <f t="array" ref="AO1125">_xlfn.IFS(
  attrition_data[[#This Row],[YearsSinceLastPromotion]]="","",
  attrition_data[[#This Row],[YearsSinceLastPromotion]]=0,"0",
  attrition_data[[#This Row],[YearsSinceLastPromotion]]&lt;=2,"1–2",
  attrition_data[[#This Row],[YearsSinceLastPromotion]]&lt;=5,"3–5",
  TRUE,"6+"
)</f>
        <v>0</v>
      </c>
      <c r="AP1125">
        <f>attrition_data[[#This Row],[MonthlyIncome]] * 12 * ReplacementFactor</f>
        <v>22111.200000000001</v>
      </c>
      <c r="AQ1125">
        <f>IFERROR(attrition_data[[#This Row],[AttritionFlag]] * attrition_data[[#This Row],[ReplacementCost]], 0)</f>
        <v>0</v>
      </c>
      <c r="AR112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25" t="str" cm="1">
        <f t="array" ref="AS1125">_xlfn.IFS(
  attrition_data[[#This Row],[RiskScore]] &lt;= $AU$3, "Q1 (Lowest)",
  attrition_data[[#This Row],[RiskScore]] &lt;= $AV$3, "Q2",
  attrition_data[[#This Row],[RiskScore]] &lt;= $AW$3, "Q3",
  TRUE, "Q4 (Highest)"
)</f>
        <v>Q2</v>
      </c>
    </row>
    <row r="1126" spans="1:45">
      <c r="A1126">
        <v>39</v>
      </c>
      <c r="B1126" t="s">
        <v>50</v>
      </c>
      <c r="C1126" t="s">
        <v>39</v>
      </c>
      <c r="D1126" t="s">
        <v>40</v>
      </c>
      <c r="E1126">
        <v>6</v>
      </c>
      <c r="F1126">
        <v>3</v>
      </c>
      <c r="G1126" t="s">
        <v>64</v>
      </c>
      <c r="H1126">
        <v>1588</v>
      </c>
      <c r="I1126">
        <v>4</v>
      </c>
      <c r="J1126" t="s">
        <v>53</v>
      </c>
      <c r="K1126">
        <v>4</v>
      </c>
      <c r="L1126">
        <v>3</v>
      </c>
      <c r="M1126" t="s">
        <v>43</v>
      </c>
      <c r="N1126">
        <v>3</v>
      </c>
      <c r="O1126" t="s">
        <v>55</v>
      </c>
      <c r="P1126">
        <v>8237</v>
      </c>
      <c r="Q1126">
        <v>2</v>
      </c>
      <c r="R1126" t="s">
        <v>50</v>
      </c>
      <c r="S1126">
        <v>11</v>
      </c>
      <c r="T1126">
        <v>3</v>
      </c>
      <c r="U1126">
        <v>1</v>
      </c>
      <c r="V1126">
        <v>1</v>
      </c>
      <c r="W1126">
        <v>11</v>
      </c>
      <c r="X1126">
        <v>3</v>
      </c>
      <c r="Y1126">
        <v>3</v>
      </c>
      <c r="Z1126">
        <v>7</v>
      </c>
      <c r="AA1126">
        <v>6</v>
      </c>
      <c r="AB1126">
        <v>7</v>
      </c>
      <c r="AC1126">
        <v>6</v>
      </c>
      <c r="AD1126">
        <v>0</v>
      </c>
      <c r="AE1126">
        <v>0</v>
      </c>
      <c r="AF1126">
        <v>0</v>
      </c>
      <c r="AG1126">
        <v>1</v>
      </c>
      <c r="AH1126" t="s">
        <v>45</v>
      </c>
      <c r="AI1126" t="s">
        <v>57</v>
      </c>
      <c r="AJ1126" t="s">
        <v>47</v>
      </c>
      <c r="AK1126" t="s">
        <v>58</v>
      </c>
      <c r="AL1126" t="s">
        <v>49</v>
      </c>
      <c r="AM1126">
        <v>2.75</v>
      </c>
      <c r="AN1126" t="s">
        <v>94</v>
      </c>
      <c r="AO1126" t="str" cm="1">
        <f t="array" ref="AO1126">_xlfn.IFS(
  attrition_data[[#This Row],[YearsSinceLastPromotion]]="","",
  attrition_data[[#This Row],[YearsSinceLastPromotion]]=0,"0",
  attrition_data[[#This Row],[YearsSinceLastPromotion]]&lt;=2,"1–2",
  attrition_data[[#This Row],[YearsSinceLastPromotion]]&lt;=5,"3–5",
  TRUE,"6+"
)</f>
        <v>6+</v>
      </c>
      <c r="AP1126">
        <f>attrition_data[[#This Row],[MonthlyIncome]] * 12 * ReplacementFactor</f>
        <v>29653.199999999997</v>
      </c>
      <c r="AQ1126">
        <f>IFERROR(attrition_data[[#This Row],[AttritionFlag]] * attrition_data[[#This Row],[ReplacementCost]], 0)</f>
        <v>0</v>
      </c>
      <c r="AR112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26" t="str" cm="1">
        <f t="array" ref="AS1126">_xlfn.IFS(
  attrition_data[[#This Row],[RiskScore]] &lt;= $AU$3, "Q1 (Lowest)",
  attrition_data[[#This Row],[RiskScore]] &lt;= $AV$3, "Q2",
  attrition_data[[#This Row],[RiskScore]] &lt;= $AW$3, "Q3",
  TRUE, "Q4 (Highest)"
)</f>
        <v>Q2</v>
      </c>
    </row>
    <row r="1127" spans="1:45">
      <c r="A1127">
        <v>29</v>
      </c>
      <c r="B1127" t="s">
        <v>50</v>
      </c>
      <c r="C1127" t="s">
        <v>51</v>
      </c>
      <c r="D1127" t="s">
        <v>52</v>
      </c>
      <c r="E1127">
        <v>2</v>
      </c>
      <c r="F1127">
        <v>1</v>
      </c>
      <c r="G1127" t="s">
        <v>41</v>
      </c>
      <c r="H1127">
        <v>1590</v>
      </c>
      <c r="I1127">
        <v>1</v>
      </c>
      <c r="J1127" t="s">
        <v>53</v>
      </c>
      <c r="K1127">
        <v>3</v>
      </c>
      <c r="L1127">
        <v>2</v>
      </c>
      <c r="M1127" t="s">
        <v>70</v>
      </c>
      <c r="N1127">
        <v>4</v>
      </c>
      <c r="O1127" t="s">
        <v>67</v>
      </c>
      <c r="P1127">
        <v>8853</v>
      </c>
      <c r="Q1127">
        <v>1</v>
      </c>
      <c r="R1127" t="s">
        <v>50</v>
      </c>
      <c r="S1127">
        <v>19</v>
      </c>
      <c r="T1127">
        <v>3</v>
      </c>
      <c r="U1127">
        <v>4</v>
      </c>
      <c r="V1127">
        <v>1</v>
      </c>
      <c r="W1127">
        <v>6</v>
      </c>
      <c r="X1127">
        <v>0</v>
      </c>
      <c r="Y1127">
        <v>4</v>
      </c>
      <c r="Z1127">
        <v>6</v>
      </c>
      <c r="AA1127">
        <v>4</v>
      </c>
      <c r="AB1127">
        <v>1</v>
      </c>
      <c r="AC1127">
        <v>3</v>
      </c>
      <c r="AD1127">
        <v>0</v>
      </c>
      <c r="AE1127">
        <v>0</v>
      </c>
      <c r="AF1127">
        <v>1</v>
      </c>
      <c r="AG1127">
        <v>1</v>
      </c>
      <c r="AH1127" t="s">
        <v>63</v>
      </c>
      <c r="AI1127" t="s">
        <v>46</v>
      </c>
      <c r="AJ1127" t="s">
        <v>47</v>
      </c>
      <c r="AK1127" t="s">
        <v>48</v>
      </c>
      <c r="AL1127" t="s">
        <v>49</v>
      </c>
      <c r="AM1127">
        <v>3.25</v>
      </c>
      <c r="AN1127" t="s">
        <v>95</v>
      </c>
      <c r="AO1127" t="str" cm="1">
        <f t="array" ref="AO1127">_xlfn.IFS(
  attrition_data[[#This Row],[YearsSinceLastPromotion]]="","",
  attrition_data[[#This Row],[YearsSinceLastPromotion]]=0,"0",
  attrition_data[[#This Row],[YearsSinceLastPromotion]]&lt;=2,"1–2",
  attrition_data[[#This Row],[YearsSinceLastPromotion]]&lt;=5,"3–5",
  TRUE,"6+"
)</f>
        <v>1–2</v>
      </c>
      <c r="AP1127">
        <f>attrition_data[[#This Row],[MonthlyIncome]] * 12 * ReplacementFactor</f>
        <v>31870.799999999999</v>
      </c>
      <c r="AQ1127">
        <f>IFERROR(attrition_data[[#This Row],[AttritionFlag]] * attrition_data[[#This Row],[ReplacementCost]], 0)</f>
        <v>0</v>
      </c>
      <c r="AR112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27" t="str" cm="1">
        <f t="array" ref="AS1127">_xlfn.IFS(
  attrition_data[[#This Row],[RiskScore]] &lt;= $AU$3, "Q1 (Lowest)",
  attrition_data[[#This Row],[RiskScore]] &lt;= $AV$3, "Q2",
  attrition_data[[#This Row],[RiskScore]] &lt;= $AW$3, "Q3",
  TRUE, "Q4 (Highest)"
)</f>
        <v>Q1 (Lowest)</v>
      </c>
    </row>
    <row r="1128" spans="1:45">
      <c r="A1128">
        <v>50</v>
      </c>
      <c r="B1128" t="s">
        <v>50</v>
      </c>
      <c r="C1128" t="s">
        <v>39</v>
      </c>
      <c r="D1128" t="s">
        <v>40</v>
      </c>
      <c r="E1128">
        <v>9</v>
      </c>
      <c r="F1128">
        <v>3</v>
      </c>
      <c r="G1128" t="s">
        <v>82</v>
      </c>
      <c r="H1128">
        <v>1591</v>
      </c>
      <c r="I1128">
        <v>3</v>
      </c>
      <c r="J1128" t="s">
        <v>53</v>
      </c>
      <c r="K1128">
        <v>3</v>
      </c>
      <c r="L1128">
        <v>5</v>
      </c>
      <c r="M1128" t="s">
        <v>75</v>
      </c>
      <c r="N1128">
        <v>3</v>
      </c>
      <c r="O1128" t="s">
        <v>55</v>
      </c>
      <c r="P1128">
        <v>19331</v>
      </c>
      <c r="Q1128">
        <v>4</v>
      </c>
      <c r="R1128" t="s">
        <v>38</v>
      </c>
      <c r="S1128">
        <v>16</v>
      </c>
      <c r="T1128">
        <v>3</v>
      </c>
      <c r="U1128">
        <v>3</v>
      </c>
      <c r="V1128">
        <v>1</v>
      </c>
      <c r="W1128">
        <v>27</v>
      </c>
      <c r="X1128">
        <v>2</v>
      </c>
      <c r="Y1128">
        <v>3</v>
      </c>
      <c r="Z1128">
        <v>1</v>
      </c>
      <c r="AA1128">
        <v>0</v>
      </c>
      <c r="AB1128">
        <v>0</v>
      </c>
      <c r="AC1128">
        <v>0</v>
      </c>
      <c r="AD1128">
        <v>0</v>
      </c>
      <c r="AE1128">
        <v>1</v>
      </c>
      <c r="AF1128">
        <v>1</v>
      </c>
      <c r="AG1128">
        <v>0</v>
      </c>
      <c r="AH1128" t="s">
        <v>56</v>
      </c>
      <c r="AI1128" t="s">
        <v>57</v>
      </c>
      <c r="AJ1128" t="s">
        <v>76</v>
      </c>
      <c r="AK1128" t="s">
        <v>77</v>
      </c>
      <c r="AL1128" t="s">
        <v>62</v>
      </c>
      <c r="AM1128">
        <v>3</v>
      </c>
      <c r="AN1128" t="s">
        <v>94</v>
      </c>
      <c r="AO1128" t="str" cm="1">
        <f t="array" ref="AO1128">_xlfn.IFS(
  attrition_data[[#This Row],[YearsSinceLastPromotion]]="","",
  attrition_data[[#This Row],[YearsSinceLastPromotion]]=0,"0",
  attrition_data[[#This Row],[YearsSinceLastPromotion]]&lt;=2,"1–2",
  attrition_data[[#This Row],[YearsSinceLastPromotion]]&lt;=5,"3–5",
  TRUE,"6+"
)</f>
        <v>0</v>
      </c>
      <c r="AP1128">
        <f>attrition_data[[#This Row],[MonthlyIncome]] * 12 * ReplacementFactor</f>
        <v>69591.599999999991</v>
      </c>
      <c r="AQ1128">
        <f>IFERROR(attrition_data[[#This Row],[AttritionFlag]] * attrition_data[[#This Row],[ReplacementCost]], 0)</f>
        <v>0</v>
      </c>
      <c r="AR112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128" t="str" cm="1">
        <f t="array" ref="AS1128">_xlfn.IFS(
  attrition_data[[#This Row],[RiskScore]] &lt;= $AU$3, "Q1 (Lowest)",
  attrition_data[[#This Row],[RiskScore]] &lt;= $AV$3, "Q2",
  attrition_data[[#This Row],[RiskScore]] &lt;= $AW$3, "Q3",
  TRUE, "Q4 (Highest)"
)</f>
        <v>Q3</v>
      </c>
    </row>
    <row r="1129" spans="1:45">
      <c r="A1129">
        <v>23</v>
      </c>
      <c r="B1129" t="s">
        <v>50</v>
      </c>
      <c r="C1129" t="s">
        <v>39</v>
      </c>
      <c r="D1129" t="s">
        <v>52</v>
      </c>
      <c r="E1129">
        <v>10</v>
      </c>
      <c r="F1129">
        <v>3</v>
      </c>
      <c r="G1129" t="s">
        <v>83</v>
      </c>
      <c r="H1129">
        <v>1592</v>
      </c>
      <c r="I1129">
        <v>4</v>
      </c>
      <c r="J1129" t="s">
        <v>53</v>
      </c>
      <c r="K1129">
        <v>4</v>
      </c>
      <c r="L1129">
        <v>1</v>
      </c>
      <c r="M1129" t="s">
        <v>54</v>
      </c>
      <c r="N1129">
        <v>3</v>
      </c>
      <c r="O1129" t="s">
        <v>55</v>
      </c>
      <c r="P1129">
        <v>2073</v>
      </c>
      <c r="Q1129">
        <v>2</v>
      </c>
      <c r="R1129" t="s">
        <v>50</v>
      </c>
      <c r="S1129">
        <v>16</v>
      </c>
      <c r="T1129">
        <v>3</v>
      </c>
      <c r="U1129">
        <v>4</v>
      </c>
      <c r="V1129">
        <v>1</v>
      </c>
      <c r="W1129">
        <v>4</v>
      </c>
      <c r="X1129">
        <v>2</v>
      </c>
      <c r="Y1129">
        <v>3</v>
      </c>
      <c r="Z1129">
        <v>2</v>
      </c>
      <c r="AA1129">
        <v>2</v>
      </c>
      <c r="AB1129">
        <v>2</v>
      </c>
      <c r="AC1129">
        <v>2</v>
      </c>
      <c r="AD1129">
        <v>0</v>
      </c>
      <c r="AE1129">
        <v>0</v>
      </c>
      <c r="AF1129">
        <v>0</v>
      </c>
      <c r="AG1129">
        <v>1</v>
      </c>
      <c r="AH1129" t="s">
        <v>153</v>
      </c>
      <c r="AI1129" t="s">
        <v>57</v>
      </c>
      <c r="AJ1129" t="s">
        <v>61</v>
      </c>
      <c r="AK1129" t="s">
        <v>48</v>
      </c>
      <c r="AL1129" t="s">
        <v>65</v>
      </c>
      <c r="AM1129">
        <v>3.5</v>
      </c>
      <c r="AN1129" t="s">
        <v>95</v>
      </c>
      <c r="AO1129" t="str" cm="1">
        <f t="array" ref="AO1129">_xlfn.IFS(
  attrition_data[[#This Row],[YearsSinceLastPromotion]]="","",
  attrition_data[[#This Row],[YearsSinceLastPromotion]]=0,"0",
  attrition_data[[#This Row],[YearsSinceLastPromotion]]&lt;=2,"1–2",
  attrition_data[[#This Row],[YearsSinceLastPromotion]]&lt;=5,"3–5",
  TRUE,"6+"
)</f>
        <v>1–2</v>
      </c>
      <c r="AP1129">
        <f>attrition_data[[#This Row],[MonthlyIncome]] * 12 * ReplacementFactor</f>
        <v>7462.7999999999993</v>
      </c>
      <c r="AQ1129">
        <f>IFERROR(attrition_data[[#This Row],[AttritionFlag]] * attrition_data[[#This Row],[ReplacementCost]], 0)</f>
        <v>0</v>
      </c>
      <c r="AR112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29" t="str" cm="1">
        <f t="array" ref="AS1129">_xlfn.IFS(
  attrition_data[[#This Row],[RiskScore]] &lt;= $AU$3, "Q1 (Lowest)",
  attrition_data[[#This Row],[RiskScore]] &lt;= $AV$3, "Q2",
  attrition_data[[#This Row],[RiskScore]] &lt;= $AW$3, "Q3",
  TRUE, "Q4 (Highest)"
)</f>
        <v>Q2</v>
      </c>
    </row>
    <row r="1130" spans="1:45">
      <c r="A1130">
        <v>36</v>
      </c>
      <c r="B1130" t="s">
        <v>50</v>
      </c>
      <c r="C1130" t="s">
        <v>51</v>
      </c>
      <c r="D1130" t="s">
        <v>52</v>
      </c>
      <c r="E1130">
        <v>6</v>
      </c>
      <c r="F1130">
        <v>4</v>
      </c>
      <c r="G1130" t="s">
        <v>41</v>
      </c>
      <c r="H1130">
        <v>1594</v>
      </c>
      <c r="I1130">
        <v>1</v>
      </c>
      <c r="J1130" t="s">
        <v>53</v>
      </c>
      <c r="K1130">
        <v>4</v>
      </c>
      <c r="L1130">
        <v>2</v>
      </c>
      <c r="M1130" t="s">
        <v>60</v>
      </c>
      <c r="N1130">
        <v>1</v>
      </c>
      <c r="O1130" t="s">
        <v>55</v>
      </c>
      <c r="P1130">
        <v>5562</v>
      </c>
      <c r="Q1130">
        <v>3</v>
      </c>
      <c r="R1130" t="s">
        <v>38</v>
      </c>
      <c r="S1130">
        <v>13</v>
      </c>
      <c r="T1130">
        <v>3</v>
      </c>
      <c r="U1130">
        <v>4</v>
      </c>
      <c r="V1130">
        <v>1</v>
      </c>
      <c r="W1130">
        <v>9</v>
      </c>
      <c r="X1130">
        <v>3</v>
      </c>
      <c r="Y1130">
        <v>3</v>
      </c>
      <c r="Z1130">
        <v>3</v>
      </c>
      <c r="AA1130">
        <v>2</v>
      </c>
      <c r="AB1130">
        <v>0</v>
      </c>
      <c r="AC1130">
        <v>2</v>
      </c>
      <c r="AD1130">
        <v>0</v>
      </c>
      <c r="AE1130">
        <v>1</v>
      </c>
      <c r="AF1130">
        <v>1</v>
      </c>
      <c r="AG1130">
        <v>1</v>
      </c>
      <c r="AH1130" t="s">
        <v>45</v>
      </c>
      <c r="AI1130" t="s">
        <v>57</v>
      </c>
      <c r="AJ1130" t="s">
        <v>47</v>
      </c>
      <c r="AK1130" t="s">
        <v>58</v>
      </c>
      <c r="AL1130" t="s">
        <v>65</v>
      </c>
      <c r="AM1130">
        <v>2.25</v>
      </c>
      <c r="AN1130" t="s">
        <v>96</v>
      </c>
      <c r="AO1130" t="str" cm="1">
        <f t="array" ref="AO1130">_xlfn.IFS(
  attrition_data[[#This Row],[YearsSinceLastPromotion]]="","",
  attrition_data[[#This Row],[YearsSinceLastPromotion]]=0,"0",
  attrition_data[[#This Row],[YearsSinceLastPromotion]]&lt;=2,"1–2",
  attrition_data[[#This Row],[YearsSinceLastPromotion]]&lt;=5,"3–5",
  TRUE,"6+"
)</f>
        <v>0</v>
      </c>
      <c r="AP1130">
        <f>attrition_data[[#This Row],[MonthlyIncome]] * 12 * ReplacementFactor</f>
        <v>20023.2</v>
      </c>
      <c r="AQ1130">
        <f>IFERROR(attrition_data[[#This Row],[AttritionFlag]] * attrition_data[[#This Row],[ReplacementCost]], 0)</f>
        <v>0</v>
      </c>
      <c r="AR113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30" t="str" cm="1">
        <f t="array" ref="AS1130">_xlfn.IFS(
  attrition_data[[#This Row],[RiskScore]] &lt;= $AU$3, "Q1 (Lowest)",
  attrition_data[[#This Row],[RiskScore]] &lt;= $AV$3, "Q2",
  attrition_data[[#This Row],[RiskScore]] &lt;= $AW$3, "Q3",
  TRUE, "Q4 (Highest)"
)</f>
        <v>Q2</v>
      </c>
    </row>
    <row r="1131" spans="1:45">
      <c r="A1131">
        <v>42</v>
      </c>
      <c r="B1131" t="s">
        <v>50</v>
      </c>
      <c r="C1131" t="s">
        <v>39</v>
      </c>
      <c r="D1131" t="s">
        <v>52</v>
      </c>
      <c r="E1131">
        <v>9</v>
      </c>
      <c r="F1131">
        <v>2</v>
      </c>
      <c r="G1131" t="s">
        <v>59</v>
      </c>
      <c r="H1131">
        <v>1595</v>
      </c>
      <c r="I1131">
        <v>4</v>
      </c>
      <c r="J1131" t="s">
        <v>53</v>
      </c>
      <c r="K1131">
        <v>2</v>
      </c>
      <c r="L1131">
        <v>5</v>
      </c>
      <c r="M1131" t="s">
        <v>75</v>
      </c>
      <c r="N1131">
        <v>4</v>
      </c>
      <c r="O1131" t="s">
        <v>44</v>
      </c>
      <c r="P1131">
        <v>19613</v>
      </c>
      <c r="Q1131">
        <v>8</v>
      </c>
      <c r="R1131" t="s">
        <v>50</v>
      </c>
      <c r="S1131">
        <v>22</v>
      </c>
      <c r="T1131">
        <v>4</v>
      </c>
      <c r="U1131">
        <v>4</v>
      </c>
      <c r="V1131">
        <v>0</v>
      </c>
      <c r="W1131">
        <v>24</v>
      </c>
      <c r="X1131">
        <v>2</v>
      </c>
      <c r="Y1131">
        <v>3</v>
      </c>
      <c r="Z1131">
        <v>1</v>
      </c>
      <c r="AA1131">
        <v>0</v>
      </c>
      <c r="AB1131">
        <v>0</v>
      </c>
      <c r="AC1131">
        <v>1</v>
      </c>
      <c r="AD1131">
        <v>0</v>
      </c>
      <c r="AE1131">
        <v>0</v>
      </c>
      <c r="AF1131">
        <v>1</v>
      </c>
      <c r="AG1131">
        <v>1</v>
      </c>
      <c r="AH1131" t="s">
        <v>45</v>
      </c>
      <c r="AI1131" t="s">
        <v>57</v>
      </c>
      <c r="AJ1131" t="s">
        <v>76</v>
      </c>
      <c r="AK1131" t="s">
        <v>71</v>
      </c>
      <c r="AL1131" t="s">
        <v>62</v>
      </c>
      <c r="AM1131">
        <v>3.75</v>
      </c>
      <c r="AN1131" t="s">
        <v>95</v>
      </c>
      <c r="AO1131" t="str" cm="1">
        <f t="array" ref="AO1131">_xlfn.IFS(
  attrition_data[[#This Row],[YearsSinceLastPromotion]]="","",
  attrition_data[[#This Row],[YearsSinceLastPromotion]]=0,"0",
  attrition_data[[#This Row],[YearsSinceLastPromotion]]&lt;=2,"1–2",
  attrition_data[[#This Row],[YearsSinceLastPromotion]]&lt;=5,"3–5",
  TRUE,"6+"
)</f>
        <v>0</v>
      </c>
      <c r="AP1131">
        <f>attrition_data[[#This Row],[MonthlyIncome]] * 12 * ReplacementFactor</f>
        <v>70606.8</v>
      </c>
      <c r="AQ1131">
        <f>IFERROR(attrition_data[[#This Row],[AttritionFlag]] * attrition_data[[#This Row],[ReplacementCost]], 0)</f>
        <v>0</v>
      </c>
      <c r="AR113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31" t="str" cm="1">
        <f t="array" ref="AS1131">_xlfn.IFS(
  attrition_data[[#This Row],[RiskScore]] &lt;= $AU$3, "Q1 (Lowest)",
  attrition_data[[#This Row],[RiskScore]] &lt;= $AV$3, "Q2",
  attrition_data[[#This Row],[RiskScore]] &lt;= $AW$3, "Q3",
  TRUE, "Q4 (Highest)"
)</f>
        <v>Q2</v>
      </c>
    </row>
    <row r="1132" spans="1:45">
      <c r="A1132">
        <v>35</v>
      </c>
      <c r="B1132" t="s">
        <v>50</v>
      </c>
      <c r="C1132" t="s">
        <v>39</v>
      </c>
      <c r="D1132" t="s">
        <v>52</v>
      </c>
      <c r="E1132">
        <v>28</v>
      </c>
      <c r="F1132">
        <v>3</v>
      </c>
      <c r="G1132" t="s">
        <v>41</v>
      </c>
      <c r="H1132">
        <v>1596</v>
      </c>
      <c r="I1132">
        <v>2</v>
      </c>
      <c r="J1132" t="s">
        <v>53</v>
      </c>
      <c r="K1132">
        <v>4</v>
      </c>
      <c r="L1132">
        <v>2</v>
      </c>
      <c r="M1132" t="s">
        <v>60</v>
      </c>
      <c r="N1132">
        <v>3</v>
      </c>
      <c r="O1132" t="s">
        <v>55</v>
      </c>
      <c r="P1132">
        <v>3407</v>
      </c>
      <c r="Q1132">
        <v>1</v>
      </c>
      <c r="R1132" t="s">
        <v>50</v>
      </c>
      <c r="S1132">
        <v>17</v>
      </c>
      <c r="T1132">
        <v>3</v>
      </c>
      <c r="U1132">
        <v>4</v>
      </c>
      <c r="V1132">
        <v>2</v>
      </c>
      <c r="W1132">
        <v>10</v>
      </c>
      <c r="X1132">
        <v>3</v>
      </c>
      <c r="Y1132">
        <v>2</v>
      </c>
      <c r="Z1132">
        <v>10</v>
      </c>
      <c r="AA1132">
        <v>9</v>
      </c>
      <c r="AB1132">
        <v>6</v>
      </c>
      <c r="AC1132">
        <v>8</v>
      </c>
      <c r="AD1132">
        <v>0</v>
      </c>
      <c r="AE1132">
        <v>0</v>
      </c>
      <c r="AF1132">
        <v>0</v>
      </c>
      <c r="AG1132">
        <v>1</v>
      </c>
      <c r="AH1132" t="s">
        <v>45</v>
      </c>
      <c r="AI1132" t="s">
        <v>68</v>
      </c>
      <c r="AJ1132" t="s">
        <v>61</v>
      </c>
      <c r="AK1132" t="s">
        <v>58</v>
      </c>
      <c r="AL1132" t="s">
        <v>49</v>
      </c>
      <c r="AM1132">
        <v>2.75</v>
      </c>
      <c r="AN1132" t="s">
        <v>94</v>
      </c>
      <c r="AO1132" t="str" cm="1">
        <f t="array" ref="AO1132">_xlfn.IFS(
  attrition_data[[#This Row],[YearsSinceLastPromotion]]="","",
  attrition_data[[#This Row],[YearsSinceLastPromotion]]=0,"0",
  attrition_data[[#This Row],[YearsSinceLastPromotion]]&lt;=2,"1–2",
  attrition_data[[#This Row],[YearsSinceLastPromotion]]&lt;=5,"3–5",
  TRUE,"6+"
)</f>
        <v>6+</v>
      </c>
      <c r="AP1132">
        <f>attrition_data[[#This Row],[MonthlyIncome]] * 12 * ReplacementFactor</f>
        <v>12265.199999999999</v>
      </c>
      <c r="AQ1132">
        <f>IFERROR(attrition_data[[#This Row],[AttritionFlag]] * attrition_data[[#This Row],[ReplacementCost]], 0)</f>
        <v>0</v>
      </c>
      <c r="AR113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132" t="str" cm="1">
        <f t="array" ref="AS1132">_xlfn.IFS(
  attrition_data[[#This Row],[RiskScore]] &lt;= $AU$3, "Q1 (Lowest)",
  attrition_data[[#This Row],[RiskScore]] &lt;= $AV$3, "Q2",
  attrition_data[[#This Row],[RiskScore]] &lt;= $AW$3, "Q3",
  TRUE, "Q4 (Highest)"
)</f>
        <v>Q3</v>
      </c>
    </row>
    <row r="1133" spans="1:45">
      <c r="A1133">
        <v>34</v>
      </c>
      <c r="B1133" t="s">
        <v>50</v>
      </c>
      <c r="C1133" t="s">
        <v>51</v>
      </c>
      <c r="D1133" t="s">
        <v>52</v>
      </c>
      <c r="E1133">
        <v>10</v>
      </c>
      <c r="F1133">
        <v>4</v>
      </c>
      <c r="G1133" t="s">
        <v>83</v>
      </c>
      <c r="H1133">
        <v>1597</v>
      </c>
      <c r="I1133">
        <v>4</v>
      </c>
      <c r="J1133" t="s">
        <v>53</v>
      </c>
      <c r="K1133">
        <v>2</v>
      </c>
      <c r="L1133">
        <v>2</v>
      </c>
      <c r="M1133" t="s">
        <v>70</v>
      </c>
      <c r="N1133">
        <v>3</v>
      </c>
      <c r="O1133" t="s">
        <v>55</v>
      </c>
      <c r="P1133">
        <v>5063</v>
      </c>
      <c r="Q1133">
        <v>1</v>
      </c>
      <c r="R1133" t="s">
        <v>50</v>
      </c>
      <c r="S1133">
        <v>14</v>
      </c>
      <c r="T1133">
        <v>3</v>
      </c>
      <c r="U1133">
        <v>2</v>
      </c>
      <c r="V1133">
        <v>1</v>
      </c>
      <c r="W1133">
        <v>8</v>
      </c>
      <c r="X1133">
        <v>3</v>
      </c>
      <c r="Y1133">
        <v>2</v>
      </c>
      <c r="Z1133">
        <v>8</v>
      </c>
      <c r="AA1133">
        <v>2</v>
      </c>
      <c r="AB1133">
        <v>7</v>
      </c>
      <c r="AC1133">
        <v>7</v>
      </c>
      <c r="AD1133">
        <v>0</v>
      </c>
      <c r="AE1133">
        <v>0</v>
      </c>
      <c r="AF1133">
        <v>0</v>
      </c>
      <c r="AG1133">
        <v>1</v>
      </c>
      <c r="AH1133" t="s">
        <v>63</v>
      </c>
      <c r="AI1133" t="s">
        <v>57</v>
      </c>
      <c r="AJ1133" t="s">
        <v>47</v>
      </c>
      <c r="AK1133" t="s">
        <v>48</v>
      </c>
      <c r="AL1133" t="s">
        <v>49</v>
      </c>
      <c r="AM1133">
        <v>2.75</v>
      </c>
      <c r="AN1133" t="s">
        <v>94</v>
      </c>
      <c r="AO1133" t="str" cm="1">
        <f t="array" ref="AO1133">_xlfn.IFS(
  attrition_data[[#This Row],[YearsSinceLastPromotion]]="","",
  attrition_data[[#This Row],[YearsSinceLastPromotion]]=0,"0",
  attrition_data[[#This Row],[YearsSinceLastPromotion]]&lt;=2,"1–2",
  attrition_data[[#This Row],[YearsSinceLastPromotion]]&lt;=5,"3–5",
  TRUE,"6+"
)</f>
        <v>6+</v>
      </c>
      <c r="AP1133">
        <f>attrition_data[[#This Row],[MonthlyIncome]] * 12 * ReplacementFactor</f>
        <v>18226.8</v>
      </c>
      <c r="AQ1133">
        <f>IFERROR(attrition_data[[#This Row],[AttritionFlag]] * attrition_data[[#This Row],[ReplacementCost]], 0)</f>
        <v>0</v>
      </c>
      <c r="AR113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33" t="str" cm="1">
        <f t="array" ref="AS1133">_xlfn.IFS(
  attrition_data[[#This Row],[RiskScore]] &lt;= $AU$3, "Q1 (Lowest)",
  attrition_data[[#This Row],[RiskScore]] &lt;= $AV$3, "Q2",
  attrition_data[[#This Row],[RiskScore]] &lt;= $AW$3, "Q3",
  TRUE, "Q4 (Highest)"
)</f>
        <v>Q2</v>
      </c>
    </row>
    <row r="1134" spans="1:45">
      <c r="A1134">
        <v>40</v>
      </c>
      <c r="B1134" t="s">
        <v>50</v>
      </c>
      <c r="C1134" t="s">
        <v>39</v>
      </c>
      <c r="D1134" t="s">
        <v>40</v>
      </c>
      <c r="E1134">
        <v>14</v>
      </c>
      <c r="F1134">
        <v>2</v>
      </c>
      <c r="G1134" t="s">
        <v>41</v>
      </c>
      <c r="H1134">
        <v>1598</v>
      </c>
      <c r="I1134">
        <v>4</v>
      </c>
      <c r="J1134" t="s">
        <v>42</v>
      </c>
      <c r="K1134">
        <v>3</v>
      </c>
      <c r="L1134">
        <v>2</v>
      </c>
      <c r="M1134" t="s">
        <v>43</v>
      </c>
      <c r="N1134">
        <v>1</v>
      </c>
      <c r="O1134" t="s">
        <v>55</v>
      </c>
      <c r="P1134">
        <v>4639</v>
      </c>
      <c r="Q1134">
        <v>1</v>
      </c>
      <c r="R1134" t="s">
        <v>50</v>
      </c>
      <c r="S1134">
        <v>15</v>
      </c>
      <c r="T1134">
        <v>3</v>
      </c>
      <c r="U1134">
        <v>3</v>
      </c>
      <c r="V1134">
        <v>1</v>
      </c>
      <c r="W1134">
        <v>5</v>
      </c>
      <c r="X1134">
        <v>2</v>
      </c>
      <c r="Y1134">
        <v>3</v>
      </c>
      <c r="Z1134">
        <v>5</v>
      </c>
      <c r="AA1134">
        <v>4</v>
      </c>
      <c r="AB1134">
        <v>1</v>
      </c>
      <c r="AC1134">
        <v>2</v>
      </c>
      <c r="AD1134">
        <v>0</v>
      </c>
      <c r="AE1134">
        <v>0</v>
      </c>
      <c r="AF1134">
        <v>1</v>
      </c>
      <c r="AG1134">
        <v>1</v>
      </c>
      <c r="AH1134" t="s">
        <v>45</v>
      </c>
      <c r="AI1134" t="s">
        <v>73</v>
      </c>
      <c r="AJ1134" t="s">
        <v>61</v>
      </c>
      <c r="AK1134" t="s">
        <v>48</v>
      </c>
      <c r="AL1134" t="s">
        <v>65</v>
      </c>
      <c r="AM1134">
        <v>2.75</v>
      </c>
      <c r="AN1134" t="s">
        <v>94</v>
      </c>
      <c r="AO1134" t="str" cm="1">
        <f t="array" ref="AO1134">_xlfn.IFS(
  attrition_data[[#This Row],[YearsSinceLastPromotion]]="","",
  attrition_data[[#This Row],[YearsSinceLastPromotion]]=0,"0",
  attrition_data[[#This Row],[YearsSinceLastPromotion]]&lt;=2,"1–2",
  attrition_data[[#This Row],[YearsSinceLastPromotion]]&lt;=5,"3–5",
  TRUE,"6+"
)</f>
        <v>1–2</v>
      </c>
      <c r="AP1134">
        <f>attrition_data[[#This Row],[MonthlyIncome]] * 12 * ReplacementFactor</f>
        <v>16700.399999999998</v>
      </c>
      <c r="AQ1134">
        <f>IFERROR(attrition_data[[#This Row],[AttritionFlag]] * attrition_data[[#This Row],[ReplacementCost]], 0)</f>
        <v>0</v>
      </c>
      <c r="AR113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34" t="str" cm="1">
        <f t="array" ref="AS1134">_xlfn.IFS(
  attrition_data[[#This Row],[RiskScore]] &lt;= $AU$3, "Q1 (Lowest)",
  attrition_data[[#This Row],[RiskScore]] &lt;= $AV$3, "Q2",
  attrition_data[[#This Row],[RiskScore]] &lt;= $AW$3, "Q3",
  TRUE, "Q4 (Highest)"
)</f>
        <v>Q1 (Lowest)</v>
      </c>
    </row>
    <row r="1135" spans="1:45">
      <c r="A1135">
        <v>43</v>
      </c>
      <c r="B1135" t="s">
        <v>50</v>
      </c>
      <c r="C1135" t="s">
        <v>39</v>
      </c>
      <c r="D1135" t="s">
        <v>52</v>
      </c>
      <c r="E1135">
        <v>27</v>
      </c>
      <c r="F1135">
        <v>3</v>
      </c>
      <c r="G1135" t="s">
        <v>83</v>
      </c>
      <c r="H1135">
        <v>1599</v>
      </c>
      <c r="I1135">
        <v>4</v>
      </c>
      <c r="J1135" t="s">
        <v>53</v>
      </c>
      <c r="K1135">
        <v>4</v>
      </c>
      <c r="L1135">
        <v>1</v>
      </c>
      <c r="M1135" t="s">
        <v>60</v>
      </c>
      <c r="N1135">
        <v>2</v>
      </c>
      <c r="O1135" t="s">
        <v>67</v>
      </c>
      <c r="P1135">
        <v>4876</v>
      </c>
      <c r="Q1135">
        <v>5</v>
      </c>
      <c r="R1135" t="s">
        <v>50</v>
      </c>
      <c r="S1135">
        <v>12</v>
      </c>
      <c r="T1135">
        <v>3</v>
      </c>
      <c r="U1135">
        <v>3</v>
      </c>
      <c r="V1135">
        <v>1</v>
      </c>
      <c r="W1135">
        <v>8</v>
      </c>
      <c r="X1135">
        <v>0</v>
      </c>
      <c r="Y1135">
        <v>3</v>
      </c>
      <c r="Z1135">
        <v>6</v>
      </c>
      <c r="AA1135">
        <v>4</v>
      </c>
      <c r="AB1135">
        <v>0</v>
      </c>
      <c r="AC1135">
        <v>2</v>
      </c>
      <c r="AD1135">
        <v>0</v>
      </c>
      <c r="AE1135">
        <v>0</v>
      </c>
      <c r="AF1135">
        <v>1</v>
      </c>
      <c r="AG1135">
        <v>1</v>
      </c>
      <c r="AH1135" t="s">
        <v>45</v>
      </c>
      <c r="AI1135" t="s">
        <v>68</v>
      </c>
      <c r="AJ1135" t="s">
        <v>61</v>
      </c>
      <c r="AK1135" t="s">
        <v>48</v>
      </c>
      <c r="AL1135" t="s">
        <v>49</v>
      </c>
      <c r="AM1135">
        <v>3</v>
      </c>
      <c r="AN1135" t="s">
        <v>94</v>
      </c>
      <c r="AO1135" t="str" cm="1">
        <f t="array" ref="AO1135">_xlfn.IFS(
  attrition_data[[#This Row],[YearsSinceLastPromotion]]="","",
  attrition_data[[#This Row],[YearsSinceLastPromotion]]=0,"0",
  attrition_data[[#This Row],[YearsSinceLastPromotion]]&lt;=2,"1–2",
  attrition_data[[#This Row],[YearsSinceLastPromotion]]&lt;=5,"3–5",
  TRUE,"6+"
)</f>
        <v>0</v>
      </c>
      <c r="AP1135">
        <f>attrition_data[[#This Row],[MonthlyIncome]] * 12 * ReplacementFactor</f>
        <v>17553.599999999999</v>
      </c>
      <c r="AQ1135">
        <f>IFERROR(attrition_data[[#This Row],[AttritionFlag]] * attrition_data[[#This Row],[ReplacementCost]], 0)</f>
        <v>0</v>
      </c>
      <c r="AR113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35" t="str" cm="1">
        <f t="array" ref="AS1135">_xlfn.IFS(
  attrition_data[[#This Row],[RiskScore]] &lt;= $AU$3, "Q1 (Lowest)",
  attrition_data[[#This Row],[RiskScore]] &lt;= $AV$3, "Q2",
  attrition_data[[#This Row],[RiskScore]] &lt;= $AW$3, "Q3",
  TRUE, "Q4 (Highest)"
)</f>
        <v>Q2</v>
      </c>
    </row>
    <row r="1136" spans="1:45">
      <c r="A1136">
        <v>35</v>
      </c>
      <c r="B1136" t="s">
        <v>50</v>
      </c>
      <c r="C1136" t="s">
        <v>39</v>
      </c>
      <c r="D1136" t="s">
        <v>52</v>
      </c>
      <c r="E1136">
        <v>7</v>
      </c>
      <c r="F1136">
        <v>2</v>
      </c>
      <c r="G1136" t="s">
        <v>41</v>
      </c>
      <c r="H1136">
        <v>1601</v>
      </c>
      <c r="I1136">
        <v>3</v>
      </c>
      <c r="J1136" t="s">
        <v>53</v>
      </c>
      <c r="K1136">
        <v>2</v>
      </c>
      <c r="L1136">
        <v>1</v>
      </c>
      <c r="M1136" t="s">
        <v>60</v>
      </c>
      <c r="N1136">
        <v>4</v>
      </c>
      <c r="O1136" t="s">
        <v>55</v>
      </c>
      <c r="P1136">
        <v>2690</v>
      </c>
      <c r="Q1136">
        <v>1</v>
      </c>
      <c r="R1136" t="s">
        <v>50</v>
      </c>
      <c r="S1136">
        <v>18</v>
      </c>
      <c r="T1136">
        <v>3</v>
      </c>
      <c r="U1136">
        <v>4</v>
      </c>
      <c r="V1136">
        <v>1</v>
      </c>
      <c r="W1136">
        <v>1</v>
      </c>
      <c r="X1136">
        <v>5</v>
      </c>
      <c r="Y1136">
        <v>2</v>
      </c>
      <c r="Z1136">
        <v>1</v>
      </c>
      <c r="AA1136">
        <v>0</v>
      </c>
      <c r="AB1136">
        <v>0</v>
      </c>
      <c r="AC1136">
        <v>1</v>
      </c>
      <c r="AD1136">
        <v>0</v>
      </c>
      <c r="AE1136">
        <v>0</v>
      </c>
      <c r="AF1136">
        <v>1</v>
      </c>
      <c r="AG1136">
        <v>1</v>
      </c>
      <c r="AH1136" t="s">
        <v>45</v>
      </c>
      <c r="AI1136" t="s">
        <v>57</v>
      </c>
      <c r="AJ1136" t="s">
        <v>61</v>
      </c>
      <c r="AK1136" t="s">
        <v>65</v>
      </c>
      <c r="AL1136" t="s">
        <v>62</v>
      </c>
      <c r="AM1136">
        <v>3.25</v>
      </c>
      <c r="AN1136" t="s">
        <v>95</v>
      </c>
      <c r="AO1136" t="str" cm="1">
        <f t="array" ref="AO1136">_xlfn.IFS(
  attrition_data[[#This Row],[YearsSinceLastPromotion]]="","",
  attrition_data[[#This Row],[YearsSinceLastPromotion]]=0,"0",
  attrition_data[[#This Row],[YearsSinceLastPromotion]]&lt;=2,"1–2",
  attrition_data[[#This Row],[YearsSinceLastPromotion]]&lt;=5,"3–5",
  TRUE,"6+"
)</f>
        <v>0</v>
      </c>
      <c r="AP1136">
        <f>attrition_data[[#This Row],[MonthlyIncome]] * 12 * ReplacementFactor</f>
        <v>9684</v>
      </c>
      <c r="AQ1136">
        <f>IFERROR(attrition_data[[#This Row],[AttritionFlag]] * attrition_data[[#This Row],[ReplacementCost]], 0)</f>
        <v>0</v>
      </c>
      <c r="AR113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36" t="str" cm="1">
        <f t="array" ref="AS1136">_xlfn.IFS(
  attrition_data[[#This Row],[RiskScore]] &lt;= $AU$3, "Q1 (Lowest)",
  attrition_data[[#This Row],[RiskScore]] &lt;= $AV$3, "Q2",
  attrition_data[[#This Row],[RiskScore]] &lt;= $AW$3, "Q3",
  TRUE, "Q4 (Highest)"
)</f>
        <v>Q2</v>
      </c>
    </row>
    <row r="1137" spans="1:45">
      <c r="A1137">
        <v>46</v>
      </c>
      <c r="B1137" t="s">
        <v>50</v>
      </c>
      <c r="C1137" t="s">
        <v>39</v>
      </c>
      <c r="D1137" t="s">
        <v>40</v>
      </c>
      <c r="E1137">
        <v>1</v>
      </c>
      <c r="F1137">
        <v>4</v>
      </c>
      <c r="G1137" t="s">
        <v>41</v>
      </c>
      <c r="H1137">
        <v>1602</v>
      </c>
      <c r="I1137">
        <v>4</v>
      </c>
      <c r="J1137" t="s">
        <v>53</v>
      </c>
      <c r="K1137">
        <v>4</v>
      </c>
      <c r="L1137">
        <v>4</v>
      </c>
      <c r="M1137" t="s">
        <v>75</v>
      </c>
      <c r="N1137">
        <v>1</v>
      </c>
      <c r="O1137" t="s">
        <v>44</v>
      </c>
      <c r="P1137">
        <v>17567</v>
      </c>
      <c r="Q1137">
        <v>1</v>
      </c>
      <c r="R1137" t="s">
        <v>50</v>
      </c>
      <c r="S1137">
        <v>15</v>
      </c>
      <c r="T1137">
        <v>3</v>
      </c>
      <c r="U1137">
        <v>2</v>
      </c>
      <c r="V1137">
        <v>0</v>
      </c>
      <c r="W1137">
        <v>27</v>
      </c>
      <c r="X1137">
        <v>5</v>
      </c>
      <c r="Y1137">
        <v>1</v>
      </c>
      <c r="Z1137">
        <v>26</v>
      </c>
      <c r="AA1137">
        <v>0</v>
      </c>
      <c r="AB1137">
        <v>0</v>
      </c>
      <c r="AC1137">
        <v>12</v>
      </c>
      <c r="AD1137">
        <v>0</v>
      </c>
      <c r="AE1137">
        <v>0</v>
      </c>
      <c r="AF1137">
        <v>1</v>
      </c>
      <c r="AG1137">
        <v>1</v>
      </c>
      <c r="AH1137" t="s">
        <v>56</v>
      </c>
      <c r="AI1137" t="s">
        <v>46</v>
      </c>
      <c r="AJ1137" t="s">
        <v>76</v>
      </c>
      <c r="AK1137" t="s">
        <v>77</v>
      </c>
      <c r="AL1137" t="s">
        <v>78</v>
      </c>
      <c r="AM1137">
        <v>2</v>
      </c>
      <c r="AN1137" t="s">
        <v>93</v>
      </c>
      <c r="AO1137" t="str" cm="1">
        <f t="array" ref="AO1137">_xlfn.IFS(
  attrition_data[[#This Row],[YearsSinceLastPromotion]]="","",
  attrition_data[[#This Row],[YearsSinceLastPromotion]]=0,"0",
  attrition_data[[#This Row],[YearsSinceLastPromotion]]&lt;=2,"1–2",
  attrition_data[[#This Row],[YearsSinceLastPromotion]]&lt;=5,"3–5",
  TRUE,"6+"
)</f>
        <v>0</v>
      </c>
      <c r="AP1137">
        <f>attrition_data[[#This Row],[MonthlyIncome]] * 12 * ReplacementFactor</f>
        <v>63241.2</v>
      </c>
      <c r="AQ1137">
        <f>IFERROR(attrition_data[[#This Row],[AttritionFlag]] * attrition_data[[#This Row],[ReplacementCost]], 0)</f>
        <v>0</v>
      </c>
      <c r="AR113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37" t="str" cm="1">
        <f t="array" ref="AS1137">_xlfn.IFS(
  attrition_data[[#This Row],[RiskScore]] &lt;= $AU$3, "Q1 (Lowest)",
  attrition_data[[#This Row],[RiskScore]] &lt;= $AV$3, "Q2",
  attrition_data[[#This Row],[RiskScore]] &lt;= $AW$3, "Q3",
  TRUE, "Q4 (Highest)"
)</f>
        <v>Q2</v>
      </c>
    </row>
    <row r="1138" spans="1:45">
      <c r="A1138">
        <v>28</v>
      </c>
      <c r="B1138" t="s">
        <v>38</v>
      </c>
      <c r="C1138" t="s">
        <v>39</v>
      </c>
      <c r="D1138" t="s">
        <v>52</v>
      </c>
      <c r="E1138">
        <v>24</v>
      </c>
      <c r="F1138">
        <v>3</v>
      </c>
      <c r="G1138" t="s">
        <v>64</v>
      </c>
      <c r="H1138">
        <v>1604</v>
      </c>
      <c r="I1138">
        <v>3</v>
      </c>
      <c r="J1138" t="s">
        <v>53</v>
      </c>
      <c r="K1138">
        <v>3</v>
      </c>
      <c r="L1138">
        <v>1</v>
      </c>
      <c r="M1138" t="s">
        <v>60</v>
      </c>
      <c r="N1138">
        <v>2</v>
      </c>
      <c r="O1138" t="s">
        <v>55</v>
      </c>
      <c r="P1138">
        <v>2408</v>
      </c>
      <c r="Q1138">
        <v>1</v>
      </c>
      <c r="R1138" t="s">
        <v>38</v>
      </c>
      <c r="S1138">
        <v>17</v>
      </c>
      <c r="T1138">
        <v>3</v>
      </c>
      <c r="U1138">
        <v>3</v>
      </c>
      <c r="V1138">
        <v>3</v>
      </c>
      <c r="W1138">
        <v>1</v>
      </c>
      <c r="X1138">
        <v>3</v>
      </c>
      <c r="Y1138">
        <v>3</v>
      </c>
      <c r="Z1138">
        <v>1</v>
      </c>
      <c r="AA1138">
        <v>1</v>
      </c>
      <c r="AB1138">
        <v>0</v>
      </c>
      <c r="AC1138">
        <v>0</v>
      </c>
      <c r="AD1138">
        <v>1</v>
      </c>
      <c r="AE1138">
        <v>1</v>
      </c>
      <c r="AF1138">
        <v>1</v>
      </c>
      <c r="AG1138">
        <v>0</v>
      </c>
      <c r="AH1138" t="s">
        <v>63</v>
      </c>
      <c r="AI1138" t="s">
        <v>68</v>
      </c>
      <c r="AJ1138" t="s">
        <v>61</v>
      </c>
      <c r="AK1138" t="s">
        <v>65</v>
      </c>
      <c r="AL1138" t="s">
        <v>62</v>
      </c>
      <c r="AM1138">
        <v>2.75</v>
      </c>
      <c r="AN1138" t="s">
        <v>94</v>
      </c>
      <c r="AO1138" t="str" cm="1">
        <f t="array" ref="AO1138">_xlfn.IFS(
  attrition_data[[#This Row],[YearsSinceLastPromotion]]="","",
  attrition_data[[#This Row],[YearsSinceLastPromotion]]=0,"0",
  attrition_data[[#This Row],[YearsSinceLastPromotion]]&lt;=2,"1–2",
  attrition_data[[#This Row],[YearsSinceLastPromotion]]&lt;=5,"3–5",
  TRUE,"6+"
)</f>
        <v>0</v>
      </c>
      <c r="AP1138">
        <f>attrition_data[[#This Row],[MonthlyIncome]] * 12 * ReplacementFactor</f>
        <v>8668.7999999999993</v>
      </c>
      <c r="AQ1138">
        <f>IFERROR(attrition_data[[#This Row],[AttritionFlag]] * attrition_data[[#This Row],[ReplacementCost]], 0)</f>
        <v>8668.7999999999993</v>
      </c>
      <c r="AR113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138" t="str" cm="1">
        <f t="array" ref="AS1138">_xlfn.IFS(
  attrition_data[[#This Row],[RiskScore]] &lt;= $AU$3, "Q1 (Lowest)",
  attrition_data[[#This Row],[RiskScore]] &lt;= $AV$3, "Q2",
  attrition_data[[#This Row],[RiskScore]] &lt;= $AW$3, "Q3",
  TRUE, "Q4 (Highest)"
)</f>
        <v>Q4 (Highest)</v>
      </c>
    </row>
    <row r="1139" spans="1:45">
      <c r="A1139">
        <v>22</v>
      </c>
      <c r="B1139" t="s">
        <v>50</v>
      </c>
      <c r="C1139" t="s">
        <v>74</v>
      </c>
      <c r="D1139" t="s">
        <v>52</v>
      </c>
      <c r="E1139">
        <v>26</v>
      </c>
      <c r="F1139">
        <v>2</v>
      </c>
      <c r="G1139" t="s">
        <v>59</v>
      </c>
      <c r="H1139">
        <v>1605</v>
      </c>
      <c r="I1139">
        <v>2</v>
      </c>
      <c r="J1139" t="s">
        <v>42</v>
      </c>
      <c r="K1139">
        <v>2</v>
      </c>
      <c r="L1139">
        <v>1</v>
      </c>
      <c r="M1139" t="s">
        <v>54</v>
      </c>
      <c r="N1139">
        <v>3</v>
      </c>
      <c r="O1139" t="s">
        <v>55</v>
      </c>
      <c r="P1139">
        <v>2814</v>
      </c>
      <c r="Q1139">
        <v>1</v>
      </c>
      <c r="R1139" t="s">
        <v>38</v>
      </c>
      <c r="S1139">
        <v>14</v>
      </c>
      <c r="T1139">
        <v>3</v>
      </c>
      <c r="U1139">
        <v>2</v>
      </c>
      <c r="V1139">
        <v>0</v>
      </c>
      <c r="W1139">
        <v>4</v>
      </c>
      <c r="X1139">
        <v>2</v>
      </c>
      <c r="Y1139">
        <v>2</v>
      </c>
      <c r="Z1139">
        <v>4</v>
      </c>
      <c r="AA1139">
        <v>2</v>
      </c>
      <c r="AB1139">
        <v>1</v>
      </c>
      <c r="AC1139">
        <v>3</v>
      </c>
      <c r="AD1139">
        <v>0</v>
      </c>
      <c r="AE1139">
        <v>1</v>
      </c>
      <c r="AF1139">
        <v>1</v>
      </c>
      <c r="AG1139">
        <v>1</v>
      </c>
      <c r="AH1139" t="s">
        <v>153</v>
      </c>
      <c r="AI1139" t="s">
        <v>68</v>
      </c>
      <c r="AJ1139" t="s">
        <v>61</v>
      </c>
      <c r="AK1139" t="s">
        <v>48</v>
      </c>
      <c r="AL1139" t="s">
        <v>65</v>
      </c>
      <c r="AM1139">
        <v>2.25</v>
      </c>
      <c r="AN1139" t="s">
        <v>96</v>
      </c>
      <c r="AO1139" t="str" cm="1">
        <f t="array" ref="AO1139">_xlfn.IFS(
  attrition_data[[#This Row],[YearsSinceLastPromotion]]="","",
  attrition_data[[#This Row],[YearsSinceLastPromotion]]=0,"0",
  attrition_data[[#This Row],[YearsSinceLastPromotion]]&lt;=2,"1–2",
  attrition_data[[#This Row],[YearsSinceLastPromotion]]&lt;=5,"3–5",
  TRUE,"6+"
)</f>
        <v>1–2</v>
      </c>
      <c r="AP1139">
        <f>attrition_data[[#This Row],[MonthlyIncome]] * 12 * ReplacementFactor</f>
        <v>10130.4</v>
      </c>
      <c r="AQ1139">
        <f>IFERROR(attrition_data[[#This Row],[AttritionFlag]] * attrition_data[[#This Row],[ReplacementCost]], 0)</f>
        <v>0</v>
      </c>
      <c r="AR113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139" t="str" cm="1">
        <f t="array" ref="AS1139">_xlfn.IFS(
  attrition_data[[#This Row],[RiskScore]] &lt;= $AU$3, "Q1 (Lowest)",
  attrition_data[[#This Row],[RiskScore]] &lt;= $AV$3, "Q2",
  attrition_data[[#This Row],[RiskScore]] &lt;= $AW$3, "Q3",
  TRUE, "Q4 (Highest)"
)</f>
        <v>Q3</v>
      </c>
    </row>
    <row r="1140" spans="1:45">
      <c r="A1140">
        <v>50</v>
      </c>
      <c r="B1140" t="s">
        <v>50</v>
      </c>
      <c r="C1140" t="s">
        <v>51</v>
      </c>
      <c r="D1140" t="s">
        <v>52</v>
      </c>
      <c r="E1140">
        <v>20</v>
      </c>
      <c r="F1140">
        <v>5</v>
      </c>
      <c r="G1140" t="s">
        <v>64</v>
      </c>
      <c r="H1140">
        <v>1606</v>
      </c>
      <c r="I1140">
        <v>2</v>
      </c>
      <c r="J1140" t="s">
        <v>53</v>
      </c>
      <c r="K1140">
        <v>3</v>
      </c>
      <c r="L1140">
        <v>4</v>
      </c>
      <c r="M1140" t="s">
        <v>70</v>
      </c>
      <c r="N1140">
        <v>3</v>
      </c>
      <c r="O1140" t="s">
        <v>55</v>
      </c>
      <c r="P1140">
        <v>11245</v>
      </c>
      <c r="Q1140">
        <v>2</v>
      </c>
      <c r="R1140" t="s">
        <v>38</v>
      </c>
      <c r="S1140">
        <v>15</v>
      </c>
      <c r="T1140">
        <v>3</v>
      </c>
      <c r="U1140">
        <v>3</v>
      </c>
      <c r="V1140">
        <v>1</v>
      </c>
      <c r="W1140">
        <v>32</v>
      </c>
      <c r="X1140">
        <v>3</v>
      </c>
      <c r="Y1140">
        <v>3</v>
      </c>
      <c r="Z1140">
        <v>30</v>
      </c>
      <c r="AA1140">
        <v>8</v>
      </c>
      <c r="AB1140">
        <v>12</v>
      </c>
      <c r="AC1140">
        <v>13</v>
      </c>
      <c r="AD1140">
        <v>0</v>
      </c>
      <c r="AE1140">
        <v>1</v>
      </c>
      <c r="AF1140">
        <v>0</v>
      </c>
      <c r="AG1140">
        <v>1</v>
      </c>
      <c r="AH1140" t="s">
        <v>56</v>
      </c>
      <c r="AI1140" t="s">
        <v>72</v>
      </c>
      <c r="AJ1140" t="s">
        <v>81</v>
      </c>
      <c r="AK1140" t="s">
        <v>77</v>
      </c>
      <c r="AL1140" t="s">
        <v>78</v>
      </c>
      <c r="AM1140">
        <v>2.75</v>
      </c>
      <c r="AN1140" t="s">
        <v>94</v>
      </c>
      <c r="AO1140" t="str" cm="1">
        <f t="array" ref="AO1140">_xlfn.IFS(
  attrition_data[[#This Row],[YearsSinceLastPromotion]]="","",
  attrition_data[[#This Row],[YearsSinceLastPromotion]]=0,"0",
  attrition_data[[#This Row],[YearsSinceLastPromotion]]&lt;=2,"1–2",
  attrition_data[[#This Row],[YearsSinceLastPromotion]]&lt;=5,"3–5",
  TRUE,"6+"
)</f>
        <v>6+</v>
      </c>
      <c r="AP1140">
        <f>attrition_data[[#This Row],[MonthlyIncome]] * 12 * ReplacementFactor</f>
        <v>40482</v>
      </c>
      <c r="AQ1140">
        <f>IFERROR(attrition_data[[#This Row],[AttritionFlag]] * attrition_data[[#This Row],[ReplacementCost]], 0)</f>
        <v>0</v>
      </c>
      <c r="AR114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140" t="str" cm="1">
        <f t="array" ref="AS1140">_xlfn.IFS(
  attrition_data[[#This Row],[RiskScore]] &lt;= $AU$3, "Q1 (Lowest)",
  attrition_data[[#This Row],[RiskScore]] &lt;= $AV$3, "Q2",
  attrition_data[[#This Row],[RiskScore]] &lt;= $AW$3, "Q3",
  TRUE, "Q4 (Highest)"
)</f>
        <v>Q4 (Highest)</v>
      </c>
    </row>
    <row r="1141" spans="1:45">
      <c r="A1141">
        <v>32</v>
      </c>
      <c r="B1141" t="s">
        <v>50</v>
      </c>
      <c r="C1141" t="s">
        <v>39</v>
      </c>
      <c r="D1141" t="s">
        <v>52</v>
      </c>
      <c r="E1141">
        <v>5</v>
      </c>
      <c r="F1141">
        <v>4</v>
      </c>
      <c r="G1141" t="s">
        <v>59</v>
      </c>
      <c r="H1141">
        <v>1607</v>
      </c>
      <c r="I1141">
        <v>2</v>
      </c>
      <c r="J1141" t="s">
        <v>42</v>
      </c>
      <c r="K1141">
        <v>4</v>
      </c>
      <c r="L1141">
        <v>1</v>
      </c>
      <c r="M1141" t="s">
        <v>54</v>
      </c>
      <c r="N1141">
        <v>4</v>
      </c>
      <c r="O1141" t="s">
        <v>55</v>
      </c>
      <c r="P1141">
        <v>3312</v>
      </c>
      <c r="Q1141">
        <v>3</v>
      </c>
      <c r="R1141" t="s">
        <v>50</v>
      </c>
      <c r="S1141">
        <v>17</v>
      </c>
      <c r="T1141">
        <v>3</v>
      </c>
      <c r="U1141">
        <v>4</v>
      </c>
      <c r="V1141">
        <v>2</v>
      </c>
      <c r="W1141">
        <v>6</v>
      </c>
      <c r="X1141">
        <v>3</v>
      </c>
      <c r="Y1141">
        <v>3</v>
      </c>
      <c r="Z1141">
        <v>3</v>
      </c>
      <c r="AA1141">
        <v>2</v>
      </c>
      <c r="AB1141">
        <v>0</v>
      </c>
      <c r="AC1141">
        <v>2</v>
      </c>
      <c r="AD1141">
        <v>0</v>
      </c>
      <c r="AE1141">
        <v>0</v>
      </c>
      <c r="AF1141">
        <v>1</v>
      </c>
      <c r="AG1141">
        <v>1</v>
      </c>
      <c r="AH1141" t="s">
        <v>63</v>
      </c>
      <c r="AI1141" t="s">
        <v>46</v>
      </c>
      <c r="AJ1141" t="s">
        <v>61</v>
      </c>
      <c r="AK1141" t="s">
        <v>48</v>
      </c>
      <c r="AL1141" t="s">
        <v>65</v>
      </c>
      <c r="AM1141">
        <v>3.25</v>
      </c>
      <c r="AN1141" t="s">
        <v>95</v>
      </c>
      <c r="AO1141" t="str" cm="1">
        <f t="array" ref="AO1141">_xlfn.IFS(
  attrition_data[[#This Row],[YearsSinceLastPromotion]]="","",
  attrition_data[[#This Row],[YearsSinceLastPromotion]]=0,"0",
  attrition_data[[#This Row],[YearsSinceLastPromotion]]&lt;=2,"1–2",
  attrition_data[[#This Row],[YearsSinceLastPromotion]]&lt;=5,"3–5",
  TRUE,"6+"
)</f>
        <v>0</v>
      </c>
      <c r="AP1141">
        <f>attrition_data[[#This Row],[MonthlyIncome]] * 12 * ReplacementFactor</f>
        <v>11923.199999999999</v>
      </c>
      <c r="AQ1141">
        <f>IFERROR(attrition_data[[#This Row],[AttritionFlag]] * attrition_data[[#This Row],[ReplacementCost]], 0)</f>
        <v>0</v>
      </c>
      <c r="AR114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41" t="str" cm="1">
        <f t="array" ref="AS1141">_xlfn.IFS(
  attrition_data[[#This Row],[RiskScore]] &lt;= $AU$3, "Q1 (Lowest)",
  attrition_data[[#This Row],[RiskScore]] &lt;= $AV$3, "Q2",
  attrition_data[[#This Row],[RiskScore]] &lt;= $AW$3, "Q3",
  TRUE, "Q4 (Highest)"
)</f>
        <v>Q1 (Lowest)</v>
      </c>
    </row>
    <row r="1142" spans="1:45">
      <c r="A1142">
        <v>44</v>
      </c>
      <c r="B1142" t="s">
        <v>50</v>
      </c>
      <c r="C1142" t="s">
        <v>39</v>
      </c>
      <c r="D1142" t="s">
        <v>52</v>
      </c>
      <c r="E1142">
        <v>7</v>
      </c>
      <c r="F1142">
        <v>3</v>
      </c>
      <c r="G1142" t="s">
        <v>64</v>
      </c>
      <c r="H1142">
        <v>1608</v>
      </c>
      <c r="I1142">
        <v>2</v>
      </c>
      <c r="J1142" t="s">
        <v>42</v>
      </c>
      <c r="K1142">
        <v>3</v>
      </c>
      <c r="L1142">
        <v>5</v>
      </c>
      <c r="M1142" t="s">
        <v>80</v>
      </c>
      <c r="N1142">
        <v>4</v>
      </c>
      <c r="O1142" t="s">
        <v>67</v>
      </c>
      <c r="P1142">
        <v>19049</v>
      </c>
      <c r="Q1142">
        <v>0</v>
      </c>
      <c r="R1142" t="s">
        <v>38</v>
      </c>
      <c r="S1142">
        <v>14</v>
      </c>
      <c r="T1142">
        <v>3</v>
      </c>
      <c r="U1142">
        <v>4</v>
      </c>
      <c r="V1142">
        <v>1</v>
      </c>
      <c r="W1142">
        <v>23</v>
      </c>
      <c r="X1142">
        <v>4</v>
      </c>
      <c r="Y1142">
        <v>2</v>
      </c>
      <c r="Z1142">
        <v>22</v>
      </c>
      <c r="AA1142">
        <v>7</v>
      </c>
      <c r="AB1142">
        <v>1</v>
      </c>
      <c r="AC1142">
        <v>10</v>
      </c>
      <c r="AD1142">
        <v>0</v>
      </c>
      <c r="AE1142">
        <v>1</v>
      </c>
      <c r="AF1142">
        <v>1</v>
      </c>
      <c r="AG1142">
        <v>1</v>
      </c>
      <c r="AH1142" t="s">
        <v>45</v>
      </c>
      <c r="AI1142" t="s">
        <v>57</v>
      </c>
      <c r="AJ1142" t="s">
        <v>76</v>
      </c>
      <c r="AK1142" t="s">
        <v>71</v>
      </c>
      <c r="AL1142" t="s">
        <v>78</v>
      </c>
      <c r="AM1142">
        <v>3</v>
      </c>
      <c r="AN1142" t="s">
        <v>94</v>
      </c>
      <c r="AO1142" t="str" cm="1">
        <f t="array" ref="AO1142">_xlfn.IFS(
  attrition_data[[#This Row],[YearsSinceLastPromotion]]="","",
  attrition_data[[#This Row],[YearsSinceLastPromotion]]=0,"0",
  attrition_data[[#This Row],[YearsSinceLastPromotion]]&lt;=2,"1–2",
  attrition_data[[#This Row],[YearsSinceLastPromotion]]&lt;=5,"3–5",
  TRUE,"6+"
)</f>
        <v>1–2</v>
      </c>
      <c r="AP1142">
        <f>attrition_data[[#This Row],[MonthlyIncome]] * 12 * ReplacementFactor</f>
        <v>68576.399999999994</v>
      </c>
      <c r="AQ1142">
        <f>IFERROR(attrition_data[[#This Row],[AttritionFlag]] * attrition_data[[#This Row],[ReplacementCost]], 0)</f>
        <v>0</v>
      </c>
      <c r="AR114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42" t="str" cm="1">
        <f t="array" ref="AS1142">_xlfn.IFS(
  attrition_data[[#This Row],[RiskScore]] &lt;= $AU$3, "Q1 (Lowest)",
  attrition_data[[#This Row],[RiskScore]] &lt;= $AV$3, "Q2",
  attrition_data[[#This Row],[RiskScore]] &lt;= $AW$3, "Q3",
  TRUE, "Q4 (Highest)"
)</f>
        <v>Q2</v>
      </c>
    </row>
    <row r="1143" spans="1:45">
      <c r="A1143">
        <v>30</v>
      </c>
      <c r="B1143" t="s">
        <v>50</v>
      </c>
      <c r="C1143" t="s">
        <v>39</v>
      </c>
      <c r="D1143" t="s">
        <v>52</v>
      </c>
      <c r="E1143">
        <v>7</v>
      </c>
      <c r="F1143">
        <v>3</v>
      </c>
      <c r="G1143" t="s">
        <v>64</v>
      </c>
      <c r="H1143">
        <v>1609</v>
      </c>
      <c r="I1143">
        <v>2</v>
      </c>
      <c r="J1143" t="s">
        <v>53</v>
      </c>
      <c r="K1143">
        <v>2</v>
      </c>
      <c r="L1143">
        <v>1</v>
      </c>
      <c r="M1143" t="s">
        <v>54</v>
      </c>
      <c r="N1143">
        <v>2</v>
      </c>
      <c r="O1143" t="s">
        <v>55</v>
      </c>
      <c r="P1143">
        <v>2141</v>
      </c>
      <c r="Q1143">
        <v>1</v>
      </c>
      <c r="R1143" t="s">
        <v>50</v>
      </c>
      <c r="S1143">
        <v>12</v>
      </c>
      <c r="T1143">
        <v>3</v>
      </c>
      <c r="U1143">
        <v>2</v>
      </c>
      <c r="V1143">
        <v>1</v>
      </c>
      <c r="W1143">
        <v>6</v>
      </c>
      <c r="X1143">
        <v>3</v>
      </c>
      <c r="Y1143">
        <v>2</v>
      </c>
      <c r="Z1143">
        <v>6</v>
      </c>
      <c r="AA1143">
        <v>4</v>
      </c>
      <c r="AB1143">
        <v>1</v>
      </c>
      <c r="AC1143">
        <v>1</v>
      </c>
      <c r="AD1143">
        <v>0</v>
      </c>
      <c r="AE1143">
        <v>0</v>
      </c>
      <c r="AF1143">
        <v>1</v>
      </c>
      <c r="AG1143">
        <v>1</v>
      </c>
      <c r="AH1143" t="s">
        <v>63</v>
      </c>
      <c r="AI1143" t="s">
        <v>57</v>
      </c>
      <c r="AJ1143" t="s">
        <v>61</v>
      </c>
      <c r="AK1143" t="s">
        <v>48</v>
      </c>
      <c r="AL1143" t="s">
        <v>49</v>
      </c>
      <c r="AM1143">
        <v>2</v>
      </c>
      <c r="AN1143" t="s">
        <v>93</v>
      </c>
      <c r="AO1143" t="str" cm="1">
        <f t="array" ref="AO1143">_xlfn.IFS(
  attrition_data[[#This Row],[YearsSinceLastPromotion]]="","",
  attrition_data[[#This Row],[YearsSinceLastPromotion]]=0,"0",
  attrition_data[[#This Row],[YearsSinceLastPromotion]]&lt;=2,"1–2",
  attrition_data[[#This Row],[YearsSinceLastPromotion]]&lt;=5,"3–5",
  TRUE,"6+"
)</f>
        <v>1–2</v>
      </c>
      <c r="AP1143">
        <f>attrition_data[[#This Row],[MonthlyIncome]] * 12 * ReplacementFactor</f>
        <v>7707.5999999999995</v>
      </c>
      <c r="AQ1143">
        <f>IFERROR(attrition_data[[#This Row],[AttritionFlag]] * attrition_data[[#This Row],[ReplacementCost]], 0)</f>
        <v>0</v>
      </c>
      <c r="AR114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43" t="str" cm="1">
        <f t="array" ref="AS1143">_xlfn.IFS(
  attrition_data[[#This Row],[RiskScore]] &lt;= $AU$3, "Q1 (Lowest)",
  attrition_data[[#This Row],[RiskScore]] &lt;= $AV$3, "Q2",
  attrition_data[[#This Row],[RiskScore]] &lt;= $AW$3, "Q3",
  TRUE, "Q4 (Highest)"
)</f>
        <v>Q2</v>
      </c>
    </row>
    <row r="1144" spans="1:45">
      <c r="A1144">
        <v>45</v>
      </c>
      <c r="B1144" t="s">
        <v>50</v>
      </c>
      <c r="C1144" t="s">
        <v>39</v>
      </c>
      <c r="D1144" t="s">
        <v>52</v>
      </c>
      <c r="E1144">
        <v>5</v>
      </c>
      <c r="F1144">
        <v>5</v>
      </c>
      <c r="G1144" t="s">
        <v>64</v>
      </c>
      <c r="H1144">
        <v>1611</v>
      </c>
      <c r="I1144">
        <v>3</v>
      </c>
      <c r="J1144" t="s">
        <v>42</v>
      </c>
      <c r="K1144">
        <v>1</v>
      </c>
      <c r="L1144">
        <v>2</v>
      </c>
      <c r="M1144" t="s">
        <v>60</v>
      </c>
      <c r="N1144">
        <v>1</v>
      </c>
      <c r="O1144" t="s">
        <v>44</v>
      </c>
      <c r="P1144">
        <v>5769</v>
      </c>
      <c r="Q1144">
        <v>1</v>
      </c>
      <c r="R1144" t="s">
        <v>38</v>
      </c>
      <c r="S1144">
        <v>14</v>
      </c>
      <c r="T1144">
        <v>3</v>
      </c>
      <c r="U1144">
        <v>1</v>
      </c>
      <c r="V1144">
        <v>0</v>
      </c>
      <c r="W1144">
        <v>10</v>
      </c>
      <c r="X1144">
        <v>3</v>
      </c>
      <c r="Y1144">
        <v>3</v>
      </c>
      <c r="Z1144">
        <v>10</v>
      </c>
      <c r="AA1144">
        <v>7</v>
      </c>
      <c r="AB1144">
        <v>1</v>
      </c>
      <c r="AC1144">
        <v>4</v>
      </c>
      <c r="AD1144">
        <v>0</v>
      </c>
      <c r="AE1144">
        <v>1</v>
      </c>
      <c r="AF1144">
        <v>1</v>
      </c>
      <c r="AG1144">
        <v>1</v>
      </c>
      <c r="AH1144" t="s">
        <v>56</v>
      </c>
      <c r="AI1144" t="s">
        <v>46</v>
      </c>
      <c r="AJ1144" t="s">
        <v>47</v>
      </c>
      <c r="AK1144" t="s">
        <v>58</v>
      </c>
      <c r="AL1144" t="s">
        <v>49</v>
      </c>
      <c r="AM1144">
        <v>2</v>
      </c>
      <c r="AN1144" t="s">
        <v>93</v>
      </c>
      <c r="AO1144" t="str" cm="1">
        <f t="array" ref="AO1144">_xlfn.IFS(
  attrition_data[[#This Row],[YearsSinceLastPromotion]]="","",
  attrition_data[[#This Row],[YearsSinceLastPromotion]]=0,"0",
  attrition_data[[#This Row],[YearsSinceLastPromotion]]&lt;=2,"1–2",
  attrition_data[[#This Row],[YearsSinceLastPromotion]]&lt;=5,"3–5",
  TRUE,"6+"
)</f>
        <v>1–2</v>
      </c>
      <c r="AP1144">
        <f>attrition_data[[#This Row],[MonthlyIncome]] * 12 * ReplacementFactor</f>
        <v>20768.399999999998</v>
      </c>
      <c r="AQ1144">
        <f>IFERROR(attrition_data[[#This Row],[AttritionFlag]] * attrition_data[[#This Row],[ReplacementCost]], 0)</f>
        <v>0</v>
      </c>
      <c r="AR114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144" t="str" cm="1">
        <f t="array" ref="AS1144">_xlfn.IFS(
  attrition_data[[#This Row],[RiskScore]] &lt;= $AU$3, "Q1 (Lowest)",
  attrition_data[[#This Row],[RiskScore]] &lt;= $AV$3, "Q2",
  attrition_data[[#This Row],[RiskScore]] &lt;= $AW$3, "Q3",
  TRUE, "Q4 (Highest)"
)</f>
        <v>Q3</v>
      </c>
    </row>
    <row r="1145" spans="1:45">
      <c r="A1145">
        <v>45</v>
      </c>
      <c r="B1145" t="s">
        <v>50</v>
      </c>
      <c r="C1145" t="s">
        <v>74</v>
      </c>
      <c r="D1145" t="s">
        <v>40</v>
      </c>
      <c r="E1145">
        <v>26</v>
      </c>
      <c r="F1145">
        <v>3</v>
      </c>
      <c r="G1145" t="s">
        <v>82</v>
      </c>
      <c r="H1145">
        <v>1612</v>
      </c>
      <c r="I1145">
        <v>1</v>
      </c>
      <c r="J1145" t="s">
        <v>53</v>
      </c>
      <c r="K1145">
        <v>2</v>
      </c>
      <c r="L1145">
        <v>2</v>
      </c>
      <c r="M1145" t="s">
        <v>43</v>
      </c>
      <c r="N1145">
        <v>1</v>
      </c>
      <c r="O1145" t="s">
        <v>55</v>
      </c>
      <c r="P1145">
        <v>4385</v>
      </c>
      <c r="Q1145">
        <v>1</v>
      </c>
      <c r="R1145" t="s">
        <v>50</v>
      </c>
      <c r="S1145">
        <v>15</v>
      </c>
      <c r="T1145">
        <v>3</v>
      </c>
      <c r="U1145">
        <v>1</v>
      </c>
      <c r="V1145">
        <v>1</v>
      </c>
      <c r="W1145">
        <v>10</v>
      </c>
      <c r="X1145">
        <v>2</v>
      </c>
      <c r="Y1145">
        <v>3</v>
      </c>
      <c r="Z1145">
        <v>10</v>
      </c>
      <c r="AA1145">
        <v>7</v>
      </c>
      <c r="AB1145">
        <v>4</v>
      </c>
      <c r="AC1145">
        <v>5</v>
      </c>
      <c r="AD1145">
        <v>0</v>
      </c>
      <c r="AE1145">
        <v>0</v>
      </c>
      <c r="AF1145">
        <v>0</v>
      </c>
      <c r="AG1145">
        <v>1</v>
      </c>
      <c r="AH1145" t="s">
        <v>56</v>
      </c>
      <c r="AI1145" t="s">
        <v>68</v>
      </c>
      <c r="AJ1145" t="s">
        <v>61</v>
      </c>
      <c r="AK1145" t="s">
        <v>58</v>
      </c>
      <c r="AL1145" t="s">
        <v>49</v>
      </c>
      <c r="AM1145">
        <v>1.5</v>
      </c>
      <c r="AN1145" t="s">
        <v>97</v>
      </c>
      <c r="AO1145" t="str" cm="1">
        <f t="array" ref="AO1145">_xlfn.IFS(
  attrition_data[[#This Row],[YearsSinceLastPromotion]]="","",
  attrition_data[[#This Row],[YearsSinceLastPromotion]]=0,"0",
  attrition_data[[#This Row],[YearsSinceLastPromotion]]&lt;=2,"1–2",
  attrition_data[[#This Row],[YearsSinceLastPromotion]]&lt;=5,"3–5",
  TRUE,"6+"
)</f>
        <v>3–5</v>
      </c>
      <c r="AP1145">
        <f>attrition_data[[#This Row],[MonthlyIncome]] * 12 * ReplacementFactor</f>
        <v>15786</v>
      </c>
      <c r="AQ1145">
        <f>IFERROR(attrition_data[[#This Row],[AttritionFlag]] * attrition_data[[#This Row],[ReplacementCost]], 0)</f>
        <v>0</v>
      </c>
      <c r="AR114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145" t="str" cm="1">
        <f t="array" ref="AS1145">_xlfn.IFS(
  attrition_data[[#This Row],[RiskScore]] &lt;= $AU$3, "Q1 (Lowest)",
  attrition_data[[#This Row],[RiskScore]] &lt;= $AV$3, "Q2",
  attrition_data[[#This Row],[RiskScore]] &lt;= $AW$3, "Q3",
  TRUE, "Q4 (Highest)"
)</f>
        <v>Q4 (Highest)</v>
      </c>
    </row>
    <row r="1146" spans="1:45">
      <c r="A1146">
        <v>31</v>
      </c>
      <c r="B1146" t="s">
        <v>50</v>
      </c>
      <c r="C1146" t="s">
        <v>51</v>
      </c>
      <c r="D1146" t="s">
        <v>40</v>
      </c>
      <c r="E1146">
        <v>2</v>
      </c>
      <c r="F1146">
        <v>4</v>
      </c>
      <c r="G1146" t="s">
        <v>59</v>
      </c>
      <c r="H1146">
        <v>1613</v>
      </c>
      <c r="I1146">
        <v>4</v>
      </c>
      <c r="J1146" t="s">
        <v>53</v>
      </c>
      <c r="K1146">
        <v>3</v>
      </c>
      <c r="L1146">
        <v>2</v>
      </c>
      <c r="M1146" t="s">
        <v>43</v>
      </c>
      <c r="N1146">
        <v>1</v>
      </c>
      <c r="O1146" t="s">
        <v>44</v>
      </c>
      <c r="P1146">
        <v>5332</v>
      </c>
      <c r="Q1146">
        <v>7</v>
      </c>
      <c r="R1146" t="s">
        <v>50</v>
      </c>
      <c r="S1146">
        <v>13</v>
      </c>
      <c r="T1146">
        <v>3</v>
      </c>
      <c r="U1146">
        <v>4</v>
      </c>
      <c r="V1146">
        <v>0</v>
      </c>
      <c r="W1146">
        <v>10</v>
      </c>
      <c r="X1146">
        <v>3</v>
      </c>
      <c r="Y1146">
        <v>3</v>
      </c>
      <c r="Z1146">
        <v>5</v>
      </c>
      <c r="AA1146">
        <v>2</v>
      </c>
      <c r="AB1146">
        <v>0</v>
      </c>
      <c r="AC1146">
        <v>3</v>
      </c>
      <c r="AD1146">
        <v>0</v>
      </c>
      <c r="AE1146">
        <v>0</v>
      </c>
      <c r="AF1146">
        <v>1</v>
      </c>
      <c r="AG1146">
        <v>1</v>
      </c>
      <c r="AH1146" t="s">
        <v>63</v>
      </c>
      <c r="AI1146" t="s">
        <v>46</v>
      </c>
      <c r="AJ1146" t="s">
        <v>47</v>
      </c>
      <c r="AK1146" t="s">
        <v>58</v>
      </c>
      <c r="AL1146" t="s">
        <v>65</v>
      </c>
      <c r="AM1146">
        <v>3</v>
      </c>
      <c r="AN1146" t="s">
        <v>94</v>
      </c>
      <c r="AO1146" t="str" cm="1">
        <f t="array" ref="AO1146">_xlfn.IFS(
  attrition_data[[#This Row],[YearsSinceLastPromotion]]="","",
  attrition_data[[#This Row],[YearsSinceLastPromotion]]=0,"0",
  attrition_data[[#This Row],[YearsSinceLastPromotion]]&lt;=2,"1–2",
  attrition_data[[#This Row],[YearsSinceLastPromotion]]&lt;=5,"3–5",
  TRUE,"6+"
)</f>
        <v>0</v>
      </c>
      <c r="AP1146">
        <f>attrition_data[[#This Row],[MonthlyIncome]] * 12 * ReplacementFactor</f>
        <v>19195.2</v>
      </c>
      <c r="AQ1146">
        <f>IFERROR(attrition_data[[#This Row],[AttritionFlag]] * attrition_data[[#This Row],[ReplacementCost]], 0)</f>
        <v>0</v>
      </c>
      <c r="AR114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46" t="str" cm="1">
        <f t="array" ref="AS1146">_xlfn.IFS(
  attrition_data[[#This Row],[RiskScore]] &lt;= $AU$3, "Q1 (Lowest)",
  attrition_data[[#This Row],[RiskScore]] &lt;= $AV$3, "Q2",
  attrition_data[[#This Row],[RiskScore]] &lt;= $AW$3, "Q3",
  TRUE, "Q4 (Highest)"
)</f>
        <v>Q1 (Lowest)</v>
      </c>
    </row>
    <row r="1147" spans="1:45">
      <c r="A1147">
        <v>36</v>
      </c>
      <c r="B1147" t="s">
        <v>50</v>
      </c>
      <c r="C1147" t="s">
        <v>39</v>
      </c>
      <c r="D1147" t="s">
        <v>52</v>
      </c>
      <c r="E1147">
        <v>12</v>
      </c>
      <c r="F1147">
        <v>4</v>
      </c>
      <c r="G1147" t="s">
        <v>41</v>
      </c>
      <c r="H1147">
        <v>1614</v>
      </c>
      <c r="I1147">
        <v>3</v>
      </c>
      <c r="J1147" t="s">
        <v>42</v>
      </c>
      <c r="K1147">
        <v>3</v>
      </c>
      <c r="L1147">
        <v>2</v>
      </c>
      <c r="M1147" t="s">
        <v>69</v>
      </c>
      <c r="N1147">
        <v>3</v>
      </c>
      <c r="O1147" t="s">
        <v>55</v>
      </c>
      <c r="P1147">
        <v>4663</v>
      </c>
      <c r="Q1147">
        <v>9</v>
      </c>
      <c r="R1147" t="s">
        <v>38</v>
      </c>
      <c r="S1147">
        <v>12</v>
      </c>
      <c r="T1147">
        <v>3</v>
      </c>
      <c r="U1147">
        <v>2</v>
      </c>
      <c r="V1147">
        <v>2</v>
      </c>
      <c r="W1147">
        <v>7</v>
      </c>
      <c r="X1147">
        <v>2</v>
      </c>
      <c r="Y1147">
        <v>3</v>
      </c>
      <c r="Z1147">
        <v>3</v>
      </c>
      <c r="AA1147">
        <v>2</v>
      </c>
      <c r="AB1147">
        <v>1</v>
      </c>
      <c r="AC1147">
        <v>1</v>
      </c>
      <c r="AD1147">
        <v>0</v>
      </c>
      <c r="AE1147">
        <v>1</v>
      </c>
      <c r="AF1147">
        <v>1</v>
      </c>
      <c r="AG1147">
        <v>1</v>
      </c>
      <c r="AH1147" t="s">
        <v>45</v>
      </c>
      <c r="AI1147" t="s">
        <v>73</v>
      </c>
      <c r="AJ1147" t="s">
        <v>61</v>
      </c>
      <c r="AK1147" t="s">
        <v>48</v>
      </c>
      <c r="AL1147" t="s">
        <v>65</v>
      </c>
      <c r="AM1147">
        <v>2.75</v>
      </c>
      <c r="AN1147" t="s">
        <v>94</v>
      </c>
      <c r="AO1147" t="str" cm="1">
        <f t="array" ref="AO1147">_xlfn.IFS(
  attrition_data[[#This Row],[YearsSinceLastPromotion]]="","",
  attrition_data[[#This Row],[YearsSinceLastPromotion]]=0,"0",
  attrition_data[[#This Row],[YearsSinceLastPromotion]]&lt;=2,"1–2",
  attrition_data[[#This Row],[YearsSinceLastPromotion]]&lt;=5,"3–5",
  TRUE,"6+"
)</f>
        <v>1–2</v>
      </c>
      <c r="AP1147">
        <f>attrition_data[[#This Row],[MonthlyIncome]] * 12 * ReplacementFactor</f>
        <v>16786.8</v>
      </c>
      <c r="AQ1147">
        <f>IFERROR(attrition_data[[#This Row],[AttritionFlag]] * attrition_data[[#This Row],[ReplacementCost]], 0)</f>
        <v>0</v>
      </c>
      <c r="AR114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47" t="str" cm="1">
        <f t="array" ref="AS1147">_xlfn.IFS(
  attrition_data[[#This Row],[RiskScore]] &lt;= $AU$3, "Q1 (Lowest)",
  attrition_data[[#This Row],[RiskScore]] &lt;= $AV$3, "Q2",
  attrition_data[[#This Row],[RiskScore]] &lt;= $AW$3, "Q3",
  TRUE, "Q4 (Highest)"
)</f>
        <v>Q2</v>
      </c>
    </row>
    <row r="1148" spans="1:45">
      <c r="A1148">
        <v>34</v>
      </c>
      <c r="B1148" t="s">
        <v>50</v>
      </c>
      <c r="C1148" t="s">
        <v>51</v>
      </c>
      <c r="D1148" t="s">
        <v>52</v>
      </c>
      <c r="E1148">
        <v>10</v>
      </c>
      <c r="F1148">
        <v>4</v>
      </c>
      <c r="G1148" t="s">
        <v>41</v>
      </c>
      <c r="H1148">
        <v>1615</v>
      </c>
      <c r="I1148">
        <v>3</v>
      </c>
      <c r="J1148" t="s">
        <v>53</v>
      </c>
      <c r="K1148">
        <v>4</v>
      </c>
      <c r="L1148">
        <v>2</v>
      </c>
      <c r="M1148" t="s">
        <v>69</v>
      </c>
      <c r="N1148">
        <v>4</v>
      </c>
      <c r="O1148" t="s">
        <v>67</v>
      </c>
      <c r="P1148">
        <v>4724</v>
      </c>
      <c r="Q1148">
        <v>1</v>
      </c>
      <c r="R1148" t="s">
        <v>50</v>
      </c>
      <c r="S1148">
        <v>13</v>
      </c>
      <c r="T1148">
        <v>3</v>
      </c>
      <c r="U1148">
        <v>1</v>
      </c>
      <c r="V1148">
        <v>1</v>
      </c>
      <c r="W1148">
        <v>9</v>
      </c>
      <c r="X1148">
        <v>3</v>
      </c>
      <c r="Y1148">
        <v>3</v>
      </c>
      <c r="Z1148">
        <v>9</v>
      </c>
      <c r="AA1148">
        <v>7</v>
      </c>
      <c r="AB1148">
        <v>7</v>
      </c>
      <c r="AC1148">
        <v>2</v>
      </c>
      <c r="AD1148">
        <v>0</v>
      </c>
      <c r="AE1148">
        <v>0</v>
      </c>
      <c r="AF1148">
        <v>0</v>
      </c>
      <c r="AG1148">
        <v>1</v>
      </c>
      <c r="AH1148" t="s">
        <v>63</v>
      </c>
      <c r="AI1148" t="s">
        <v>57</v>
      </c>
      <c r="AJ1148" t="s">
        <v>61</v>
      </c>
      <c r="AK1148" t="s">
        <v>58</v>
      </c>
      <c r="AL1148" t="s">
        <v>49</v>
      </c>
      <c r="AM1148">
        <v>2.75</v>
      </c>
      <c r="AN1148" t="s">
        <v>94</v>
      </c>
      <c r="AO1148" t="str" cm="1">
        <f t="array" ref="AO1148">_xlfn.IFS(
  attrition_data[[#This Row],[YearsSinceLastPromotion]]="","",
  attrition_data[[#This Row],[YearsSinceLastPromotion]]=0,"0",
  attrition_data[[#This Row],[YearsSinceLastPromotion]]&lt;=2,"1–2",
  attrition_data[[#This Row],[YearsSinceLastPromotion]]&lt;=5,"3–5",
  TRUE,"6+"
)</f>
        <v>6+</v>
      </c>
      <c r="AP1148">
        <f>attrition_data[[#This Row],[MonthlyIncome]] * 12 * ReplacementFactor</f>
        <v>17006.399999999998</v>
      </c>
      <c r="AQ1148">
        <f>IFERROR(attrition_data[[#This Row],[AttritionFlag]] * attrition_data[[#This Row],[ReplacementCost]], 0)</f>
        <v>0</v>
      </c>
      <c r="AR114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48" t="str" cm="1">
        <f t="array" ref="AS1148">_xlfn.IFS(
  attrition_data[[#This Row],[RiskScore]] &lt;= $AU$3, "Q1 (Lowest)",
  attrition_data[[#This Row],[RiskScore]] &lt;= $AV$3, "Q2",
  attrition_data[[#This Row],[RiskScore]] &lt;= $AW$3, "Q3",
  TRUE, "Q4 (Highest)"
)</f>
        <v>Q2</v>
      </c>
    </row>
    <row r="1149" spans="1:45">
      <c r="A1149">
        <v>49</v>
      </c>
      <c r="B1149" t="s">
        <v>50</v>
      </c>
      <c r="C1149" t="s">
        <v>39</v>
      </c>
      <c r="D1149" t="s">
        <v>52</v>
      </c>
      <c r="E1149">
        <v>25</v>
      </c>
      <c r="F1149">
        <v>4</v>
      </c>
      <c r="G1149" t="s">
        <v>41</v>
      </c>
      <c r="H1149">
        <v>1617</v>
      </c>
      <c r="I1149">
        <v>3</v>
      </c>
      <c r="J1149" t="s">
        <v>42</v>
      </c>
      <c r="K1149">
        <v>3</v>
      </c>
      <c r="L1149">
        <v>1</v>
      </c>
      <c r="M1149" t="s">
        <v>60</v>
      </c>
      <c r="N1149">
        <v>1</v>
      </c>
      <c r="O1149" t="s">
        <v>55</v>
      </c>
      <c r="P1149">
        <v>3211</v>
      </c>
      <c r="Q1149">
        <v>1</v>
      </c>
      <c r="R1149" t="s">
        <v>50</v>
      </c>
      <c r="S1149">
        <v>14</v>
      </c>
      <c r="T1149">
        <v>3</v>
      </c>
      <c r="U1149">
        <v>4</v>
      </c>
      <c r="V1149">
        <v>1</v>
      </c>
      <c r="W1149">
        <v>10</v>
      </c>
      <c r="X1149">
        <v>3</v>
      </c>
      <c r="Y1149">
        <v>2</v>
      </c>
      <c r="Z1149">
        <v>9</v>
      </c>
      <c r="AA1149">
        <v>6</v>
      </c>
      <c r="AB1149">
        <v>1</v>
      </c>
      <c r="AC1149">
        <v>4</v>
      </c>
      <c r="AD1149">
        <v>0</v>
      </c>
      <c r="AE1149">
        <v>0</v>
      </c>
      <c r="AF1149">
        <v>1</v>
      </c>
      <c r="AG1149">
        <v>1</v>
      </c>
      <c r="AH1149" t="s">
        <v>56</v>
      </c>
      <c r="AI1149" t="s">
        <v>68</v>
      </c>
      <c r="AJ1149" t="s">
        <v>61</v>
      </c>
      <c r="AK1149" t="s">
        <v>58</v>
      </c>
      <c r="AL1149" t="s">
        <v>49</v>
      </c>
      <c r="AM1149">
        <v>2.5</v>
      </c>
      <c r="AN1149" t="s">
        <v>96</v>
      </c>
      <c r="AO1149" t="str" cm="1">
        <f t="array" ref="AO1149">_xlfn.IFS(
  attrition_data[[#This Row],[YearsSinceLastPromotion]]="","",
  attrition_data[[#This Row],[YearsSinceLastPromotion]]=0,"0",
  attrition_data[[#This Row],[YearsSinceLastPromotion]]&lt;=2,"1–2",
  attrition_data[[#This Row],[YearsSinceLastPromotion]]&lt;=5,"3–5",
  TRUE,"6+"
)</f>
        <v>1–2</v>
      </c>
      <c r="AP1149">
        <f>attrition_data[[#This Row],[MonthlyIncome]] * 12 * ReplacementFactor</f>
        <v>11559.6</v>
      </c>
      <c r="AQ1149">
        <f>IFERROR(attrition_data[[#This Row],[AttritionFlag]] * attrition_data[[#This Row],[ReplacementCost]], 0)</f>
        <v>0</v>
      </c>
      <c r="AR114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49" t="str" cm="1">
        <f t="array" ref="AS1149">_xlfn.IFS(
  attrition_data[[#This Row],[RiskScore]] &lt;= $AU$3, "Q1 (Lowest)",
  attrition_data[[#This Row],[RiskScore]] &lt;= $AV$3, "Q2",
  attrition_data[[#This Row],[RiskScore]] &lt;= $AW$3, "Q3",
  TRUE, "Q4 (Highest)"
)</f>
        <v>Q2</v>
      </c>
    </row>
    <row r="1150" spans="1:45">
      <c r="A1150">
        <v>39</v>
      </c>
      <c r="B1150" t="s">
        <v>50</v>
      </c>
      <c r="C1150" t="s">
        <v>39</v>
      </c>
      <c r="D1150" t="s">
        <v>52</v>
      </c>
      <c r="E1150">
        <v>10</v>
      </c>
      <c r="F1150">
        <v>5</v>
      </c>
      <c r="G1150" t="s">
        <v>64</v>
      </c>
      <c r="H1150">
        <v>1618</v>
      </c>
      <c r="I1150">
        <v>2</v>
      </c>
      <c r="J1150" t="s">
        <v>53</v>
      </c>
      <c r="K1150">
        <v>3</v>
      </c>
      <c r="L1150">
        <v>2</v>
      </c>
      <c r="M1150" t="s">
        <v>69</v>
      </c>
      <c r="N1150">
        <v>1</v>
      </c>
      <c r="O1150" t="s">
        <v>55</v>
      </c>
      <c r="P1150">
        <v>5377</v>
      </c>
      <c r="Q1150">
        <v>2</v>
      </c>
      <c r="R1150" t="s">
        <v>50</v>
      </c>
      <c r="S1150">
        <v>13</v>
      </c>
      <c r="T1150">
        <v>3</v>
      </c>
      <c r="U1150">
        <v>4</v>
      </c>
      <c r="V1150">
        <v>3</v>
      </c>
      <c r="W1150">
        <v>10</v>
      </c>
      <c r="X1150">
        <v>3</v>
      </c>
      <c r="Y1150">
        <v>3</v>
      </c>
      <c r="Z1150">
        <v>7</v>
      </c>
      <c r="AA1150">
        <v>7</v>
      </c>
      <c r="AB1150">
        <v>7</v>
      </c>
      <c r="AC1150">
        <v>7</v>
      </c>
      <c r="AD1150">
        <v>0</v>
      </c>
      <c r="AE1150">
        <v>0</v>
      </c>
      <c r="AF1150">
        <v>0</v>
      </c>
      <c r="AG1150">
        <v>1</v>
      </c>
      <c r="AH1150" t="s">
        <v>45</v>
      </c>
      <c r="AI1150" t="s">
        <v>57</v>
      </c>
      <c r="AJ1150" t="s">
        <v>47</v>
      </c>
      <c r="AK1150" t="s">
        <v>58</v>
      </c>
      <c r="AL1150" t="s">
        <v>49</v>
      </c>
      <c r="AM1150">
        <v>2.5</v>
      </c>
      <c r="AN1150" t="s">
        <v>96</v>
      </c>
      <c r="AO1150" t="str" cm="1">
        <f t="array" ref="AO1150">_xlfn.IFS(
  attrition_data[[#This Row],[YearsSinceLastPromotion]]="","",
  attrition_data[[#This Row],[YearsSinceLastPromotion]]=0,"0",
  attrition_data[[#This Row],[YearsSinceLastPromotion]]&lt;=2,"1–2",
  attrition_data[[#This Row],[YearsSinceLastPromotion]]&lt;=5,"3–5",
  TRUE,"6+"
)</f>
        <v>6+</v>
      </c>
      <c r="AP1150">
        <f>attrition_data[[#This Row],[MonthlyIncome]] * 12 * ReplacementFactor</f>
        <v>19357.2</v>
      </c>
      <c r="AQ1150">
        <f>IFERROR(attrition_data[[#This Row],[AttritionFlag]] * attrition_data[[#This Row],[ReplacementCost]], 0)</f>
        <v>0</v>
      </c>
      <c r="AR115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50" t="str" cm="1">
        <f t="array" ref="AS1150">_xlfn.IFS(
  attrition_data[[#This Row],[RiskScore]] &lt;= $AU$3, "Q1 (Lowest)",
  attrition_data[[#This Row],[RiskScore]] &lt;= $AV$3, "Q2",
  attrition_data[[#This Row],[RiskScore]] &lt;= $AW$3, "Q3",
  TRUE, "Q4 (Highest)"
)</f>
        <v>Q2</v>
      </c>
    </row>
    <row r="1151" spans="1:45">
      <c r="A1151">
        <v>27</v>
      </c>
      <c r="B1151" t="s">
        <v>50</v>
      </c>
      <c r="C1151" t="s">
        <v>39</v>
      </c>
      <c r="D1151" t="s">
        <v>52</v>
      </c>
      <c r="E1151">
        <v>19</v>
      </c>
      <c r="F1151">
        <v>3</v>
      </c>
      <c r="G1151" t="s">
        <v>59</v>
      </c>
      <c r="H1151">
        <v>1619</v>
      </c>
      <c r="I1151">
        <v>4</v>
      </c>
      <c r="J1151" t="s">
        <v>53</v>
      </c>
      <c r="K1151">
        <v>2</v>
      </c>
      <c r="L1151">
        <v>1</v>
      </c>
      <c r="M1151" t="s">
        <v>60</v>
      </c>
      <c r="N1151">
        <v>1</v>
      </c>
      <c r="O1151" t="s">
        <v>67</v>
      </c>
      <c r="P1151">
        <v>4066</v>
      </c>
      <c r="Q1151">
        <v>1</v>
      </c>
      <c r="R1151" t="s">
        <v>50</v>
      </c>
      <c r="S1151">
        <v>11</v>
      </c>
      <c r="T1151">
        <v>3</v>
      </c>
      <c r="U1151">
        <v>1</v>
      </c>
      <c r="V1151">
        <v>2</v>
      </c>
      <c r="W1151">
        <v>7</v>
      </c>
      <c r="X1151">
        <v>3</v>
      </c>
      <c r="Y1151">
        <v>3</v>
      </c>
      <c r="Z1151">
        <v>7</v>
      </c>
      <c r="AA1151">
        <v>7</v>
      </c>
      <c r="AB1151">
        <v>0</v>
      </c>
      <c r="AC1151">
        <v>7</v>
      </c>
      <c r="AD1151">
        <v>0</v>
      </c>
      <c r="AE1151">
        <v>0</v>
      </c>
      <c r="AF1151">
        <v>1</v>
      </c>
      <c r="AG1151">
        <v>1</v>
      </c>
      <c r="AH1151" t="s">
        <v>63</v>
      </c>
      <c r="AI1151" t="s">
        <v>72</v>
      </c>
      <c r="AJ1151" t="s">
        <v>61</v>
      </c>
      <c r="AK1151" t="s">
        <v>48</v>
      </c>
      <c r="AL1151" t="s">
        <v>49</v>
      </c>
      <c r="AM1151">
        <v>2.25</v>
      </c>
      <c r="AN1151" t="s">
        <v>96</v>
      </c>
      <c r="AO1151" t="str" cm="1">
        <f t="array" ref="AO1151">_xlfn.IFS(
  attrition_data[[#This Row],[YearsSinceLastPromotion]]="","",
  attrition_data[[#This Row],[YearsSinceLastPromotion]]=0,"0",
  attrition_data[[#This Row],[YearsSinceLastPromotion]]&lt;=2,"1–2",
  attrition_data[[#This Row],[YearsSinceLastPromotion]]&lt;=5,"3–5",
  TRUE,"6+"
)</f>
        <v>0</v>
      </c>
      <c r="AP1151">
        <f>attrition_data[[#This Row],[MonthlyIncome]] * 12 * ReplacementFactor</f>
        <v>14637.6</v>
      </c>
      <c r="AQ1151">
        <f>IFERROR(attrition_data[[#This Row],[AttritionFlag]] * attrition_data[[#This Row],[ReplacementCost]], 0)</f>
        <v>0</v>
      </c>
      <c r="AR115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51" t="str" cm="1">
        <f t="array" ref="AS1151">_xlfn.IFS(
  attrition_data[[#This Row],[RiskScore]] &lt;= $AU$3, "Q1 (Lowest)",
  attrition_data[[#This Row],[RiskScore]] &lt;= $AV$3, "Q2",
  attrition_data[[#This Row],[RiskScore]] &lt;= $AW$3, "Q3",
  TRUE, "Q4 (Highest)"
)</f>
        <v>Q1 (Lowest)</v>
      </c>
    </row>
    <row r="1152" spans="1:45">
      <c r="A1152">
        <v>35</v>
      </c>
      <c r="B1152" t="s">
        <v>50</v>
      </c>
      <c r="C1152" t="s">
        <v>39</v>
      </c>
      <c r="D1152" t="s">
        <v>52</v>
      </c>
      <c r="E1152">
        <v>18</v>
      </c>
      <c r="F1152">
        <v>5</v>
      </c>
      <c r="G1152" t="s">
        <v>41</v>
      </c>
      <c r="H1152">
        <v>1621</v>
      </c>
      <c r="I1152">
        <v>2</v>
      </c>
      <c r="J1152" t="s">
        <v>53</v>
      </c>
      <c r="K1152">
        <v>4</v>
      </c>
      <c r="L1152">
        <v>2</v>
      </c>
      <c r="M1152" t="s">
        <v>54</v>
      </c>
      <c r="N1152">
        <v>1</v>
      </c>
      <c r="O1152" t="s">
        <v>55</v>
      </c>
      <c r="P1152">
        <v>5208</v>
      </c>
      <c r="Q1152">
        <v>1</v>
      </c>
      <c r="R1152" t="s">
        <v>50</v>
      </c>
      <c r="S1152">
        <v>11</v>
      </c>
      <c r="T1152">
        <v>3</v>
      </c>
      <c r="U1152">
        <v>4</v>
      </c>
      <c r="V1152">
        <v>0</v>
      </c>
      <c r="W1152">
        <v>16</v>
      </c>
      <c r="X1152">
        <v>2</v>
      </c>
      <c r="Y1152">
        <v>3</v>
      </c>
      <c r="Z1152">
        <v>16</v>
      </c>
      <c r="AA1152">
        <v>15</v>
      </c>
      <c r="AB1152">
        <v>1</v>
      </c>
      <c r="AC1152">
        <v>10</v>
      </c>
      <c r="AD1152">
        <v>0</v>
      </c>
      <c r="AE1152">
        <v>0</v>
      </c>
      <c r="AF1152">
        <v>1</v>
      </c>
      <c r="AG1152">
        <v>1</v>
      </c>
      <c r="AH1152" t="s">
        <v>45</v>
      </c>
      <c r="AI1152" t="s">
        <v>72</v>
      </c>
      <c r="AJ1152" t="s">
        <v>47</v>
      </c>
      <c r="AK1152" t="s">
        <v>71</v>
      </c>
      <c r="AL1152" t="s">
        <v>71</v>
      </c>
      <c r="AM1152">
        <v>2.5</v>
      </c>
      <c r="AN1152" t="s">
        <v>96</v>
      </c>
      <c r="AO1152" t="str" cm="1">
        <f t="array" ref="AO1152">_xlfn.IFS(
  attrition_data[[#This Row],[YearsSinceLastPromotion]]="","",
  attrition_data[[#This Row],[YearsSinceLastPromotion]]=0,"0",
  attrition_data[[#This Row],[YearsSinceLastPromotion]]&lt;=2,"1–2",
  attrition_data[[#This Row],[YearsSinceLastPromotion]]&lt;=5,"3–5",
  TRUE,"6+"
)</f>
        <v>1–2</v>
      </c>
      <c r="AP1152">
        <f>attrition_data[[#This Row],[MonthlyIncome]] * 12 * ReplacementFactor</f>
        <v>18748.8</v>
      </c>
      <c r="AQ1152">
        <f>IFERROR(attrition_data[[#This Row],[AttritionFlag]] * attrition_data[[#This Row],[ReplacementCost]], 0)</f>
        <v>0</v>
      </c>
      <c r="AR115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52" t="str" cm="1">
        <f t="array" ref="AS1152">_xlfn.IFS(
  attrition_data[[#This Row],[RiskScore]] &lt;= $AU$3, "Q1 (Lowest)",
  attrition_data[[#This Row],[RiskScore]] &lt;= $AV$3, "Q2",
  attrition_data[[#This Row],[RiskScore]] &lt;= $AW$3, "Q3",
  TRUE, "Q4 (Highest)"
)</f>
        <v>Q1 (Lowest)</v>
      </c>
    </row>
    <row r="1153" spans="1:45">
      <c r="A1153">
        <v>28</v>
      </c>
      <c r="B1153" t="s">
        <v>50</v>
      </c>
      <c r="C1153" t="s">
        <v>39</v>
      </c>
      <c r="D1153" t="s">
        <v>52</v>
      </c>
      <c r="E1153">
        <v>27</v>
      </c>
      <c r="F1153">
        <v>3</v>
      </c>
      <c r="G1153" t="s">
        <v>64</v>
      </c>
      <c r="H1153">
        <v>1622</v>
      </c>
      <c r="I1153">
        <v>2</v>
      </c>
      <c r="J1153" t="s">
        <v>42</v>
      </c>
      <c r="K1153">
        <v>1</v>
      </c>
      <c r="L1153">
        <v>2</v>
      </c>
      <c r="M1153" t="s">
        <v>69</v>
      </c>
      <c r="N1153">
        <v>1</v>
      </c>
      <c r="O1153" t="s">
        <v>67</v>
      </c>
      <c r="P1153">
        <v>4877</v>
      </c>
      <c r="Q1153">
        <v>0</v>
      </c>
      <c r="R1153" t="s">
        <v>50</v>
      </c>
      <c r="S1153">
        <v>21</v>
      </c>
      <c r="T1153">
        <v>4</v>
      </c>
      <c r="U1153">
        <v>2</v>
      </c>
      <c r="V1153">
        <v>1</v>
      </c>
      <c r="W1153">
        <v>6</v>
      </c>
      <c r="X1153">
        <v>5</v>
      </c>
      <c r="Y1153">
        <v>2</v>
      </c>
      <c r="Z1153">
        <v>5</v>
      </c>
      <c r="AA1153">
        <v>3</v>
      </c>
      <c r="AB1153">
        <v>0</v>
      </c>
      <c r="AC1153">
        <v>0</v>
      </c>
      <c r="AD1153">
        <v>0</v>
      </c>
      <c r="AE1153">
        <v>0</v>
      </c>
      <c r="AF1153">
        <v>1</v>
      </c>
      <c r="AG1153">
        <v>0</v>
      </c>
      <c r="AH1153" t="s">
        <v>63</v>
      </c>
      <c r="AI1153" t="s">
        <v>68</v>
      </c>
      <c r="AJ1153" t="s">
        <v>61</v>
      </c>
      <c r="AK1153" t="s">
        <v>48</v>
      </c>
      <c r="AL1153" t="s">
        <v>65</v>
      </c>
      <c r="AM1153">
        <v>1.75</v>
      </c>
      <c r="AN1153" t="s">
        <v>93</v>
      </c>
      <c r="AO1153" t="str" cm="1">
        <f t="array" ref="AO1153">_xlfn.IFS(
  attrition_data[[#This Row],[YearsSinceLastPromotion]]="","",
  attrition_data[[#This Row],[YearsSinceLastPromotion]]=0,"0",
  attrition_data[[#This Row],[YearsSinceLastPromotion]]&lt;=2,"1–2",
  attrition_data[[#This Row],[YearsSinceLastPromotion]]&lt;=5,"3–5",
  TRUE,"6+"
)</f>
        <v>0</v>
      </c>
      <c r="AP1153">
        <f>attrition_data[[#This Row],[MonthlyIncome]] * 12 * ReplacementFactor</f>
        <v>17557.2</v>
      </c>
      <c r="AQ1153">
        <f>IFERROR(attrition_data[[#This Row],[AttritionFlag]] * attrition_data[[#This Row],[ReplacementCost]], 0)</f>
        <v>0</v>
      </c>
      <c r="AR115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153" t="str" cm="1">
        <f t="array" ref="AS1153">_xlfn.IFS(
  attrition_data[[#This Row],[RiskScore]] &lt;= $AU$3, "Q1 (Lowest)",
  attrition_data[[#This Row],[RiskScore]] &lt;= $AV$3, "Q2",
  attrition_data[[#This Row],[RiskScore]] &lt;= $AW$3, "Q3",
  TRUE, "Q4 (Highest)"
)</f>
        <v>Q3</v>
      </c>
    </row>
    <row r="1154" spans="1:45">
      <c r="A1154">
        <v>21</v>
      </c>
      <c r="B1154" t="s">
        <v>50</v>
      </c>
      <c r="C1154" t="s">
        <v>39</v>
      </c>
      <c r="D1154" t="s">
        <v>52</v>
      </c>
      <c r="E1154">
        <v>5</v>
      </c>
      <c r="F1154">
        <v>1</v>
      </c>
      <c r="G1154" t="s">
        <v>64</v>
      </c>
      <c r="H1154">
        <v>1623</v>
      </c>
      <c r="I1154">
        <v>3</v>
      </c>
      <c r="J1154" t="s">
        <v>53</v>
      </c>
      <c r="K1154">
        <v>3</v>
      </c>
      <c r="L1154">
        <v>1</v>
      </c>
      <c r="M1154" t="s">
        <v>54</v>
      </c>
      <c r="N1154">
        <v>4</v>
      </c>
      <c r="O1154" t="s">
        <v>44</v>
      </c>
      <c r="P1154">
        <v>3117</v>
      </c>
      <c r="Q1154">
        <v>1</v>
      </c>
      <c r="R1154" t="s">
        <v>50</v>
      </c>
      <c r="S1154">
        <v>18</v>
      </c>
      <c r="T1154">
        <v>3</v>
      </c>
      <c r="U1154">
        <v>3</v>
      </c>
      <c r="V1154">
        <v>0</v>
      </c>
      <c r="W1154">
        <v>3</v>
      </c>
      <c r="X1154">
        <v>2</v>
      </c>
      <c r="Y1154">
        <v>3</v>
      </c>
      <c r="Z1154">
        <v>2</v>
      </c>
      <c r="AA1154">
        <v>2</v>
      </c>
      <c r="AB1154">
        <v>2</v>
      </c>
      <c r="AC1154">
        <v>2</v>
      </c>
      <c r="AD1154">
        <v>0</v>
      </c>
      <c r="AE1154">
        <v>0</v>
      </c>
      <c r="AF1154">
        <v>0</v>
      </c>
      <c r="AG1154">
        <v>1</v>
      </c>
      <c r="AH1154" t="s">
        <v>153</v>
      </c>
      <c r="AI1154" t="s">
        <v>46</v>
      </c>
      <c r="AJ1154" t="s">
        <v>61</v>
      </c>
      <c r="AK1154" t="s">
        <v>65</v>
      </c>
      <c r="AL1154" t="s">
        <v>65</v>
      </c>
      <c r="AM1154">
        <v>3.25</v>
      </c>
      <c r="AN1154" t="s">
        <v>95</v>
      </c>
      <c r="AO1154" t="str" cm="1">
        <f t="array" ref="AO1154">_xlfn.IFS(
  attrition_data[[#This Row],[YearsSinceLastPromotion]]="","",
  attrition_data[[#This Row],[YearsSinceLastPromotion]]=0,"0",
  attrition_data[[#This Row],[YearsSinceLastPromotion]]&lt;=2,"1–2",
  attrition_data[[#This Row],[YearsSinceLastPromotion]]&lt;=5,"3–5",
  TRUE,"6+"
)</f>
        <v>1–2</v>
      </c>
      <c r="AP1154">
        <f>attrition_data[[#This Row],[MonthlyIncome]] * 12 * ReplacementFactor</f>
        <v>11221.199999999999</v>
      </c>
      <c r="AQ1154">
        <f>IFERROR(attrition_data[[#This Row],[AttritionFlag]] * attrition_data[[#This Row],[ReplacementCost]], 0)</f>
        <v>0</v>
      </c>
      <c r="AR115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54" t="str" cm="1">
        <f t="array" ref="AS1154">_xlfn.IFS(
  attrition_data[[#This Row],[RiskScore]] &lt;= $AU$3, "Q1 (Lowest)",
  attrition_data[[#This Row],[RiskScore]] &lt;= $AV$3, "Q2",
  attrition_data[[#This Row],[RiskScore]] &lt;= $AW$3, "Q3",
  TRUE, "Q4 (Highest)"
)</f>
        <v>Q2</v>
      </c>
    </row>
    <row r="1155" spans="1:45">
      <c r="A1155">
        <v>18</v>
      </c>
      <c r="B1155" t="s">
        <v>38</v>
      </c>
      <c r="C1155" t="s">
        <v>51</v>
      </c>
      <c r="D1155" t="s">
        <v>40</v>
      </c>
      <c r="E1155">
        <v>3</v>
      </c>
      <c r="F1155">
        <v>2</v>
      </c>
      <c r="G1155" t="s">
        <v>64</v>
      </c>
      <c r="H1155">
        <v>1624</v>
      </c>
      <c r="I1155">
        <v>2</v>
      </c>
      <c r="J1155" t="s">
        <v>42</v>
      </c>
      <c r="K1155">
        <v>3</v>
      </c>
      <c r="L1155">
        <v>1</v>
      </c>
      <c r="M1155" t="s">
        <v>79</v>
      </c>
      <c r="N1155">
        <v>4</v>
      </c>
      <c r="O1155" t="s">
        <v>44</v>
      </c>
      <c r="P1155">
        <v>1569</v>
      </c>
      <c r="Q1155">
        <v>1</v>
      </c>
      <c r="R1155" t="s">
        <v>38</v>
      </c>
      <c r="S1155">
        <v>12</v>
      </c>
      <c r="T1155">
        <v>3</v>
      </c>
      <c r="U1155">
        <v>3</v>
      </c>
      <c r="V1155">
        <v>0</v>
      </c>
      <c r="W1155">
        <v>0</v>
      </c>
      <c r="X1155">
        <v>2</v>
      </c>
      <c r="Y1155">
        <v>4</v>
      </c>
      <c r="Z1155">
        <v>0</v>
      </c>
      <c r="AA1155">
        <v>0</v>
      </c>
      <c r="AB1155">
        <v>0</v>
      </c>
      <c r="AC1155">
        <v>0</v>
      </c>
      <c r="AD1155">
        <v>1</v>
      </c>
      <c r="AE1155">
        <v>1</v>
      </c>
      <c r="AF1155">
        <v>1</v>
      </c>
      <c r="AG1155">
        <v>0</v>
      </c>
      <c r="AH1155" t="s">
        <v>153</v>
      </c>
      <c r="AI1155" t="s">
        <v>46</v>
      </c>
      <c r="AJ1155" t="s">
        <v>61</v>
      </c>
      <c r="AK1155" t="s">
        <v>65</v>
      </c>
      <c r="AL1155" t="s">
        <v>62</v>
      </c>
      <c r="AM1155">
        <v>3.25</v>
      </c>
      <c r="AN1155" t="s">
        <v>95</v>
      </c>
      <c r="AO1155" t="str" cm="1">
        <f t="array" ref="AO1155">_xlfn.IFS(
  attrition_data[[#This Row],[YearsSinceLastPromotion]]="","",
  attrition_data[[#This Row],[YearsSinceLastPromotion]]=0,"0",
  attrition_data[[#This Row],[YearsSinceLastPromotion]]&lt;=2,"1–2",
  attrition_data[[#This Row],[YearsSinceLastPromotion]]&lt;=5,"3–5",
  TRUE,"6+"
)</f>
        <v>0</v>
      </c>
      <c r="AP1155">
        <f>attrition_data[[#This Row],[MonthlyIncome]] * 12 * ReplacementFactor</f>
        <v>5648.4</v>
      </c>
      <c r="AQ1155">
        <f>IFERROR(attrition_data[[#This Row],[AttritionFlag]] * attrition_data[[#This Row],[ReplacementCost]], 0)</f>
        <v>5648.4</v>
      </c>
      <c r="AR115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155" t="str" cm="1">
        <f t="array" ref="AS1155">_xlfn.IFS(
  attrition_data[[#This Row],[RiskScore]] &lt;= $AU$3, "Q1 (Lowest)",
  attrition_data[[#This Row],[RiskScore]] &lt;= $AV$3, "Q2",
  attrition_data[[#This Row],[RiskScore]] &lt;= $AW$3, "Q3",
  TRUE, "Q4 (Highest)"
)</f>
        <v>Q3</v>
      </c>
    </row>
    <row r="1156" spans="1:45">
      <c r="A1156">
        <v>47</v>
      </c>
      <c r="B1156" t="s">
        <v>50</v>
      </c>
      <c r="C1156" t="s">
        <v>39</v>
      </c>
      <c r="D1156" t="s">
        <v>84</v>
      </c>
      <c r="E1156">
        <v>26</v>
      </c>
      <c r="F1156">
        <v>4</v>
      </c>
      <c r="G1156" t="s">
        <v>41</v>
      </c>
      <c r="H1156">
        <v>1625</v>
      </c>
      <c r="I1156">
        <v>4</v>
      </c>
      <c r="J1156" t="s">
        <v>42</v>
      </c>
      <c r="K1156">
        <v>3</v>
      </c>
      <c r="L1156">
        <v>5</v>
      </c>
      <c r="M1156" t="s">
        <v>75</v>
      </c>
      <c r="N1156">
        <v>3</v>
      </c>
      <c r="O1156" t="s">
        <v>55</v>
      </c>
      <c r="P1156">
        <v>19658</v>
      </c>
      <c r="Q1156">
        <v>3</v>
      </c>
      <c r="R1156" t="s">
        <v>50</v>
      </c>
      <c r="S1156">
        <v>11</v>
      </c>
      <c r="T1156">
        <v>3</v>
      </c>
      <c r="U1156">
        <v>3</v>
      </c>
      <c r="V1156">
        <v>1</v>
      </c>
      <c r="W1156">
        <v>27</v>
      </c>
      <c r="X1156">
        <v>2</v>
      </c>
      <c r="Y1156">
        <v>3</v>
      </c>
      <c r="Z1156">
        <v>5</v>
      </c>
      <c r="AA1156">
        <v>2</v>
      </c>
      <c r="AB1156">
        <v>1</v>
      </c>
      <c r="AC1156">
        <v>0</v>
      </c>
      <c r="AD1156">
        <v>0</v>
      </c>
      <c r="AE1156">
        <v>0</v>
      </c>
      <c r="AF1156">
        <v>1</v>
      </c>
      <c r="AG1156">
        <v>0</v>
      </c>
      <c r="AH1156" t="s">
        <v>56</v>
      </c>
      <c r="AI1156" t="s">
        <v>68</v>
      </c>
      <c r="AJ1156" t="s">
        <v>76</v>
      </c>
      <c r="AK1156" t="s">
        <v>77</v>
      </c>
      <c r="AL1156" t="s">
        <v>65</v>
      </c>
      <c r="AM1156">
        <v>3.25</v>
      </c>
      <c r="AN1156" t="s">
        <v>95</v>
      </c>
      <c r="AO1156" t="str" cm="1">
        <f t="array" ref="AO1156">_xlfn.IFS(
  attrition_data[[#This Row],[YearsSinceLastPromotion]]="","",
  attrition_data[[#This Row],[YearsSinceLastPromotion]]=0,"0",
  attrition_data[[#This Row],[YearsSinceLastPromotion]]&lt;=2,"1–2",
  attrition_data[[#This Row],[YearsSinceLastPromotion]]&lt;=5,"3–5",
  TRUE,"6+"
)</f>
        <v>1–2</v>
      </c>
      <c r="AP1156">
        <f>attrition_data[[#This Row],[MonthlyIncome]] * 12 * ReplacementFactor</f>
        <v>70768.800000000003</v>
      </c>
      <c r="AQ1156">
        <f>IFERROR(attrition_data[[#This Row],[AttritionFlag]] * attrition_data[[#This Row],[ReplacementCost]], 0)</f>
        <v>0</v>
      </c>
      <c r="AR115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56" t="str" cm="1">
        <f t="array" ref="AS1156">_xlfn.IFS(
  attrition_data[[#This Row],[RiskScore]] &lt;= $AU$3, "Q1 (Lowest)",
  attrition_data[[#This Row],[RiskScore]] &lt;= $AV$3, "Q2",
  attrition_data[[#This Row],[RiskScore]] &lt;= $AW$3, "Q3",
  TRUE, "Q4 (Highest)"
)</f>
        <v>Q2</v>
      </c>
    </row>
    <row r="1157" spans="1:45">
      <c r="A1157">
        <v>39</v>
      </c>
      <c r="B1157" t="s">
        <v>50</v>
      </c>
      <c r="C1157" t="s">
        <v>39</v>
      </c>
      <c r="D1157" t="s">
        <v>52</v>
      </c>
      <c r="E1157">
        <v>3</v>
      </c>
      <c r="F1157">
        <v>2</v>
      </c>
      <c r="G1157" t="s">
        <v>64</v>
      </c>
      <c r="H1157">
        <v>1627</v>
      </c>
      <c r="I1157">
        <v>3</v>
      </c>
      <c r="J1157" t="s">
        <v>53</v>
      </c>
      <c r="K1157">
        <v>2</v>
      </c>
      <c r="L1157">
        <v>2</v>
      </c>
      <c r="M1157" t="s">
        <v>60</v>
      </c>
      <c r="N1157">
        <v>3</v>
      </c>
      <c r="O1157" t="s">
        <v>67</v>
      </c>
      <c r="P1157">
        <v>3069</v>
      </c>
      <c r="Q1157">
        <v>0</v>
      </c>
      <c r="R1157" t="s">
        <v>50</v>
      </c>
      <c r="S1157">
        <v>15</v>
      </c>
      <c r="T1157">
        <v>3</v>
      </c>
      <c r="U1157">
        <v>4</v>
      </c>
      <c r="V1157">
        <v>1</v>
      </c>
      <c r="W1157">
        <v>11</v>
      </c>
      <c r="X1157">
        <v>3</v>
      </c>
      <c r="Y1157">
        <v>3</v>
      </c>
      <c r="Z1157">
        <v>10</v>
      </c>
      <c r="AA1157">
        <v>8</v>
      </c>
      <c r="AB1157">
        <v>0</v>
      </c>
      <c r="AC1157">
        <v>7</v>
      </c>
      <c r="AD1157">
        <v>0</v>
      </c>
      <c r="AE1157">
        <v>0</v>
      </c>
      <c r="AF1157">
        <v>1</v>
      </c>
      <c r="AG1157">
        <v>1</v>
      </c>
      <c r="AH1157" t="s">
        <v>45</v>
      </c>
      <c r="AI1157" t="s">
        <v>46</v>
      </c>
      <c r="AJ1157" t="s">
        <v>61</v>
      </c>
      <c r="AK1157" t="s">
        <v>58</v>
      </c>
      <c r="AL1157" t="s">
        <v>49</v>
      </c>
      <c r="AM1157">
        <v>3.25</v>
      </c>
      <c r="AN1157" t="s">
        <v>95</v>
      </c>
      <c r="AO1157" t="str" cm="1">
        <f t="array" ref="AO1157">_xlfn.IFS(
  attrition_data[[#This Row],[YearsSinceLastPromotion]]="","",
  attrition_data[[#This Row],[YearsSinceLastPromotion]]=0,"0",
  attrition_data[[#This Row],[YearsSinceLastPromotion]]&lt;=2,"1–2",
  attrition_data[[#This Row],[YearsSinceLastPromotion]]&lt;=5,"3–5",
  TRUE,"6+"
)</f>
        <v>0</v>
      </c>
      <c r="AP1157">
        <f>attrition_data[[#This Row],[MonthlyIncome]] * 12 * ReplacementFactor</f>
        <v>11048.4</v>
      </c>
      <c r="AQ1157">
        <f>IFERROR(attrition_data[[#This Row],[AttritionFlag]] * attrition_data[[#This Row],[ReplacementCost]], 0)</f>
        <v>0</v>
      </c>
      <c r="AR115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57" t="str" cm="1">
        <f t="array" ref="AS1157">_xlfn.IFS(
  attrition_data[[#This Row],[RiskScore]] &lt;= $AU$3, "Q1 (Lowest)",
  attrition_data[[#This Row],[RiskScore]] &lt;= $AV$3, "Q2",
  attrition_data[[#This Row],[RiskScore]] &lt;= $AW$3, "Q3",
  TRUE, "Q4 (Highest)"
)</f>
        <v>Q1 (Lowest)</v>
      </c>
    </row>
    <row r="1158" spans="1:45">
      <c r="A1158">
        <v>40</v>
      </c>
      <c r="B1158" t="s">
        <v>50</v>
      </c>
      <c r="C1158" t="s">
        <v>39</v>
      </c>
      <c r="D1158" t="s">
        <v>52</v>
      </c>
      <c r="E1158">
        <v>15</v>
      </c>
      <c r="F1158">
        <v>3</v>
      </c>
      <c r="G1158" t="s">
        <v>41</v>
      </c>
      <c r="H1158">
        <v>1628</v>
      </c>
      <c r="I1158">
        <v>1</v>
      </c>
      <c r="J1158" t="s">
        <v>42</v>
      </c>
      <c r="K1158">
        <v>2</v>
      </c>
      <c r="L1158">
        <v>3</v>
      </c>
      <c r="M1158" t="s">
        <v>69</v>
      </c>
      <c r="N1158">
        <v>3</v>
      </c>
      <c r="O1158" t="s">
        <v>55</v>
      </c>
      <c r="P1158">
        <v>10435</v>
      </c>
      <c r="Q1158">
        <v>1</v>
      </c>
      <c r="R1158" t="s">
        <v>50</v>
      </c>
      <c r="S1158">
        <v>13</v>
      </c>
      <c r="T1158">
        <v>3</v>
      </c>
      <c r="U1158">
        <v>4</v>
      </c>
      <c r="V1158">
        <v>2</v>
      </c>
      <c r="W1158">
        <v>18</v>
      </c>
      <c r="X1158">
        <v>2</v>
      </c>
      <c r="Y1158">
        <v>3</v>
      </c>
      <c r="Z1158">
        <v>18</v>
      </c>
      <c r="AA1158">
        <v>15</v>
      </c>
      <c r="AB1158">
        <v>14</v>
      </c>
      <c r="AC1158">
        <v>12</v>
      </c>
      <c r="AD1158">
        <v>0</v>
      </c>
      <c r="AE1158">
        <v>0</v>
      </c>
      <c r="AF1158">
        <v>0</v>
      </c>
      <c r="AG1158">
        <v>1</v>
      </c>
      <c r="AH1158" t="s">
        <v>45</v>
      </c>
      <c r="AI1158" t="s">
        <v>73</v>
      </c>
      <c r="AJ1158" t="s">
        <v>81</v>
      </c>
      <c r="AK1158" t="s">
        <v>71</v>
      </c>
      <c r="AL1158" t="s">
        <v>71</v>
      </c>
      <c r="AM1158">
        <v>2.75</v>
      </c>
      <c r="AN1158" t="s">
        <v>94</v>
      </c>
      <c r="AO1158" t="str" cm="1">
        <f t="array" ref="AO1158">_xlfn.IFS(
  attrition_data[[#This Row],[YearsSinceLastPromotion]]="","",
  attrition_data[[#This Row],[YearsSinceLastPromotion]]=0,"0",
  attrition_data[[#This Row],[YearsSinceLastPromotion]]&lt;=2,"1–2",
  attrition_data[[#This Row],[YearsSinceLastPromotion]]&lt;=5,"3–5",
  TRUE,"6+"
)</f>
        <v>6+</v>
      </c>
      <c r="AP1158">
        <f>attrition_data[[#This Row],[MonthlyIncome]] * 12 * ReplacementFactor</f>
        <v>37566</v>
      </c>
      <c r="AQ1158">
        <f>IFERROR(attrition_data[[#This Row],[AttritionFlag]] * attrition_data[[#This Row],[ReplacementCost]], 0)</f>
        <v>0</v>
      </c>
      <c r="AR115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58" t="str" cm="1">
        <f t="array" ref="AS1158">_xlfn.IFS(
  attrition_data[[#This Row],[RiskScore]] &lt;= $AU$3, "Q1 (Lowest)",
  attrition_data[[#This Row],[RiskScore]] &lt;= $AV$3, "Q2",
  attrition_data[[#This Row],[RiskScore]] &lt;= $AW$3, "Q3",
  TRUE, "Q4 (Highest)"
)</f>
        <v>Q2</v>
      </c>
    </row>
    <row r="1159" spans="1:45">
      <c r="A1159">
        <v>35</v>
      </c>
      <c r="B1159" t="s">
        <v>50</v>
      </c>
      <c r="C1159" t="s">
        <v>74</v>
      </c>
      <c r="D1159" t="s">
        <v>52</v>
      </c>
      <c r="E1159">
        <v>8</v>
      </c>
      <c r="F1159">
        <v>4</v>
      </c>
      <c r="G1159" t="s">
        <v>41</v>
      </c>
      <c r="H1159">
        <v>1630</v>
      </c>
      <c r="I1159">
        <v>3</v>
      </c>
      <c r="J1159" t="s">
        <v>42</v>
      </c>
      <c r="K1159">
        <v>3</v>
      </c>
      <c r="L1159">
        <v>2</v>
      </c>
      <c r="M1159" t="s">
        <v>70</v>
      </c>
      <c r="N1159">
        <v>3</v>
      </c>
      <c r="O1159" t="s">
        <v>55</v>
      </c>
      <c r="P1159">
        <v>4148</v>
      </c>
      <c r="Q1159">
        <v>1</v>
      </c>
      <c r="R1159" t="s">
        <v>50</v>
      </c>
      <c r="S1159">
        <v>12</v>
      </c>
      <c r="T1159">
        <v>3</v>
      </c>
      <c r="U1159">
        <v>4</v>
      </c>
      <c r="V1159">
        <v>1</v>
      </c>
      <c r="W1159">
        <v>15</v>
      </c>
      <c r="X1159">
        <v>5</v>
      </c>
      <c r="Y1159">
        <v>3</v>
      </c>
      <c r="Z1159">
        <v>14</v>
      </c>
      <c r="AA1159">
        <v>11</v>
      </c>
      <c r="AB1159">
        <v>2</v>
      </c>
      <c r="AC1159">
        <v>9</v>
      </c>
      <c r="AD1159">
        <v>0</v>
      </c>
      <c r="AE1159">
        <v>0</v>
      </c>
      <c r="AF1159">
        <v>0</v>
      </c>
      <c r="AG1159">
        <v>1</v>
      </c>
      <c r="AH1159" t="s">
        <v>45</v>
      </c>
      <c r="AI1159" t="s">
        <v>57</v>
      </c>
      <c r="AJ1159" t="s">
        <v>61</v>
      </c>
      <c r="AK1159" t="s">
        <v>58</v>
      </c>
      <c r="AL1159" t="s">
        <v>71</v>
      </c>
      <c r="AM1159">
        <v>3.25</v>
      </c>
      <c r="AN1159" t="s">
        <v>95</v>
      </c>
      <c r="AO1159" t="str" cm="1">
        <f t="array" ref="AO1159">_xlfn.IFS(
  attrition_data[[#This Row],[YearsSinceLastPromotion]]="","",
  attrition_data[[#This Row],[YearsSinceLastPromotion]]=0,"0",
  attrition_data[[#This Row],[YearsSinceLastPromotion]]&lt;=2,"1–2",
  attrition_data[[#This Row],[YearsSinceLastPromotion]]&lt;=5,"3–5",
  TRUE,"6+"
)</f>
        <v>1–2</v>
      </c>
      <c r="AP1159">
        <f>attrition_data[[#This Row],[MonthlyIncome]] * 12 * ReplacementFactor</f>
        <v>14932.8</v>
      </c>
      <c r="AQ1159">
        <f>IFERROR(attrition_data[[#This Row],[AttritionFlag]] * attrition_data[[#This Row],[ReplacementCost]], 0)</f>
        <v>0</v>
      </c>
      <c r="AR115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59" t="str" cm="1">
        <f t="array" ref="AS1159">_xlfn.IFS(
  attrition_data[[#This Row],[RiskScore]] &lt;= $AU$3, "Q1 (Lowest)",
  attrition_data[[#This Row],[RiskScore]] &lt;= $AV$3, "Q2",
  attrition_data[[#This Row],[RiskScore]] &lt;= $AW$3, "Q3",
  TRUE, "Q4 (Highest)"
)</f>
        <v>Q1 (Lowest)</v>
      </c>
    </row>
    <row r="1160" spans="1:45">
      <c r="A1160">
        <v>37</v>
      </c>
      <c r="B1160" t="s">
        <v>50</v>
      </c>
      <c r="C1160" t="s">
        <v>39</v>
      </c>
      <c r="D1160" t="s">
        <v>52</v>
      </c>
      <c r="E1160">
        <v>19</v>
      </c>
      <c r="F1160">
        <v>3</v>
      </c>
      <c r="G1160" t="s">
        <v>41</v>
      </c>
      <c r="H1160">
        <v>1631</v>
      </c>
      <c r="I1160">
        <v>3</v>
      </c>
      <c r="J1160" t="s">
        <v>53</v>
      </c>
      <c r="K1160">
        <v>3</v>
      </c>
      <c r="L1160">
        <v>2</v>
      </c>
      <c r="M1160" t="s">
        <v>69</v>
      </c>
      <c r="N1160">
        <v>3</v>
      </c>
      <c r="O1160" t="s">
        <v>55</v>
      </c>
      <c r="P1160">
        <v>5768</v>
      </c>
      <c r="Q1160">
        <v>3</v>
      </c>
      <c r="R1160" t="s">
        <v>50</v>
      </c>
      <c r="S1160">
        <v>17</v>
      </c>
      <c r="T1160">
        <v>3</v>
      </c>
      <c r="U1160">
        <v>1</v>
      </c>
      <c r="V1160">
        <v>3</v>
      </c>
      <c r="W1160">
        <v>9</v>
      </c>
      <c r="X1160">
        <v>2</v>
      </c>
      <c r="Y1160">
        <v>2</v>
      </c>
      <c r="Z1160">
        <v>4</v>
      </c>
      <c r="AA1160">
        <v>3</v>
      </c>
      <c r="AB1160">
        <v>0</v>
      </c>
      <c r="AC1160">
        <v>2</v>
      </c>
      <c r="AD1160">
        <v>0</v>
      </c>
      <c r="AE1160">
        <v>0</v>
      </c>
      <c r="AF1160">
        <v>1</v>
      </c>
      <c r="AG1160">
        <v>1</v>
      </c>
      <c r="AH1160" t="s">
        <v>45</v>
      </c>
      <c r="AI1160" t="s">
        <v>72</v>
      </c>
      <c r="AJ1160" t="s">
        <v>47</v>
      </c>
      <c r="AK1160" t="s">
        <v>58</v>
      </c>
      <c r="AL1160" t="s">
        <v>65</v>
      </c>
      <c r="AM1160">
        <v>2.25</v>
      </c>
      <c r="AN1160" t="s">
        <v>96</v>
      </c>
      <c r="AO1160" t="str" cm="1">
        <f t="array" ref="AO1160">_xlfn.IFS(
  attrition_data[[#This Row],[YearsSinceLastPromotion]]="","",
  attrition_data[[#This Row],[YearsSinceLastPromotion]]=0,"0",
  attrition_data[[#This Row],[YearsSinceLastPromotion]]&lt;=2,"1–2",
  attrition_data[[#This Row],[YearsSinceLastPromotion]]&lt;=5,"3–5",
  TRUE,"6+"
)</f>
        <v>0</v>
      </c>
      <c r="AP1160">
        <f>attrition_data[[#This Row],[MonthlyIncome]] * 12 * ReplacementFactor</f>
        <v>20764.8</v>
      </c>
      <c r="AQ1160">
        <f>IFERROR(attrition_data[[#This Row],[AttritionFlag]] * attrition_data[[#This Row],[ReplacementCost]], 0)</f>
        <v>0</v>
      </c>
      <c r="AR116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60" t="str" cm="1">
        <f t="array" ref="AS1160">_xlfn.IFS(
  attrition_data[[#This Row],[RiskScore]] &lt;= $AU$3, "Q1 (Lowest)",
  attrition_data[[#This Row],[RiskScore]] &lt;= $AV$3, "Q2",
  attrition_data[[#This Row],[RiskScore]] &lt;= $AW$3, "Q3",
  TRUE, "Q4 (Highest)"
)</f>
        <v>Q1 (Lowest)</v>
      </c>
    </row>
    <row r="1161" spans="1:45">
      <c r="A1161">
        <v>39</v>
      </c>
      <c r="B1161" t="s">
        <v>50</v>
      </c>
      <c r="C1161" t="s">
        <v>51</v>
      </c>
      <c r="D1161" t="s">
        <v>52</v>
      </c>
      <c r="E1161">
        <v>4</v>
      </c>
      <c r="F1161">
        <v>3</v>
      </c>
      <c r="G1161" t="s">
        <v>64</v>
      </c>
      <c r="H1161">
        <v>1633</v>
      </c>
      <c r="I1161">
        <v>1</v>
      </c>
      <c r="J1161" t="s">
        <v>42</v>
      </c>
      <c r="K1161">
        <v>3</v>
      </c>
      <c r="L1161">
        <v>2</v>
      </c>
      <c r="M1161" t="s">
        <v>69</v>
      </c>
      <c r="N1161">
        <v>3</v>
      </c>
      <c r="O1161" t="s">
        <v>44</v>
      </c>
      <c r="P1161">
        <v>5042</v>
      </c>
      <c r="Q1161">
        <v>0</v>
      </c>
      <c r="R1161" t="s">
        <v>50</v>
      </c>
      <c r="S1161">
        <v>13</v>
      </c>
      <c r="T1161">
        <v>3</v>
      </c>
      <c r="U1161">
        <v>4</v>
      </c>
      <c r="V1161">
        <v>0</v>
      </c>
      <c r="W1161">
        <v>10</v>
      </c>
      <c r="X1161">
        <v>2</v>
      </c>
      <c r="Y1161">
        <v>1</v>
      </c>
      <c r="Z1161">
        <v>9</v>
      </c>
      <c r="AA1161">
        <v>2</v>
      </c>
      <c r="AB1161">
        <v>3</v>
      </c>
      <c r="AC1161">
        <v>8</v>
      </c>
      <c r="AD1161">
        <v>0</v>
      </c>
      <c r="AE1161">
        <v>0</v>
      </c>
      <c r="AF1161">
        <v>0</v>
      </c>
      <c r="AG1161">
        <v>1</v>
      </c>
      <c r="AH1161" t="s">
        <v>45</v>
      </c>
      <c r="AI1161" t="s">
        <v>46</v>
      </c>
      <c r="AJ1161" t="s">
        <v>47</v>
      </c>
      <c r="AK1161" t="s">
        <v>58</v>
      </c>
      <c r="AL1161" t="s">
        <v>49</v>
      </c>
      <c r="AM1161">
        <v>2.25</v>
      </c>
      <c r="AN1161" t="s">
        <v>96</v>
      </c>
      <c r="AO1161" t="str" cm="1">
        <f t="array" ref="AO1161">_xlfn.IFS(
  attrition_data[[#This Row],[YearsSinceLastPromotion]]="","",
  attrition_data[[#This Row],[YearsSinceLastPromotion]]=0,"0",
  attrition_data[[#This Row],[YearsSinceLastPromotion]]&lt;=2,"1–2",
  attrition_data[[#This Row],[YearsSinceLastPromotion]]&lt;=5,"3–5",
  TRUE,"6+"
)</f>
        <v>3–5</v>
      </c>
      <c r="AP1161">
        <f>attrition_data[[#This Row],[MonthlyIncome]] * 12 * ReplacementFactor</f>
        <v>18151.2</v>
      </c>
      <c r="AQ1161">
        <f>IFERROR(attrition_data[[#This Row],[AttritionFlag]] * attrition_data[[#This Row],[ReplacementCost]], 0)</f>
        <v>0</v>
      </c>
      <c r="AR116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61" t="str" cm="1">
        <f t="array" ref="AS1161">_xlfn.IFS(
  attrition_data[[#This Row],[RiskScore]] &lt;= $AU$3, "Q1 (Lowest)",
  attrition_data[[#This Row],[RiskScore]] &lt;= $AV$3, "Q2",
  attrition_data[[#This Row],[RiskScore]] &lt;= $AW$3, "Q3",
  TRUE, "Q4 (Highest)"
)</f>
        <v>Q2</v>
      </c>
    </row>
    <row r="1162" spans="1:45">
      <c r="A1162">
        <v>45</v>
      </c>
      <c r="B1162" t="s">
        <v>50</v>
      </c>
      <c r="C1162" t="s">
        <v>39</v>
      </c>
      <c r="D1162" t="s">
        <v>52</v>
      </c>
      <c r="E1162">
        <v>2</v>
      </c>
      <c r="F1162">
        <v>2</v>
      </c>
      <c r="G1162" t="s">
        <v>59</v>
      </c>
      <c r="H1162">
        <v>1635</v>
      </c>
      <c r="I1162">
        <v>4</v>
      </c>
      <c r="J1162" t="s">
        <v>42</v>
      </c>
      <c r="K1162">
        <v>2</v>
      </c>
      <c r="L1162">
        <v>2</v>
      </c>
      <c r="M1162" t="s">
        <v>69</v>
      </c>
      <c r="N1162">
        <v>4</v>
      </c>
      <c r="O1162" t="s">
        <v>67</v>
      </c>
      <c r="P1162">
        <v>5770</v>
      </c>
      <c r="Q1162">
        <v>1</v>
      </c>
      <c r="R1162" t="s">
        <v>50</v>
      </c>
      <c r="S1162">
        <v>19</v>
      </c>
      <c r="T1162">
        <v>3</v>
      </c>
      <c r="U1162">
        <v>1</v>
      </c>
      <c r="V1162">
        <v>2</v>
      </c>
      <c r="W1162">
        <v>10</v>
      </c>
      <c r="X1162">
        <v>3</v>
      </c>
      <c r="Y1162">
        <v>3</v>
      </c>
      <c r="Z1162">
        <v>10</v>
      </c>
      <c r="AA1162">
        <v>7</v>
      </c>
      <c r="AB1162">
        <v>3</v>
      </c>
      <c r="AC1162">
        <v>9</v>
      </c>
      <c r="AD1162">
        <v>0</v>
      </c>
      <c r="AE1162">
        <v>0</v>
      </c>
      <c r="AF1162">
        <v>0</v>
      </c>
      <c r="AG1162">
        <v>1</v>
      </c>
      <c r="AH1162" t="s">
        <v>56</v>
      </c>
      <c r="AI1162" t="s">
        <v>46</v>
      </c>
      <c r="AJ1162" t="s">
        <v>47</v>
      </c>
      <c r="AK1162" t="s">
        <v>58</v>
      </c>
      <c r="AL1162" t="s">
        <v>49</v>
      </c>
      <c r="AM1162">
        <v>3</v>
      </c>
      <c r="AN1162" t="s">
        <v>94</v>
      </c>
      <c r="AO1162" t="str" cm="1">
        <f t="array" ref="AO1162">_xlfn.IFS(
  attrition_data[[#This Row],[YearsSinceLastPromotion]]="","",
  attrition_data[[#This Row],[YearsSinceLastPromotion]]=0,"0",
  attrition_data[[#This Row],[YearsSinceLastPromotion]]&lt;=2,"1–2",
  attrition_data[[#This Row],[YearsSinceLastPromotion]]&lt;=5,"3–5",
  TRUE,"6+"
)</f>
        <v>3–5</v>
      </c>
      <c r="AP1162">
        <f>attrition_data[[#This Row],[MonthlyIncome]] * 12 * ReplacementFactor</f>
        <v>20772</v>
      </c>
      <c r="AQ1162">
        <f>IFERROR(attrition_data[[#This Row],[AttritionFlag]] * attrition_data[[#This Row],[ReplacementCost]], 0)</f>
        <v>0</v>
      </c>
      <c r="AR116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62" t="str" cm="1">
        <f t="array" ref="AS1162">_xlfn.IFS(
  attrition_data[[#This Row],[RiskScore]] &lt;= $AU$3, "Q1 (Lowest)",
  attrition_data[[#This Row],[RiskScore]] &lt;= $AV$3, "Q2",
  attrition_data[[#This Row],[RiskScore]] &lt;= $AW$3, "Q3",
  TRUE, "Q4 (Highest)"
)</f>
        <v>Q2</v>
      </c>
    </row>
    <row r="1163" spans="1:45">
      <c r="A1163">
        <v>38</v>
      </c>
      <c r="B1163" t="s">
        <v>50</v>
      </c>
      <c r="C1163" t="s">
        <v>39</v>
      </c>
      <c r="D1163" t="s">
        <v>52</v>
      </c>
      <c r="E1163">
        <v>2</v>
      </c>
      <c r="F1163">
        <v>2</v>
      </c>
      <c r="G1163" t="s">
        <v>64</v>
      </c>
      <c r="H1163">
        <v>1638</v>
      </c>
      <c r="I1163">
        <v>4</v>
      </c>
      <c r="J1163" t="s">
        <v>42</v>
      </c>
      <c r="K1163">
        <v>2</v>
      </c>
      <c r="L1163">
        <v>3</v>
      </c>
      <c r="M1163" t="s">
        <v>69</v>
      </c>
      <c r="N1163">
        <v>3</v>
      </c>
      <c r="O1163" t="s">
        <v>55</v>
      </c>
      <c r="P1163">
        <v>7756</v>
      </c>
      <c r="Q1163">
        <v>3</v>
      </c>
      <c r="R1163" t="s">
        <v>38</v>
      </c>
      <c r="S1163">
        <v>19</v>
      </c>
      <c r="T1163">
        <v>3</v>
      </c>
      <c r="U1163">
        <v>4</v>
      </c>
      <c r="V1163">
        <v>1</v>
      </c>
      <c r="W1163">
        <v>10</v>
      </c>
      <c r="X1163">
        <v>6</v>
      </c>
      <c r="Y1163">
        <v>4</v>
      </c>
      <c r="Z1163">
        <v>5</v>
      </c>
      <c r="AA1163">
        <v>4</v>
      </c>
      <c r="AB1163">
        <v>0</v>
      </c>
      <c r="AC1163">
        <v>2</v>
      </c>
      <c r="AD1163">
        <v>0</v>
      </c>
      <c r="AE1163">
        <v>1</v>
      </c>
      <c r="AF1163">
        <v>1</v>
      </c>
      <c r="AG1163">
        <v>1</v>
      </c>
      <c r="AH1163" t="s">
        <v>45</v>
      </c>
      <c r="AI1163" t="s">
        <v>46</v>
      </c>
      <c r="AJ1163" t="s">
        <v>47</v>
      </c>
      <c r="AK1163" t="s">
        <v>58</v>
      </c>
      <c r="AL1163" t="s">
        <v>65</v>
      </c>
      <c r="AM1163">
        <v>3.75</v>
      </c>
      <c r="AN1163" t="s">
        <v>95</v>
      </c>
      <c r="AO1163" t="str" cm="1">
        <f t="array" ref="AO1163">_xlfn.IFS(
  attrition_data[[#This Row],[YearsSinceLastPromotion]]="","",
  attrition_data[[#This Row],[YearsSinceLastPromotion]]=0,"0",
  attrition_data[[#This Row],[YearsSinceLastPromotion]]&lt;=2,"1–2",
  attrition_data[[#This Row],[YearsSinceLastPromotion]]&lt;=5,"3–5",
  TRUE,"6+"
)</f>
        <v>0</v>
      </c>
      <c r="AP1163">
        <f>attrition_data[[#This Row],[MonthlyIncome]] * 12 * ReplacementFactor</f>
        <v>27921.599999999999</v>
      </c>
      <c r="AQ1163">
        <f>IFERROR(attrition_data[[#This Row],[AttritionFlag]] * attrition_data[[#This Row],[ReplacementCost]], 0)</f>
        <v>0</v>
      </c>
      <c r="AR116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63" t="str" cm="1">
        <f t="array" ref="AS1163">_xlfn.IFS(
  attrition_data[[#This Row],[RiskScore]] &lt;= $AU$3, "Q1 (Lowest)",
  attrition_data[[#This Row],[RiskScore]] &lt;= $AV$3, "Q2",
  attrition_data[[#This Row],[RiskScore]] &lt;= $AW$3, "Q3",
  TRUE, "Q4 (Highest)"
)</f>
        <v>Q2</v>
      </c>
    </row>
    <row r="1164" spans="1:45">
      <c r="A1164">
        <v>35</v>
      </c>
      <c r="B1164" t="s">
        <v>38</v>
      </c>
      <c r="C1164" t="s">
        <v>39</v>
      </c>
      <c r="D1164" t="s">
        <v>40</v>
      </c>
      <c r="E1164">
        <v>10</v>
      </c>
      <c r="F1164">
        <v>3</v>
      </c>
      <c r="G1164" t="s">
        <v>64</v>
      </c>
      <c r="H1164">
        <v>1639</v>
      </c>
      <c r="I1164">
        <v>4</v>
      </c>
      <c r="J1164" t="s">
        <v>53</v>
      </c>
      <c r="K1164">
        <v>2</v>
      </c>
      <c r="L1164">
        <v>3</v>
      </c>
      <c r="M1164" t="s">
        <v>43</v>
      </c>
      <c r="N1164">
        <v>1</v>
      </c>
      <c r="O1164" t="s">
        <v>55</v>
      </c>
      <c r="P1164">
        <v>10306</v>
      </c>
      <c r="Q1164">
        <v>9</v>
      </c>
      <c r="R1164" t="s">
        <v>50</v>
      </c>
      <c r="S1164">
        <v>17</v>
      </c>
      <c r="T1164">
        <v>3</v>
      </c>
      <c r="U1164">
        <v>3</v>
      </c>
      <c r="V1164">
        <v>0</v>
      </c>
      <c r="W1164">
        <v>15</v>
      </c>
      <c r="X1164">
        <v>3</v>
      </c>
      <c r="Y1164">
        <v>3</v>
      </c>
      <c r="Z1164">
        <v>13</v>
      </c>
      <c r="AA1164">
        <v>12</v>
      </c>
      <c r="AB1164">
        <v>6</v>
      </c>
      <c r="AC1164">
        <v>0</v>
      </c>
      <c r="AD1164">
        <v>1</v>
      </c>
      <c r="AE1164">
        <v>0</v>
      </c>
      <c r="AF1164">
        <v>0</v>
      </c>
      <c r="AG1164">
        <v>0</v>
      </c>
      <c r="AH1164" t="s">
        <v>45</v>
      </c>
      <c r="AI1164" t="s">
        <v>57</v>
      </c>
      <c r="AJ1164" t="s">
        <v>81</v>
      </c>
      <c r="AK1164" t="s">
        <v>58</v>
      </c>
      <c r="AL1164" t="s">
        <v>71</v>
      </c>
      <c r="AM1164">
        <v>2.75</v>
      </c>
      <c r="AN1164" t="s">
        <v>94</v>
      </c>
      <c r="AO1164" t="str" cm="1">
        <f t="array" ref="AO1164">_xlfn.IFS(
  attrition_data[[#This Row],[YearsSinceLastPromotion]]="","",
  attrition_data[[#This Row],[YearsSinceLastPromotion]]=0,"0",
  attrition_data[[#This Row],[YearsSinceLastPromotion]]&lt;=2,"1–2",
  attrition_data[[#This Row],[YearsSinceLastPromotion]]&lt;=5,"3–5",
  TRUE,"6+"
)</f>
        <v>6+</v>
      </c>
      <c r="AP1164">
        <f>attrition_data[[#This Row],[MonthlyIncome]] * 12 * ReplacementFactor</f>
        <v>37101.599999999999</v>
      </c>
      <c r="AQ1164">
        <f>IFERROR(attrition_data[[#This Row],[AttritionFlag]] * attrition_data[[#This Row],[ReplacementCost]], 0)</f>
        <v>37101.599999999999</v>
      </c>
      <c r="AR116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64" t="str" cm="1">
        <f t="array" ref="AS1164">_xlfn.IFS(
  attrition_data[[#This Row],[RiskScore]] &lt;= $AU$3, "Q1 (Lowest)",
  attrition_data[[#This Row],[RiskScore]] &lt;= $AV$3, "Q2",
  attrition_data[[#This Row],[RiskScore]] &lt;= $AW$3, "Q3",
  TRUE, "Q4 (Highest)"
)</f>
        <v>Q2</v>
      </c>
    </row>
    <row r="1165" spans="1:45">
      <c r="A1165">
        <v>37</v>
      </c>
      <c r="B1165" t="s">
        <v>50</v>
      </c>
      <c r="C1165" t="s">
        <v>39</v>
      </c>
      <c r="D1165" t="s">
        <v>52</v>
      </c>
      <c r="E1165">
        <v>10</v>
      </c>
      <c r="F1165">
        <v>3</v>
      </c>
      <c r="G1165" t="s">
        <v>64</v>
      </c>
      <c r="H1165">
        <v>1640</v>
      </c>
      <c r="I1165">
        <v>2</v>
      </c>
      <c r="J1165" t="s">
        <v>42</v>
      </c>
      <c r="K1165">
        <v>3</v>
      </c>
      <c r="L1165">
        <v>1</v>
      </c>
      <c r="M1165" t="s">
        <v>54</v>
      </c>
      <c r="N1165">
        <v>2</v>
      </c>
      <c r="O1165" t="s">
        <v>55</v>
      </c>
      <c r="P1165">
        <v>3936</v>
      </c>
      <c r="Q1165">
        <v>1</v>
      </c>
      <c r="R1165" t="s">
        <v>50</v>
      </c>
      <c r="S1165">
        <v>11</v>
      </c>
      <c r="T1165">
        <v>3</v>
      </c>
      <c r="U1165">
        <v>1</v>
      </c>
      <c r="V1165">
        <v>1</v>
      </c>
      <c r="W1165">
        <v>8</v>
      </c>
      <c r="X1165">
        <v>2</v>
      </c>
      <c r="Y1165">
        <v>1</v>
      </c>
      <c r="Z1165">
        <v>8</v>
      </c>
      <c r="AA1165">
        <v>4</v>
      </c>
      <c r="AB1165">
        <v>7</v>
      </c>
      <c r="AC1165">
        <v>7</v>
      </c>
      <c r="AD1165">
        <v>0</v>
      </c>
      <c r="AE1165">
        <v>0</v>
      </c>
      <c r="AF1165">
        <v>0</v>
      </c>
      <c r="AG1165">
        <v>1</v>
      </c>
      <c r="AH1165" t="s">
        <v>45</v>
      </c>
      <c r="AI1165" t="s">
        <v>57</v>
      </c>
      <c r="AJ1165" t="s">
        <v>61</v>
      </c>
      <c r="AK1165" t="s">
        <v>48</v>
      </c>
      <c r="AL1165" t="s">
        <v>49</v>
      </c>
      <c r="AM1165">
        <v>1.5</v>
      </c>
      <c r="AN1165" t="s">
        <v>97</v>
      </c>
      <c r="AO1165" t="str" cm="1">
        <f t="array" ref="AO1165">_xlfn.IFS(
  attrition_data[[#This Row],[YearsSinceLastPromotion]]="","",
  attrition_data[[#This Row],[YearsSinceLastPromotion]]=0,"0",
  attrition_data[[#This Row],[YearsSinceLastPromotion]]&lt;=2,"1–2",
  attrition_data[[#This Row],[YearsSinceLastPromotion]]&lt;=5,"3–5",
  TRUE,"6+"
)</f>
        <v>6+</v>
      </c>
      <c r="AP1165">
        <f>attrition_data[[#This Row],[MonthlyIncome]] * 12 * ReplacementFactor</f>
        <v>14169.6</v>
      </c>
      <c r="AQ1165">
        <f>IFERROR(attrition_data[[#This Row],[AttritionFlag]] * attrition_data[[#This Row],[ReplacementCost]], 0)</f>
        <v>0</v>
      </c>
      <c r="AR116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165" t="str" cm="1">
        <f t="array" ref="AS1165">_xlfn.IFS(
  attrition_data[[#This Row],[RiskScore]] &lt;= $AU$3, "Q1 (Lowest)",
  attrition_data[[#This Row],[RiskScore]] &lt;= $AV$3, "Q2",
  attrition_data[[#This Row],[RiskScore]] &lt;= $AW$3, "Q3",
  TRUE, "Q4 (Highest)"
)</f>
        <v>Q3</v>
      </c>
    </row>
    <row r="1166" spans="1:45">
      <c r="A1166">
        <v>40</v>
      </c>
      <c r="B1166" t="s">
        <v>50</v>
      </c>
      <c r="C1166" t="s">
        <v>39</v>
      </c>
      <c r="D1166" t="s">
        <v>52</v>
      </c>
      <c r="E1166">
        <v>16</v>
      </c>
      <c r="F1166">
        <v>3</v>
      </c>
      <c r="G1166" t="s">
        <v>41</v>
      </c>
      <c r="H1166">
        <v>1641</v>
      </c>
      <c r="I1166">
        <v>3</v>
      </c>
      <c r="J1166" t="s">
        <v>42</v>
      </c>
      <c r="K1166">
        <v>3</v>
      </c>
      <c r="L1166">
        <v>3</v>
      </c>
      <c r="M1166" t="s">
        <v>69</v>
      </c>
      <c r="N1166">
        <v>4</v>
      </c>
      <c r="O1166" t="s">
        <v>44</v>
      </c>
      <c r="P1166">
        <v>7945</v>
      </c>
      <c r="Q1166">
        <v>6</v>
      </c>
      <c r="R1166" t="s">
        <v>38</v>
      </c>
      <c r="S1166">
        <v>15</v>
      </c>
      <c r="T1166">
        <v>3</v>
      </c>
      <c r="U1166">
        <v>4</v>
      </c>
      <c r="V1166">
        <v>0</v>
      </c>
      <c r="W1166">
        <v>18</v>
      </c>
      <c r="X1166">
        <v>2</v>
      </c>
      <c r="Y1166">
        <v>2</v>
      </c>
      <c r="Z1166">
        <v>4</v>
      </c>
      <c r="AA1166">
        <v>2</v>
      </c>
      <c r="AB1166">
        <v>3</v>
      </c>
      <c r="AC1166">
        <v>3</v>
      </c>
      <c r="AD1166">
        <v>0</v>
      </c>
      <c r="AE1166">
        <v>1</v>
      </c>
      <c r="AF1166">
        <v>0</v>
      </c>
      <c r="AG1166">
        <v>1</v>
      </c>
      <c r="AH1166" t="s">
        <v>45</v>
      </c>
      <c r="AI1166" t="s">
        <v>72</v>
      </c>
      <c r="AJ1166" t="s">
        <v>47</v>
      </c>
      <c r="AK1166" t="s">
        <v>71</v>
      </c>
      <c r="AL1166" t="s">
        <v>65</v>
      </c>
      <c r="AM1166">
        <v>3.25</v>
      </c>
      <c r="AN1166" t="s">
        <v>95</v>
      </c>
      <c r="AO1166" t="str" cm="1">
        <f t="array" ref="AO1166">_xlfn.IFS(
  attrition_data[[#This Row],[YearsSinceLastPromotion]]="","",
  attrition_data[[#This Row],[YearsSinceLastPromotion]]=0,"0",
  attrition_data[[#This Row],[YearsSinceLastPromotion]]&lt;=2,"1–2",
  attrition_data[[#This Row],[YearsSinceLastPromotion]]&lt;=5,"3–5",
  TRUE,"6+"
)</f>
        <v>3–5</v>
      </c>
      <c r="AP1166">
        <f>attrition_data[[#This Row],[MonthlyIncome]] * 12 * ReplacementFactor</f>
        <v>28602</v>
      </c>
      <c r="AQ1166">
        <f>IFERROR(attrition_data[[#This Row],[AttritionFlag]] * attrition_data[[#This Row],[ReplacementCost]], 0)</f>
        <v>0</v>
      </c>
      <c r="AR116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166" t="str" cm="1">
        <f t="array" ref="AS1166">_xlfn.IFS(
  attrition_data[[#This Row],[RiskScore]] &lt;= $AU$3, "Q1 (Lowest)",
  attrition_data[[#This Row],[RiskScore]] &lt;= $AV$3, "Q2",
  attrition_data[[#This Row],[RiskScore]] &lt;= $AW$3, "Q3",
  TRUE, "Q4 (Highest)"
)</f>
        <v>Q3</v>
      </c>
    </row>
    <row r="1167" spans="1:45">
      <c r="A1167">
        <v>44</v>
      </c>
      <c r="B1167" t="s">
        <v>50</v>
      </c>
      <c r="C1167" t="s">
        <v>51</v>
      </c>
      <c r="D1167" t="s">
        <v>84</v>
      </c>
      <c r="E1167">
        <v>1</v>
      </c>
      <c r="F1167">
        <v>5</v>
      </c>
      <c r="G1167" t="s">
        <v>84</v>
      </c>
      <c r="H1167">
        <v>1642</v>
      </c>
      <c r="I1167">
        <v>1</v>
      </c>
      <c r="J1167" t="s">
        <v>53</v>
      </c>
      <c r="K1167">
        <v>3</v>
      </c>
      <c r="L1167">
        <v>2</v>
      </c>
      <c r="M1167" t="s">
        <v>84</v>
      </c>
      <c r="N1167">
        <v>4</v>
      </c>
      <c r="O1167" t="s">
        <v>55</v>
      </c>
      <c r="P1167">
        <v>5743</v>
      </c>
      <c r="Q1167">
        <v>4</v>
      </c>
      <c r="R1167" t="s">
        <v>38</v>
      </c>
      <c r="S1167">
        <v>11</v>
      </c>
      <c r="T1167">
        <v>3</v>
      </c>
      <c r="U1167">
        <v>3</v>
      </c>
      <c r="V1167">
        <v>0</v>
      </c>
      <c r="W1167">
        <v>14</v>
      </c>
      <c r="X1167">
        <v>3</v>
      </c>
      <c r="Y1167">
        <v>3</v>
      </c>
      <c r="Z1167">
        <v>10</v>
      </c>
      <c r="AA1167">
        <v>7</v>
      </c>
      <c r="AB1167">
        <v>0</v>
      </c>
      <c r="AC1167">
        <v>2</v>
      </c>
      <c r="AD1167">
        <v>0</v>
      </c>
      <c r="AE1167">
        <v>1</v>
      </c>
      <c r="AF1167">
        <v>1</v>
      </c>
      <c r="AG1167">
        <v>1</v>
      </c>
      <c r="AH1167" t="s">
        <v>45</v>
      </c>
      <c r="AI1167" t="s">
        <v>46</v>
      </c>
      <c r="AJ1167" t="s">
        <v>47</v>
      </c>
      <c r="AK1167" t="s">
        <v>58</v>
      </c>
      <c r="AL1167" t="s">
        <v>49</v>
      </c>
      <c r="AM1167">
        <v>2.75</v>
      </c>
      <c r="AN1167" t="s">
        <v>94</v>
      </c>
      <c r="AO1167" t="str" cm="1">
        <f t="array" ref="AO1167">_xlfn.IFS(
  attrition_data[[#This Row],[YearsSinceLastPromotion]]="","",
  attrition_data[[#This Row],[YearsSinceLastPromotion]]=0,"0",
  attrition_data[[#This Row],[YearsSinceLastPromotion]]&lt;=2,"1–2",
  attrition_data[[#This Row],[YearsSinceLastPromotion]]&lt;=5,"3–5",
  TRUE,"6+"
)</f>
        <v>0</v>
      </c>
      <c r="AP1167">
        <f>attrition_data[[#This Row],[MonthlyIncome]] * 12 * ReplacementFactor</f>
        <v>20674.8</v>
      </c>
      <c r="AQ1167">
        <f>IFERROR(attrition_data[[#This Row],[AttritionFlag]] * attrition_data[[#This Row],[ReplacementCost]], 0)</f>
        <v>0</v>
      </c>
      <c r="AR116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67" t="str" cm="1">
        <f t="array" ref="AS1167">_xlfn.IFS(
  attrition_data[[#This Row],[RiskScore]] &lt;= $AU$3, "Q1 (Lowest)",
  attrition_data[[#This Row],[RiskScore]] &lt;= $AV$3, "Q2",
  attrition_data[[#This Row],[RiskScore]] &lt;= $AW$3, "Q3",
  TRUE, "Q4 (Highest)"
)</f>
        <v>Q2</v>
      </c>
    </row>
    <row r="1168" spans="1:45">
      <c r="A1168">
        <v>48</v>
      </c>
      <c r="B1168" t="s">
        <v>50</v>
      </c>
      <c r="C1168" t="s">
        <v>51</v>
      </c>
      <c r="D1168" t="s">
        <v>52</v>
      </c>
      <c r="E1168">
        <v>4</v>
      </c>
      <c r="F1168">
        <v>5</v>
      </c>
      <c r="G1168" t="s">
        <v>64</v>
      </c>
      <c r="H1168">
        <v>1644</v>
      </c>
      <c r="I1168">
        <v>3</v>
      </c>
      <c r="J1168" t="s">
        <v>53</v>
      </c>
      <c r="K1168">
        <v>2</v>
      </c>
      <c r="L1168">
        <v>4</v>
      </c>
      <c r="M1168" t="s">
        <v>75</v>
      </c>
      <c r="N1168">
        <v>4</v>
      </c>
      <c r="O1168" t="s">
        <v>55</v>
      </c>
      <c r="P1168">
        <v>15202</v>
      </c>
      <c r="Q1168">
        <v>2</v>
      </c>
      <c r="R1168" t="s">
        <v>50</v>
      </c>
      <c r="S1168">
        <v>25</v>
      </c>
      <c r="T1168">
        <v>4</v>
      </c>
      <c r="U1168">
        <v>2</v>
      </c>
      <c r="V1168">
        <v>1</v>
      </c>
      <c r="W1168">
        <v>23</v>
      </c>
      <c r="X1168">
        <v>3</v>
      </c>
      <c r="Y1168">
        <v>3</v>
      </c>
      <c r="Z1168">
        <v>2</v>
      </c>
      <c r="AA1168">
        <v>2</v>
      </c>
      <c r="AB1168">
        <v>2</v>
      </c>
      <c r="AC1168">
        <v>2</v>
      </c>
      <c r="AD1168">
        <v>0</v>
      </c>
      <c r="AE1168">
        <v>0</v>
      </c>
      <c r="AF1168">
        <v>0</v>
      </c>
      <c r="AG1168">
        <v>1</v>
      </c>
      <c r="AH1168" t="s">
        <v>56</v>
      </c>
      <c r="AI1168" t="s">
        <v>46</v>
      </c>
      <c r="AJ1168" t="s">
        <v>76</v>
      </c>
      <c r="AK1168" t="s">
        <v>71</v>
      </c>
      <c r="AL1168" t="s">
        <v>65</v>
      </c>
      <c r="AM1168">
        <v>3</v>
      </c>
      <c r="AN1168" t="s">
        <v>94</v>
      </c>
      <c r="AO1168" t="str" cm="1">
        <f t="array" ref="AO1168">_xlfn.IFS(
  attrition_data[[#This Row],[YearsSinceLastPromotion]]="","",
  attrition_data[[#This Row],[YearsSinceLastPromotion]]=0,"0",
  attrition_data[[#This Row],[YearsSinceLastPromotion]]&lt;=2,"1–2",
  attrition_data[[#This Row],[YearsSinceLastPromotion]]&lt;=5,"3–5",
  TRUE,"6+"
)</f>
        <v>1–2</v>
      </c>
      <c r="AP1168">
        <f>attrition_data[[#This Row],[MonthlyIncome]] * 12 * ReplacementFactor</f>
        <v>54727.199999999997</v>
      </c>
      <c r="AQ1168">
        <f>IFERROR(attrition_data[[#This Row],[AttritionFlag]] * attrition_data[[#This Row],[ReplacementCost]], 0)</f>
        <v>0</v>
      </c>
      <c r="AR116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68" t="str" cm="1">
        <f t="array" ref="AS1168">_xlfn.IFS(
  attrition_data[[#This Row],[RiskScore]] &lt;= $AU$3, "Q1 (Lowest)",
  attrition_data[[#This Row],[RiskScore]] &lt;= $AV$3, "Q2",
  attrition_data[[#This Row],[RiskScore]] &lt;= $AW$3, "Q3",
  TRUE, "Q4 (Highest)"
)</f>
        <v>Q2</v>
      </c>
    </row>
    <row r="1169" spans="1:45">
      <c r="A1169">
        <v>35</v>
      </c>
      <c r="B1169" t="s">
        <v>38</v>
      </c>
      <c r="C1169" t="s">
        <v>39</v>
      </c>
      <c r="D1169" t="s">
        <v>40</v>
      </c>
      <c r="E1169">
        <v>15</v>
      </c>
      <c r="F1169">
        <v>2</v>
      </c>
      <c r="G1169" t="s">
        <v>64</v>
      </c>
      <c r="H1169">
        <v>1645</v>
      </c>
      <c r="I1169">
        <v>1</v>
      </c>
      <c r="J1169" t="s">
        <v>53</v>
      </c>
      <c r="K1169">
        <v>1</v>
      </c>
      <c r="L1169">
        <v>2</v>
      </c>
      <c r="M1169" t="s">
        <v>43</v>
      </c>
      <c r="N1169">
        <v>4</v>
      </c>
      <c r="O1169" t="s">
        <v>67</v>
      </c>
      <c r="P1169">
        <v>5440</v>
      </c>
      <c r="Q1169">
        <v>6</v>
      </c>
      <c r="R1169" t="s">
        <v>38</v>
      </c>
      <c r="S1169">
        <v>14</v>
      </c>
      <c r="T1169">
        <v>3</v>
      </c>
      <c r="U1169">
        <v>4</v>
      </c>
      <c r="V1169">
        <v>2</v>
      </c>
      <c r="W1169">
        <v>7</v>
      </c>
      <c r="X1169">
        <v>2</v>
      </c>
      <c r="Y1169">
        <v>2</v>
      </c>
      <c r="Z1169">
        <v>2</v>
      </c>
      <c r="AA1169">
        <v>2</v>
      </c>
      <c r="AB1169">
        <v>2</v>
      </c>
      <c r="AC1169">
        <v>2</v>
      </c>
      <c r="AD1169">
        <v>1</v>
      </c>
      <c r="AE1169">
        <v>1</v>
      </c>
      <c r="AF1169">
        <v>0</v>
      </c>
      <c r="AG1169">
        <v>1</v>
      </c>
      <c r="AH1169" t="s">
        <v>45</v>
      </c>
      <c r="AI1169" t="s">
        <v>73</v>
      </c>
      <c r="AJ1169" t="s">
        <v>47</v>
      </c>
      <c r="AK1169" t="s">
        <v>48</v>
      </c>
      <c r="AL1169" t="s">
        <v>65</v>
      </c>
      <c r="AM1169">
        <v>2.75</v>
      </c>
      <c r="AN1169" t="s">
        <v>94</v>
      </c>
      <c r="AO1169" t="str" cm="1">
        <f t="array" ref="AO1169">_xlfn.IFS(
  attrition_data[[#This Row],[YearsSinceLastPromotion]]="","",
  attrition_data[[#This Row],[YearsSinceLastPromotion]]=0,"0",
  attrition_data[[#This Row],[YearsSinceLastPromotion]]&lt;=2,"1–2",
  attrition_data[[#This Row],[YearsSinceLastPromotion]]&lt;=5,"3–5",
  TRUE,"6+"
)</f>
        <v>1–2</v>
      </c>
      <c r="AP1169">
        <f>attrition_data[[#This Row],[MonthlyIncome]] * 12 * ReplacementFactor</f>
        <v>19584</v>
      </c>
      <c r="AQ1169">
        <f>IFERROR(attrition_data[[#This Row],[AttritionFlag]] * attrition_data[[#This Row],[ReplacementCost]], 0)</f>
        <v>19584</v>
      </c>
      <c r="AR116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169" t="str" cm="1">
        <f t="array" ref="AS1169">_xlfn.IFS(
  attrition_data[[#This Row],[RiskScore]] &lt;= $AU$3, "Q1 (Lowest)",
  attrition_data[[#This Row],[RiskScore]] &lt;= $AV$3, "Q2",
  attrition_data[[#This Row],[RiskScore]] &lt;= $AW$3, "Q3",
  TRUE, "Q4 (Highest)"
)</f>
        <v>Q3</v>
      </c>
    </row>
    <row r="1170" spans="1:45">
      <c r="A1170">
        <v>24</v>
      </c>
      <c r="B1170" t="s">
        <v>50</v>
      </c>
      <c r="C1170" t="s">
        <v>51</v>
      </c>
      <c r="D1170" t="s">
        <v>52</v>
      </c>
      <c r="E1170">
        <v>2</v>
      </c>
      <c r="F1170">
        <v>1</v>
      </c>
      <c r="G1170" t="s">
        <v>83</v>
      </c>
      <c r="H1170">
        <v>1646</v>
      </c>
      <c r="I1170">
        <v>1</v>
      </c>
      <c r="J1170" t="s">
        <v>42</v>
      </c>
      <c r="K1170">
        <v>3</v>
      </c>
      <c r="L1170">
        <v>1</v>
      </c>
      <c r="M1170" t="s">
        <v>54</v>
      </c>
      <c r="N1170">
        <v>4</v>
      </c>
      <c r="O1170" t="s">
        <v>44</v>
      </c>
      <c r="P1170">
        <v>3760</v>
      </c>
      <c r="Q1170">
        <v>1</v>
      </c>
      <c r="R1170" t="s">
        <v>38</v>
      </c>
      <c r="S1170">
        <v>13</v>
      </c>
      <c r="T1170">
        <v>3</v>
      </c>
      <c r="U1170">
        <v>3</v>
      </c>
      <c r="V1170">
        <v>0</v>
      </c>
      <c r="W1170">
        <v>6</v>
      </c>
      <c r="X1170">
        <v>2</v>
      </c>
      <c r="Y1170">
        <v>3</v>
      </c>
      <c r="Z1170">
        <v>6</v>
      </c>
      <c r="AA1170">
        <v>3</v>
      </c>
      <c r="AB1170">
        <v>1</v>
      </c>
      <c r="AC1170">
        <v>3</v>
      </c>
      <c r="AD1170">
        <v>0</v>
      </c>
      <c r="AE1170">
        <v>1</v>
      </c>
      <c r="AF1170">
        <v>1</v>
      </c>
      <c r="AG1170">
        <v>1</v>
      </c>
      <c r="AH1170" t="s">
        <v>153</v>
      </c>
      <c r="AI1170" t="s">
        <v>46</v>
      </c>
      <c r="AJ1170" t="s">
        <v>61</v>
      </c>
      <c r="AK1170" t="s">
        <v>48</v>
      </c>
      <c r="AL1170" t="s">
        <v>49</v>
      </c>
      <c r="AM1170">
        <v>2.75</v>
      </c>
      <c r="AN1170" t="s">
        <v>94</v>
      </c>
      <c r="AO1170" t="str" cm="1">
        <f t="array" ref="AO1170">_xlfn.IFS(
  attrition_data[[#This Row],[YearsSinceLastPromotion]]="","",
  attrition_data[[#This Row],[YearsSinceLastPromotion]]=0,"0",
  attrition_data[[#This Row],[YearsSinceLastPromotion]]&lt;=2,"1–2",
  attrition_data[[#This Row],[YearsSinceLastPromotion]]&lt;=5,"3–5",
  TRUE,"6+"
)</f>
        <v>1–2</v>
      </c>
      <c r="AP1170">
        <f>attrition_data[[#This Row],[MonthlyIncome]] * 12 * ReplacementFactor</f>
        <v>13536</v>
      </c>
      <c r="AQ1170">
        <f>IFERROR(attrition_data[[#This Row],[AttritionFlag]] * attrition_data[[#This Row],[ReplacementCost]], 0)</f>
        <v>0</v>
      </c>
      <c r="AR117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70" t="str" cm="1">
        <f t="array" ref="AS1170">_xlfn.IFS(
  attrition_data[[#This Row],[RiskScore]] &lt;= $AU$3, "Q1 (Lowest)",
  attrition_data[[#This Row],[RiskScore]] &lt;= $AV$3, "Q2",
  attrition_data[[#This Row],[RiskScore]] &lt;= $AW$3, "Q3",
  TRUE, "Q4 (Highest)"
)</f>
        <v>Q2</v>
      </c>
    </row>
    <row r="1171" spans="1:45">
      <c r="A1171">
        <v>27</v>
      </c>
      <c r="B1171" t="s">
        <v>50</v>
      </c>
      <c r="C1171" t="s">
        <v>39</v>
      </c>
      <c r="D1171" t="s">
        <v>52</v>
      </c>
      <c r="E1171">
        <v>8</v>
      </c>
      <c r="F1171">
        <v>3</v>
      </c>
      <c r="G1171" t="s">
        <v>64</v>
      </c>
      <c r="H1171">
        <v>1647</v>
      </c>
      <c r="I1171">
        <v>2</v>
      </c>
      <c r="J1171" t="s">
        <v>42</v>
      </c>
      <c r="K1171">
        <v>4</v>
      </c>
      <c r="L1171">
        <v>1</v>
      </c>
      <c r="M1171" t="s">
        <v>54</v>
      </c>
      <c r="N1171">
        <v>3</v>
      </c>
      <c r="O1171" t="s">
        <v>55</v>
      </c>
      <c r="P1171">
        <v>3517</v>
      </c>
      <c r="Q1171">
        <v>7</v>
      </c>
      <c r="R1171" t="s">
        <v>50</v>
      </c>
      <c r="S1171">
        <v>17</v>
      </c>
      <c r="T1171">
        <v>3</v>
      </c>
      <c r="U1171">
        <v>1</v>
      </c>
      <c r="V1171">
        <v>0</v>
      </c>
      <c r="W1171">
        <v>5</v>
      </c>
      <c r="X1171">
        <v>0</v>
      </c>
      <c r="Y1171">
        <v>3</v>
      </c>
      <c r="Z1171">
        <v>3</v>
      </c>
      <c r="AA1171">
        <v>2</v>
      </c>
      <c r="AB1171">
        <v>0</v>
      </c>
      <c r="AC1171">
        <v>2</v>
      </c>
      <c r="AD1171">
        <v>0</v>
      </c>
      <c r="AE1171">
        <v>0</v>
      </c>
      <c r="AF1171">
        <v>1</v>
      </c>
      <c r="AG1171">
        <v>1</v>
      </c>
      <c r="AH1171" t="s">
        <v>63</v>
      </c>
      <c r="AI1171" t="s">
        <v>57</v>
      </c>
      <c r="AJ1171" t="s">
        <v>61</v>
      </c>
      <c r="AK1171" t="s">
        <v>48</v>
      </c>
      <c r="AL1171" t="s">
        <v>65</v>
      </c>
      <c r="AM1171">
        <v>2.25</v>
      </c>
      <c r="AN1171" t="s">
        <v>96</v>
      </c>
      <c r="AO1171" t="str" cm="1">
        <f t="array" ref="AO1171">_xlfn.IFS(
  attrition_data[[#This Row],[YearsSinceLastPromotion]]="","",
  attrition_data[[#This Row],[YearsSinceLastPromotion]]=0,"0",
  attrition_data[[#This Row],[YearsSinceLastPromotion]]&lt;=2,"1–2",
  attrition_data[[#This Row],[YearsSinceLastPromotion]]&lt;=5,"3–5",
  TRUE,"6+"
)</f>
        <v>0</v>
      </c>
      <c r="AP1171">
        <f>attrition_data[[#This Row],[MonthlyIncome]] * 12 * ReplacementFactor</f>
        <v>12661.199999999999</v>
      </c>
      <c r="AQ1171">
        <f>IFERROR(attrition_data[[#This Row],[AttritionFlag]] * attrition_data[[#This Row],[ReplacementCost]], 0)</f>
        <v>0</v>
      </c>
      <c r="AR117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71" t="str" cm="1">
        <f t="array" ref="AS1171">_xlfn.IFS(
  attrition_data[[#This Row],[RiskScore]] &lt;= $AU$3, "Q1 (Lowest)",
  attrition_data[[#This Row],[RiskScore]] &lt;= $AV$3, "Q2",
  attrition_data[[#This Row],[RiskScore]] &lt;= $AW$3, "Q3",
  TRUE, "Q4 (Highest)"
)</f>
        <v>Q1 (Lowest)</v>
      </c>
    </row>
    <row r="1172" spans="1:45">
      <c r="A1172">
        <v>27</v>
      </c>
      <c r="B1172" t="s">
        <v>50</v>
      </c>
      <c r="C1172" t="s">
        <v>51</v>
      </c>
      <c r="D1172" t="s">
        <v>52</v>
      </c>
      <c r="E1172">
        <v>2</v>
      </c>
      <c r="F1172">
        <v>3</v>
      </c>
      <c r="G1172" t="s">
        <v>64</v>
      </c>
      <c r="H1172">
        <v>1648</v>
      </c>
      <c r="I1172">
        <v>4</v>
      </c>
      <c r="J1172" t="s">
        <v>53</v>
      </c>
      <c r="K1172">
        <v>3</v>
      </c>
      <c r="L1172">
        <v>1</v>
      </c>
      <c r="M1172" t="s">
        <v>54</v>
      </c>
      <c r="N1172">
        <v>4</v>
      </c>
      <c r="O1172" t="s">
        <v>44</v>
      </c>
      <c r="P1172">
        <v>2580</v>
      </c>
      <c r="Q1172">
        <v>2</v>
      </c>
      <c r="R1172" t="s">
        <v>50</v>
      </c>
      <c r="S1172">
        <v>13</v>
      </c>
      <c r="T1172">
        <v>3</v>
      </c>
      <c r="U1172">
        <v>3</v>
      </c>
      <c r="V1172">
        <v>0</v>
      </c>
      <c r="W1172">
        <v>6</v>
      </c>
      <c r="X1172">
        <v>0</v>
      </c>
      <c r="Y1172">
        <v>2</v>
      </c>
      <c r="Z1172">
        <v>4</v>
      </c>
      <c r="AA1172">
        <v>2</v>
      </c>
      <c r="AB1172">
        <v>1</v>
      </c>
      <c r="AC1172">
        <v>2</v>
      </c>
      <c r="AD1172">
        <v>0</v>
      </c>
      <c r="AE1172">
        <v>0</v>
      </c>
      <c r="AF1172">
        <v>1</v>
      </c>
      <c r="AG1172">
        <v>1</v>
      </c>
      <c r="AH1172" t="s">
        <v>63</v>
      </c>
      <c r="AI1172" t="s">
        <v>46</v>
      </c>
      <c r="AJ1172" t="s">
        <v>61</v>
      </c>
      <c r="AK1172" t="s">
        <v>48</v>
      </c>
      <c r="AL1172" t="s">
        <v>65</v>
      </c>
      <c r="AM1172">
        <v>3.25</v>
      </c>
      <c r="AN1172" t="s">
        <v>95</v>
      </c>
      <c r="AO1172" t="str" cm="1">
        <f t="array" ref="AO1172">_xlfn.IFS(
  attrition_data[[#This Row],[YearsSinceLastPromotion]]="","",
  attrition_data[[#This Row],[YearsSinceLastPromotion]]=0,"0",
  attrition_data[[#This Row],[YearsSinceLastPromotion]]&lt;=2,"1–2",
  attrition_data[[#This Row],[YearsSinceLastPromotion]]&lt;=5,"3–5",
  TRUE,"6+"
)</f>
        <v>1–2</v>
      </c>
      <c r="AP1172">
        <f>attrition_data[[#This Row],[MonthlyIncome]] * 12 * ReplacementFactor</f>
        <v>9288</v>
      </c>
      <c r="AQ1172">
        <f>IFERROR(attrition_data[[#This Row],[AttritionFlag]] * attrition_data[[#This Row],[ReplacementCost]], 0)</f>
        <v>0</v>
      </c>
      <c r="AR117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72" t="str" cm="1">
        <f t="array" ref="AS1172">_xlfn.IFS(
  attrition_data[[#This Row],[RiskScore]] &lt;= $AU$3, "Q1 (Lowest)",
  attrition_data[[#This Row],[RiskScore]] &lt;= $AV$3, "Q2",
  attrition_data[[#This Row],[RiskScore]] &lt;= $AW$3, "Q3",
  TRUE, "Q4 (Highest)"
)</f>
        <v>Q1 (Lowest)</v>
      </c>
    </row>
    <row r="1173" spans="1:45">
      <c r="A1173">
        <v>40</v>
      </c>
      <c r="B1173" t="s">
        <v>38</v>
      </c>
      <c r="C1173" t="s">
        <v>39</v>
      </c>
      <c r="D1173" t="s">
        <v>52</v>
      </c>
      <c r="E1173">
        <v>7</v>
      </c>
      <c r="F1173">
        <v>3</v>
      </c>
      <c r="G1173" t="s">
        <v>41</v>
      </c>
      <c r="H1173">
        <v>1649</v>
      </c>
      <c r="I1173">
        <v>1</v>
      </c>
      <c r="J1173" t="s">
        <v>53</v>
      </c>
      <c r="K1173">
        <v>3</v>
      </c>
      <c r="L1173">
        <v>1</v>
      </c>
      <c r="M1173" t="s">
        <v>60</v>
      </c>
      <c r="N1173">
        <v>1</v>
      </c>
      <c r="O1173" t="s">
        <v>44</v>
      </c>
      <c r="P1173">
        <v>2166</v>
      </c>
      <c r="Q1173">
        <v>3</v>
      </c>
      <c r="R1173" t="s">
        <v>38</v>
      </c>
      <c r="S1173">
        <v>14</v>
      </c>
      <c r="T1173">
        <v>3</v>
      </c>
      <c r="U1173">
        <v>2</v>
      </c>
      <c r="V1173">
        <v>0</v>
      </c>
      <c r="W1173">
        <v>10</v>
      </c>
      <c r="X1173">
        <v>3</v>
      </c>
      <c r="Y1173">
        <v>1</v>
      </c>
      <c r="Z1173">
        <v>4</v>
      </c>
      <c r="AA1173">
        <v>2</v>
      </c>
      <c r="AB1173">
        <v>0</v>
      </c>
      <c r="AC1173">
        <v>3</v>
      </c>
      <c r="AD1173">
        <v>1</v>
      </c>
      <c r="AE1173">
        <v>1</v>
      </c>
      <c r="AF1173">
        <v>1</v>
      </c>
      <c r="AG1173">
        <v>1</v>
      </c>
      <c r="AH1173" t="s">
        <v>45</v>
      </c>
      <c r="AI1173" t="s">
        <v>57</v>
      </c>
      <c r="AJ1173" t="s">
        <v>61</v>
      </c>
      <c r="AK1173" t="s">
        <v>58</v>
      </c>
      <c r="AL1173" t="s">
        <v>65</v>
      </c>
      <c r="AM1173">
        <v>1.25</v>
      </c>
      <c r="AN1173" t="s">
        <v>97</v>
      </c>
      <c r="AO1173" t="str" cm="1">
        <f t="array" ref="AO1173">_xlfn.IFS(
  attrition_data[[#This Row],[YearsSinceLastPromotion]]="","",
  attrition_data[[#This Row],[YearsSinceLastPromotion]]=0,"0",
  attrition_data[[#This Row],[YearsSinceLastPromotion]]&lt;=2,"1–2",
  attrition_data[[#This Row],[YearsSinceLastPromotion]]&lt;=5,"3–5",
  TRUE,"6+"
)</f>
        <v>0</v>
      </c>
      <c r="AP1173">
        <f>attrition_data[[#This Row],[MonthlyIncome]] * 12 * ReplacementFactor</f>
        <v>7797.5999999999995</v>
      </c>
      <c r="AQ1173">
        <f>IFERROR(attrition_data[[#This Row],[AttritionFlag]] * attrition_data[[#This Row],[ReplacementCost]], 0)</f>
        <v>7797.5999999999995</v>
      </c>
      <c r="AR117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173" t="str" cm="1">
        <f t="array" ref="AS1173">_xlfn.IFS(
  attrition_data[[#This Row],[RiskScore]] &lt;= $AU$3, "Q1 (Lowest)",
  attrition_data[[#This Row],[RiskScore]] &lt;= $AV$3, "Q2",
  attrition_data[[#This Row],[RiskScore]] &lt;= $AW$3, "Q3",
  TRUE, "Q4 (Highest)"
)</f>
        <v>Q3</v>
      </c>
    </row>
    <row r="1174" spans="1:45">
      <c r="A1174">
        <v>29</v>
      </c>
      <c r="B1174" t="s">
        <v>50</v>
      </c>
      <c r="C1174" t="s">
        <v>39</v>
      </c>
      <c r="D1174" t="s">
        <v>40</v>
      </c>
      <c r="E1174">
        <v>10</v>
      </c>
      <c r="F1174">
        <v>3</v>
      </c>
      <c r="G1174" t="s">
        <v>64</v>
      </c>
      <c r="H1174">
        <v>1650</v>
      </c>
      <c r="I1174">
        <v>3</v>
      </c>
      <c r="J1174" t="s">
        <v>53</v>
      </c>
      <c r="K1174">
        <v>2</v>
      </c>
      <c r="L1174">
        <v>2</v>
      </c>
      <c r="M1174" t="s">
        <v>43</v>
      </c>
      <c r="N1174">
        <v>3</v>
      </c>
      <c r="O1174" t="s">
        <v>44</v>
      </c>
      <c r="P1174">
        <v>5869</v>
      </c>
      <c r="Q1174">
        <v>9</v>
      </c>
      <c r="R1174" t="s">
        <v>50</v>
      </c>
      <c r="S1174">
        <v>11</v>
      </c>
      <c r="T1174">
        <v>3</v>
      </c>
      <c r="U1174">
        <v>3</v>
      </c>
      <c r="V1174">
        <v>0</v>
      </c>
      <c r="W1174">
        <v>8</v>
      </c>
      <c r="X1174">
        <v>2</v>
      </c>
      <c r="Y1174">
        <v>3</v>
      </c>
      <c r="Z1174">
        <v>5</v>
      </c>
      <c r="AA1174">
        <v>2</v>
      </c>
      <c r="AB1174">
        <v>1</v>
      </c>
      <c r="AC1174">
        <v>4</v>
      </c>
      <c r="AD1174">
        <v>0</v>
      </c>
      <c r="AE1174">
        <v>0</v>
      </c>
      <c r="AF1174">
        <v>1</v>
      </c>
      <c r="AG1174">
        <v>1</v>
      </c>
      <c r="AH1174" t="s">
        <v>63</v>
      </c>
      <c r="AI1174" t="s">
        <v>57</v>
      </c>
      <c r="AJ1174" t="s">
        <v>47</v>
      </c>
      <c r="AK1174" t="s">
        <v>48</v>
      </c>
      <c r="AL1174" t="s">
        <v>65</v>
      </c>
      <c r="AM1174">
        <v>3</v>
      </c>
      <c r="AN1174" t="s">
        <v>94</v>
      </c>
      <c r="AO1174" t="str" cm="1">
        <f t="array" ref="AO1174">_xlfn.IFS(
  attrition_data[[#This Row],[YearsSinceLastPromotion]]="","",
  attrition_data[[#This Row],[YearsSinceLastPromotion]]=0,"0",
  attrition_data[[#This Row],[YearsSinceLastPromotion]]&lt;=2,"1–2",
  attrition_data[[#This Row],[YearsSinceLastPromotion]]&lt;=5,"3–5",
  TRUE,"6+"
)</f>
        <v>1–2</v>
      </c>
      <c r="AP1174">
        <f>attrition_data[[#This Row],[MonthlyIncome]] * 12 * ReplacementFactor</f>
        <v>21128.399999999998</v>
      </c>
      <c r="AQ1174">
        <f>IFERROR(attrition_data[[#This Row],[AttritionFlag]] * attrition_data[[#This Row],[ReplacementCost]], 0)</f>
        <v>0</v>
      </c>
      <c r="AR117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74" t="str" cm="1">
        <f t="array" ref="AS1174">_xlfn.IFS(
  attrition_data[[#This Row],[RiskScore]] &lt;= $AU$3, "Q1 (Lowest)",
  attrition_data[[#This Row],[RiskScore]] &lt;= $AV$3, "Q2",
  attrition_data[[#This Row],[RiskScore]] &lt;= $AW$3, "Q3",
  TRUE, "Q4 (Highest)"
)</f>
        <v>Q1 (Lowest)</v>
      </c>
    </row>
    <row r="1175" spans="1:45">
      <c r="A1175">
        <v>36</v>
      </c>
      <c r="B1175" t="s">
        <v>50</v>
      </c>
      <c r="C1175" t="s">
        <v>39</v>
      </c>
      <c r="D1175" t="s">
        <v>52</v>
      </c>
      <c r="E1175">
        <v>5</v>
      </c>
      <c r="F1175">
        <v>4</v>
      </c>
      <c r="G1175" t="s">
        <v>41</v>
      </c>
      <c r="H1175">
        <v>1651</v>
      </c>
      <c r="I1175">
        <v>2</v>
      </c>
      <c r="J1175" t="s">
        <v>42</v>
      </c>
      <c r="K1175">
        <v>3</v>
      </c>
      <c r="L1175">
        <v>3</v>
      </c>
      <c r="M1175" t="s">
        <v>70</v>
      </c>
      <c r="N1175">
        <v>1</v>
      </c>
      <c r="O1175" t="s">
        <v>55</v>
      </c>
      <c r="P1175">
        <v>8008</v>
      </c>
      <c r="Q1175">
        <v>4</v>
      </c>
      <c r="R1175" t="s">
        <v>50</v>
      </c>
      <c r="S1175">
        <v>12</v>
      </c>
      <c r="T1175">
        <v>3</v>
      </c>
      <c r="U1175">
        <v>3</v>
      </c>
      <c r="V1175">
        <v>2</v>
      </c>
      <c r="W1175">
        <v>9</v>
      </c>
      <c r="X1175">
        <v>6</v>
      </c>
      <c r="Y1175">
        <v>3</v>
      </c>
      <c r="Z1175">
        <v>3</v>
      </c>
      <c r="AA1175">
        <v>2</v>
      </c>
      <c r="AB1175">
        <v>0</v>
      </c>
      <c r="AC1175">
        <v>2</v>
      </c>
      <c r="AD1175">
        <v>0</v>
      </c>
      <c r="AE1175">
        <v>0</v>
      </c>
      <c r="AF1175">
        <v>1</v>
      </c>
      <c r="AG1175">
        <v>1</v>
      </c>
      <c r="AH1175" t="s">
        <v>45</v>
      </c>
      <c r="AI1175" t="s">
        <v>46</v>
      </c>
      <c r="AJ1175" t="s">
        <v>47</v>
      </c>
      <c r="AK1175" t="s">
        <v>58</v>
      </c>
      <c r="AL1175" t="s">
        <v>65</v>
      </c>
      <c r="AM1175">
        <v>2.25</v>
      </c>
      <c r="AN1175" t="s">
        <v>96</v>
      </c>
      <c r="AO1175" t="str" cm="1">
        <f t="array" ref="AO1175">_xlfn.IFS(
  attrition_data[[#This Row],[YearsSinceLastPromotion]]="","",
  attrition_data[[#This Row],[YearsSinceLastPromotion]]=0,"0",
  attrition_data[[#This Row],[YearsSinceLastPromotion]]&lt;=2,"1–2",
  attrition_data[[#This Row],[YearsSinceLastPromotion]]&lt;=5,"3–5",
  TRUE,"6+"
)</f>
        <v>0</v>
      </c>
      <c r="AP1175">
        <f>attrition_data[[#This Row],[MonthlyIncome]] * 12 * ReplacementFactor</f>
        <v>28828.799999999999</v>
      </c>
      <c r="AQ1175">
        <f>IFERROR(attrition_data[[#This Row],[AttritionFlag]] * attrition_data[[#This Row],[ReplacementCost]], 0)</f>
        <v>0</v>
      </c>
      <c r="AR117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75" t="str" cm="1">
        <f t="array" ref="AS1175">_xlfn.IFS(
  attrition_data[[#This Row],[RiskScore]] &lt;= $AU$3, "Q1 (Lowest)",
  attrition_data[[#This Row],[RiskScore]] &lt;= $AV$3, "Q2",
  attrition_data[[#This Row],[RiskScore]] &lt;= $AW$3, "Q3",
  TRUE, "Q4 (Highest)"
)</f>
        <v>Q1 (Lowest)</v>
      </c>
    </row>
    <row r="1176" spans="1:45">
      <c r="A1176">
        <v>25</v>
      </c>
      <c r="B1176" t="s">
        <v>50</v>
      </c>
      <c r="C1176" t="s">
        <v>51</v>
      </c>
      <c r="D1176" t="s">
        <v>52</v>
      </c>
      <c r="E1176">
        <v>2</v>
      </c>
      <c r="F1176">
        <v>1</v>
      </c>
      <c r="G1176" t="s">
        <v>41</v>
      </c>
      <c r="H1176">
        <v>1653</v>
      </c>
      <c r="I1176">
        <v>4</v>
      </c>
      <c r="J1176" t="s">
        <v>53</v>
      </c>
      <c r="K1176">
        <v>4</v>
      </c>
      <c r="L1176">
        <v>2</v>
      </c>
      <c r="M1176" t="s">
        <v>69</v>
      </c>
      <c r="N1176">
        <v>3</v>
      </c>
      <c r="O1176" t="s">
        <v>67</v>
      </c>
      <c r="P1176">
        <v>5206</v>
      </c>
      <c r="Q1176">
        <v>1</v>
      </c>
      <c r="R1176" t="s">
        <v>50</v>
      </c>
      <c r="S1176">
        <v>17</v>
      </c>
      <c r="T1176">
        <v>3</v>
      </c>
      <c r="U1176">
        <v>3</v>
      </c>
      <c r="V1176">
        <v>2</v>
      </c>
      <c r="W1176">
        <v>7</v>
      </c>
      <c r="X1176">
        <v>6</v>
      </c>
      <c r="Y1176">
        <v>3</v>
      </c>
      <c r="Z1176">
        <v>7</v>
      </c>
      <c r="AA1176">
        <v>7</v>
      </c>
      <c r="AB1176">
        <v>0</v>
      </c>
      <c r="AC1176">
        <v>7</v>
      </c>
      <c r="AD1176">
        <v>0</v>
      </c>
      <c r="AE1176">
        <v>0</v>
      </c>
      <c r="AF1176">
        <v>1</v>
      </c>
      <c r="AG1176">
        <v>1</v>
      </c>
      <c r="AH1176" t="s">
        <v>63</v>
      </c>
      <c r="AI1176" t="s">
        <v>46</v>
      </c>
      <c r="AJ1176" t="s">
        <v>47</v>
      </c>
      <c r="AK1176" t="s">
        <v>48</v>
      </c>
      <c r="AL1176" t="s">
        <v>49</v>
      </c>
      <c r="AM1176">
        <v>3.25</v>
      </c>
      <c r="AN1176" t="s">
        <v>95</v>
      </c>
      <c r="AO1176" t="str" cm="1">
        <f t="array" ref="AO1176">_xlfn.IFS(
  attrition_data[[#This Row],[YearsSinceLastPromotion]]="","",
  attrition_data[[#This Row],[YearsSinceLastPromotion]]=0,"0",
  attrition_data[[#This Row],[YearsSinceLastPromotion]]&lt;=2,"1–2",
  attrition_data[[#This Row],[YearsSinceLastPromotion]]&lt;=5,"3–5",
  TRUE,"6+"
)</f>
        <v>0</v>
      </c>
      <c r="AP1176">
        <f>attrition_data[[#This Row],[MonthlyIncome]] * 12 * ReplacementFactor</f>
        <v>18741.599999999999</v>
      </c>
      <c r="AQ1176">
        <f>IFERROR(attrition_data[[#This Row],[AttritionFlag]] * attrition_data[[#This Row],[ReplacementCost]], 0)</f>
        <v>0</v>
      </c>
      <c r="AR117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76" t="str" cm="1">
        <f t="array" ref="AS1176">_xlfn.IFS(
  attrition_data[[#This Row],[RiskScore]] &lt;= $AU$3, "Q1 (Lowest)",
  attrition_data[[#This Row],[RiskScore]] &lt;= $AV$3, "Q2",
  attrition_data[[#This Row],[RiskScore]] &lt;= $AW$3, "Q3",
  TRUE, "Q4 (Highest)"
)</f>
        <v>Q1 (Lowest)</v>
      </c>
    </row>
    <row r="1177" spans="1:45">
      <c r="A1177">
        <v>39</v>
      </c>
      <c r="B1177" t="s">
        <v>50</v>
      </c>
      <c r="C1177" t="s">
        <v>39</v>
      </c>
      <c r="D1177" t="s">
        <v>52</v>
      </c>
      <c r="E1177">
        <v>12</v>
      </c>
      <c r="F1177">
        <v>3</v>
      </c>
      <c r="G1177" t="s">
        <v>64</v>
      </c>
      <c r="H1177">
        <v>1654</v>
      </c>
      <c r="I1177">
        <v>4</v>
      </c>
      <c r="J1177" t="s">
        <v>53</v>
      </c>
      <c r="K1177">
        <v>3</v>
      </c>
      <c r="L1177">
        <v>2</v>
      </c>
      <c r="M1177" t="s">
        <v>69</v>
      </c>
      <c r="N1177">
        <v>2</v>
      </c>
      <c r="O1177" t="s">
        <v>55</v>
      </c>
      <c r="P1177">
        <v>5295</v>
      </c>
      <c r="Q1177">
        <v>4</v>
      </c>
      <c r="R1177" t="s">
        <v>50</v>
      </c>
      <c r="S1177">
        <v>21</v>
      </c>
      <c r="T1177">
        <v>4</v>
      </c>
      <c r="U1177">
        <v>3</v>
      </c>
      <c r="V1177">
        <v>0</v>
      </c>
      <c r="W1177">
        <v>7</v>
      </c>
      <c r="X1177">
        <v>3</v>
      </c>
      <c r="Y1177">
        <v>3</v>
      </c>
      <c r="Z1177">
        <v>5</v>
      </c>
      <c r="AA1177">
        <v>4</v>
      </c>
      <c r="AB1177">
        <v>1</v>
      </c>
      <c r="AC1177">
        <v>0</v>
      </c>
      <c r="AD1177">
        <v>0</v>
      </c>
      <c r="AE1177">
        <v>0</v>
      </c>
      <c r="AF1177">
        <v>1</v>
      </c>
      <c r="AG1177">
        <v>0</v>
      </c>
      <c r="AH1177" t="s">
        <v>45</v>
      </c>
      <c r="AI1177" t="s">
        <v>73</v>
      </c>
      <c r="AJ1177" t="s">
        <v>47</v>
      </c>
      <c r="AK1177" t="s">
        <v>48</v>
      </c>
      <c r="AL1177" t="s">
        <v>65</v>
      </c>
      <c r="AM1177">
        <v>3</v>
      </c>
      <c r="AN1177" t="s">
        <v>94</v>
      </c>
      <c r="AO1177" t="str" cm="1">
        <f t="array" ref="AO1177">_xlfn.IFS(
  attrition_data[[#This Row],[YearsSinceLastPromotion]]="","",
  attrition_data[[#This Row],[YearsSinceLastPromotion]]=0,"0",
  attrition_data[[#This Row],[YearsSinceLastPromotion]]&lt;=2,"1–2",
  attrition_data[[#This Row],[YearsSinceLastPromotion]]&lt;=5,"3–5",
  TRUE,"6+"
)</f>
        <v>1–2</v>
      </c>
      <c r="AP1177">
        <f>attrition_data[[#This Row],[MonthlyIncome]] * 12 * ReplacementFactor</f>
        <v>19062</v>
      </c>
      <c r="AQ1177">
        <f>IFERROR(attrition_data[[#This Row],[AttritionFlag]] * attrition_data[[#This Row],[ReplacementCost]], 0)</f>
        <v>0</v>
      </c>
      <c r="AR117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77" t="str" cm="1">
        <f t="array" ref="AS1177">_xlfn.IFS(
  attrition_data[[#This Row],[RiskScore]] &lt;= $AU$3, "Q1 (Lowest)",
  attrition_data[[#This Row],[RiskScore]] &lt;= $AV$3, "Q2",
  attrition_data[[#This Row],[RiskScore]] &lt;= $AW$3, "Q3",
  TRUE, "Q4 (Highest)"
)</f>
        <v>Q1 (Lowest)</v>
      </c>
    </row>
    <row r="1178" spans="1:45">
      <c r="A1178">
        <v>49</v>
      </c>
      <c r="B1178" t="s">
        <v>50</v>
      </c>
      <c r="C1178" t="s">
        <v>39</v>
      </c>
      <c r="D1178" t="s">
        <v>52</v>
      </c>
      <c r="E1178">
        <v>22</v>
      </c>
      <c r="F1178">
        <v>4</v>
      </c>
      <c r="G1178" t="s">
        <v>59</v>
      </c>
      <c r="H1178">
        <v>1655</v>
      </c>
      <c r="I1178">
        <v>1</v>
      </c>
      <c r="J1178" t="s">
        <v>42</v>
      </c>
      <c r="K1178">
        <v>3</v>
      </c>
      <c r="L1178">
        <v>4</v>
      </c>
      <c r="M1178" t="s">
        <v>80</v>
      </c>
      <c r="N1178">
        <v>2</v>
      </c>
      <c r="O1178" t="s">
        <v>55</v>
      </c>
      <c r="P1178">
        <v>16413</v>
      </c>
      <c r="Q1178">
        <v>3</v>
      </c>
      <c r="R1178" t="s">
        <v>50</v>
      </c>
      <c r="S1178">
        <v>16</v>
      </c>
      <c r="T1178">
        <v>3</v>
      </c>
      <c r="U1178">
        <v>2</v>
      </c>
      <c r="V1178">
        <v>2</v>
      </c>
      <c r="W1178">
        <v>27</v>
      </c>
      <c r="X1178">
        <v>2</v>
      </c>
      <c r="Y1178">
        <v>3</v>
      </c>
      <c r="Z1178">
        <v>4</v>
      </c>
      <c r="AA1178">
        <v>2</v>
      </c>
      <c r="AB1178">
        <v>1</v>
      </c>
      <c r="AC1178">
        <v>2</v>
      </c>
      <c r="AD1178">
        <v>0</v>
      </c>
      <c r="AE1178">
        <v>0</v>
      </c>
      <c r="AF1178">
        <v>1</v>
      </c>
      <c r="AG1178">
        <v>1</v>
      </c>
      <c r="AH1178" t="s">
        <v>56</v>
      </c>
      <c r="AI1178" t="s">
        <v>68</v>
      </c>
      <c r="AJ1178" t="s">
        <v>76</v>
      </c>
      <c r="AK1178" t="s">
        <v>77</v>
      </c>
      <c r="AL1178" t="s">
        <v>65</v>
      </c>
      <c r="AM1178">
        <v>2</v>
      </c>
      <c r="AN1178" t="s">
        <v>93</v>
      </c>
      <c r="AO1178" t="str" cm="1">
        <f t="array" ref="AO1178">_xlfn.IFS(
  attrition_data[[#This Row],[YearsSinceLastPromotion]]="","",
  attrition_data[[#This Row],[YearsSinceLastPromotion]]=0,"0",
  attrition_data[[#This Row],[YearsSinceLastPromotion]]&lt;=2,"1–2",
  attrition_data[[#This Row],[YearsSinceLastPromotion]]&lt;=5,"3–5",
  TRUE,"6+"
)</f>
        <v>1–2</v>
      </c>
      <c r="AP1178">
        <f>attrition_data[[#This Row],[MonthlyIncome]] * 12 * ReplacementFactor</f>
        <v>59086.799999999996</v>
      </c>
      <c r="AQ1178">
        <f>IFERROR(attrition_data[[#This Row],[AttritionFlag]] * attrition_data[[#This Row],[ReplacementCost]], 0)</f>
        <v>0</v>
      </c>
      <c r="AR117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178" t="str" cm="1">
        <f t="array" ref="AS1178">_xlfn.IFS(
  attrition_data[[#This Row],[RiskScore]] &lt;= $AU$3, "Q1 (Lowest)",
  attrition_data[[#This Row],[RiskScore]] &lt;= $AV$3, "Q2",
  attrition_data[[#This Row],[RiskScore]] &lt;= $AW$3, "Q3",
  TRUE, "Q4 (Highest)"
)</f>
        <v>Q3</v>
      </c>
    </row>
    <row r="1179" spans="1:45">
      <c r="A1179">
        <v>50</v>
      </c>
      <c r="B1179" t="s">
        <v>50</v>
      </c>
      <c r="C1179" t="s">
        <v>39</v>
      </c>
      <c r="D1179" t="s">
        <v>52</v>
      </c>
      <c r="E1179">
        <v>17</v>
      </c>
      <c r="F1179">
        <v>5</v>
      </c>
      <c r="G1179" t="s">
        <v>41</v>
      </c>
      <c r="H1179">
        <v>1656</v>
      </c>
      <c r="I1179">
        <v>4</v>
      </c>
      <c r="J1179" t="s">
        <v>42</v>
      </c>
      <c r="K1179">
        <v>2</v>
      </c>
      <c r="L1179">
        <v>3</v>
      </c>
      <c r="M1179" t="s">
        <v>80</v>
      </c>
      <c r="N1179">
        <v>1</v>
      </c>
      <c r="O1179" t="s">
        <v>67</v>
      </c>
      <c r="P1179">
        <v>13269</v>
      </c>
      <c r="Q1179">
        <v>5</v>
      </c>
      <c r="R1179" t="s">
        <v>50</v>
      </c>
      <c r="S1179">
        <v>15</v>
      </c>
      <c r="T1179">
        <v>3</v>
      </c>
      <c r="U1179">
        <v>3</v>
      </c>
      <c r="V1179">
        <v>3</v>
      </c>
      <c r="W1179">
        <v>19</v>
      </c>
      <c r="X1179">
        <v>3</v>
      </c>
      <c r="Y1179">
        <v>3</v>
      </c>
      <c r="Z1179">
        <v>14</v>
      </c>
      <c r="AA1179">
        <v>11</v>
      </c>
      <c r="AB1179">
        <v>1</v>
      </c>
      <c r="AC1179">
        <v>11</v>
      </c>
      <c r="AD1179">
        <v>0</v>
      </c>
      <c r="AE1179">
        <v>0</v>
      </c>
      <c r="AF1179">
        <v>1</v>
      </c>
      <c r="AG1179">
        <v>1</v>
      </c>
      <c r="AH1179" t="s">
        <v>56</v>
      </c>
      <c r="AI1179" t="s">
        <v>72</v>
      </c>
      <c r="AJ1179" t="s">
        <v>81</v>
      </c>
      <c r="AK1179" t="s">
        <v>71</v>
      </c>
      <c r="AL1179" t="s">
        <v>71</v>
      </c>
      <c r="AM1179">
        <v>2.75</v>
      </c>
      <c r="AN1179" t="s">
        <v>94</v>
      </c>
      <c r="AO1179" t="str" cm="1">
        <f t="array" ref="AO1179">_xlfn.IFS(
  attrition_data[[#This Row],[YearsSinceLastPromotion]]="","",
  attrition_data[[#This Row],[YearsSinceLastPromotion]]=0,"0",
  attrition_data[[#This Row],[YearsSinceLastPromotion]]&lt;=2,"1–2",
  attrition_data[[#This Row],[YearsSinceLastPromotion]]&lt;=5,"3–5",
  TRUE,"6+"
)</f>
        <v>1–2</v>
      </c>
      <c r="AP1179">
        <f>attrition_data[[#This Row],[MonthlyIncome]] * 12 * ReplacementFactor</f>
        <v>47768.4</v>
      </c>
      <c r="AQ1179">
        <f>IFERROR(attrition_data[[#This Row],[AttritionFlag]] * attrition_data[[#This Row],[ReplacementCost]], 0)</f>
        <v>0</v>
      </c>
      <c r="AR117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79" t="str" cm="1">
        <f t="array" ref="AS1179">_xlfn.IFS(
  attrition_data[[#This Row],[RiskScore]] &lt;= $AU$3, "Q1 (Lowest)",
  attrition_data[[#This Row],[RiskScore]] &lt;= $AV$3, "Q2",
  attrition_data[[#This Row],[RiskScore]] &lt;= $AW$3, "Q3",
  TRUE, "Q4 (Highest)"
)</f>
        <v>Q1 (Lowest)</v>
      </c>
    </row>
    <row r="1180" spans="1:45">
      <c r="A1180">
        <v>20</v>
      </c>
      <c r="B1180" t="s">
        <v>50</v>
      </c>
      <c r="C1180" t="s">
        <v>39</v>
      </c>
      <c r="D1180" t="s">
        <v>40</v>
      </c>
      <c r="E1180">
        <v>2</v>
      </c>
      <c r="F1180">
        <v>3</v>
      </c>
      <c r="G1180" t="s">
        <v>64</v>
      </c>
      <c r="H1180">
        <v>1657</v>
      </c>
      <c r="I1180">
        <v>3</v>
      </c>
      <c r="J1180" t="s">
        <v>42</v>
      </c>
      <c r="K1180">
        <v>3</v>
      </c>
      <c r="L1180">
        <v>1</v>
      </c>
      <c r="M1180" t="s">
        <v>79</v>
      </c>
      <c r="N1180">
        <v>3</v>
      </c>
      <c r="O1180" t="s">
        <v>44</v>
      </c>
      <c r="P1180">
        <v>2783</v>
      </c>
      <c r="Q1180">
        <v>1</v>
      </c>
      <c r="R1180" t="s">
        <v>50</v>
      </c>
      <c r="S1180">
        <v>19</v>
      </c>
      <c r="T1180">
        <v>3</v>
      </c>
      <c r="U1180">
        <v>1</v>
      </c>
      <c r="V1180">
        <v>0</v>
      </c>
      <c r="W1180">
        <v>2</v>
      </c>
      <c r="X1180">
        <v>3</v>
      </c>
      <c r="Y1180">
        <v>3</v>
      </c>
      <c r="Z1180">
        <v>2</v>
      </c>
      <c r="AA1180">
        <v>2</v>
      </c>
      <c r="AB1180">
        <v>2</v>
      </c>
      <c r="AC1180">
        <v>2</v>
      </c>
      <c r="AD1180">
        <v>0</v>
      </c>
      <c r="AE1180">
        <v>0</v>
      </c>
      <c r="AF1180">
        <v>0</v>
      </c>
      <c r="AG1180">
        <v>1</v>
      </c>
      <c r="AH1180" t="s">
        <v>153</v>
      </c>
      <c r="AI1180" t="s">
        <v>46</v>
      </c>
      <c r="AJ1180" t="s">
        <v>61</v>
      </c>
      <c r="AK1180" t="s">
        <v>65</v>
      </c>
      <c r="AL1180" t="s">
        <v>65</v>
      </c>
      <c r="AM1180">
        <v>2.5</v>
      </c>
      <c r="AN1180" t="s">
        <v>96</v>
      </c>
      <c r="AO1180" t="str" cm="1">
        <f t="array" ref="AO1180">_xlfn.IFS(
  attrition_data[[#This Row],[YearsSinceLastPromotion]]="","",
  attrition_data[[#This Row],[YearsSinceLastPromotion]]=0,"0",
  attrition_data[[#This Row],[YearsSinceLastPromotion]]&lt;=2,"1–2",
  attrition_data[[#This Row],[YearsSinceLastPromotion]]&lt;=5,"3–5",
  TRUE,"6+"
)</f>
        <v>1–2</v>
      </c>
      <c r="AP1180">
        <f>attrition_data[[#This Row],[MonthlyIncome]] * 12 * ReplacementFactor</f>
        <v>10018.799999999999</v>
      </c>
      <c r="AQ1180">
        <f>IFERROR(attrition_data[[#This Row],[AttritionFlag]] * attrition_data[[#This Row],[ReplacementCost]], 0)</f>
        <v>0</v>
      </c>
      <c r="AR118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80" t="str" cm="1">
        <f t="array" ref="AS1180">_xlfn.IFS(
  attrition_data[[#This Row],[RiskScore]] &lt;= $AU$3, "Q1 (Lowest)",
  attrition_data[[#This Row],[RiskScore]] &lt;= $AV$3, "Q2",
  attrition_data[[#This Row],[RiskScore]] &lt;= $AW$3, "Q3",
  TRUE, "Q4 (Highest)"
)</f>
        <v>Q2</v>
      </c>
    </row>
    <row r="1181" spans="1:45">
      <c r="A1181">
        <v>34</v>
      </c>
      <c r="B1181" t="s">
        <v>50</v>
      </c>
      <c r="C1181" t="s">
        <v>39</v>
      </c>
      <c r="D1181" t="s">
        <v>52</v>
      </c>
      <c r="E1181">
        <v>3</v>
      </c>
      <c r="F1181">
        <v>3</v>
      </c>
      <c r="G1181" t="s">
        <v>41</v>
      </c>
      <c r="H1181">
        <v>1658</v>
      </c>
      <c r="I1181">
        <v>4</v>
      </c>
      <c r="J1181" t="s">
        <v>42</v>
      </c>
      <c r="K1181">
        <v>3</v>
      </c>
      <c r="L1181">
        <v>2</v>
      </c>
      <c r="M1181" t="s">
        <v>54</v>
      </c>
      <c r="N1181">
        <v>2</v>
      </c>
      <c r="O1181" t="s">
        <v>67</v>
      </c>
      <c r="P1181">
        <v>5433</v>
      </c>
      <c r="Q1181">
        <v>1</v>
      </c>
      <c r="R1181" t="s">
        <v>50</v>
      </c>
      <c r="S1181">
        <v>12</v>
      </c>
      <c r="T1181">
        <v>3</v>
      </c>
      <c r="U1181">
        <v>3</v>
      </c>
      <c r="V1181">
        <v>1</v>
      </c>
      <c r="W1181">
        <v>11</v>
      </c>
      <c r="X1181">
        <v>2</v>
      </c>
      <c r="Y1181">
        <v>3</v>
      </c>
      <c r="Z1181">
        <v>11</v>
      </c>
      <c r="AA1181">
        <v>8</v>
      </c>
      <c r="AB1181">
        <v>7</v>
      </c>
      <c r="AC1181">
        <v>9</v>
      </c>
      <c r="AD1181">
        <v>0</v>
      </c>
      <c r="AE1181">
        <v>0</v>
      </c>
      <c r="AF1181">
        <v>0</v>
      </c>
      <c r="AG1181">
        <v>1</v>
      </c>
      <c r="AH1181" t="s">
        <v>63</v>
      </c>
      <c r="AI1181" t="s">
        <v>46</v>
      </c>
      <c r="AJ1181" t="s">
        <v>47</v>
      </c>
      <c r="AK1181" t="s">
        <v>58</v>
      </c>
      <c r="AL1181" t="s">
        <v>71</v>
      </c>
      <c r="AM1181">
        <v>3</v>
      </c>
      <c r="AN1181" t="s">
        <v>94</v>
      </c>
      <c r="AO1181" t="str" cm="1">
        <f t="array" ref="AO1181">_xlfn.IFS(
  attrition_data[[#This Row],[YearsSinceLastPromotion]]="","",
  attrition_data[[#This Row],[YearsSinceLastPromotion]]=0,"0",
  attrition_data[[#This Row],[YearsSinceLastPromotion]]&lt;=2,"1–2",
  attrition_data[[#This Row],[YearsSinceLastPromotion]]&lt;=5,"3–5",
  TRUE,"6+"
)</f>
        <v>6+</v>
      </c>
      <c r="AP1181">
        <f>attrition_data[[#This Row],[MonthlyIncome]] * 12 * ReplacementFactor</f>
        <v>19558.8</v>
      </c>
      <c r="AQ1181">
        <f>IFERROR(attrition_data[[#This Row],[AttritionFlag]] * attrition_data[[#This Row],[ReplacementCost]], 0)</f>
        <v>0</v>
      </c>
      <c r="AR118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81" t="str" cm="1">
        <f t="array" ref="AS1181">_xlfn.IFS(
  attrition_data[[#This Row],[RiskScore]] &lt;= $AU$3, "Q1 (Lowest)",
  attrition_data[[#This Row],[RiskScore]] &lt;= $AV$3, "Q2",
  attrition_data[[#This Row],[RiskScore]] &lt;= $AW$3, "Q3",
  TRUE, "Q4 (Highest)"
)</f>
        <v>Q2</v>
      </c>
    </row>
    <row r="1182" spans="1:45">
      <c r="A1182">
        <v>36</v>
      </c>
      <c r="B1182" t="s">
        <v>50</v>
      </c>
      <c r="C1182" t="s">
        <v>39</v>
      </c>
      <c r="D1182" t="s">
        <v>52</v>
      </c>
      <c r="E1182">
        <v>7</v>
      </c>
      <c r="F1182">
        <v>3</v>
      </c>
      <c r="G1182" t="s">
        <v>41</v>
      </c>
      <c r="H1182">
        <v>1659</v>
      </c>
      <c r="I1182">
        <v>1</v>
      </c>
      <c r="J1182" t="s">
        <v>53</v>
      </c>
      <c r="K1182">
        <v>3</v>
      </c>
      <c r="L1182">
        <v>1</v>
      </c>
      <c r="M1182" t="s">
        <v>60</v>
      </c>
      <c r="N1182">
        <v>2</v>
      </c>
      <c r="O1182" t="s">
        <v>44</v>
      </c>
      <c r="P1182">
        <v>2013</v>
      </c>
      <c r="Q1182">
        <v>2</v>
      </c>
      <c r="R1182" t="s">
        <v>50</v>
      </c>
      <c r="S1182">
        <v>11</v>
      </c>
      <c r="T1182">
        <v>3</v>
      </c>
      <c r="U1182">
        <v>3</v>
      </c>
      <c r="V1182">
        <v>0</v>
      </c>
      <c r="W1182">
        <v>15</v>
      </c>
      <c r="X1182">
        <v>4</v>
      </c>
      <c r="Y1182">
        <v>3</v>
      </c>
      <c r="Z1182">
        <v>4</v>
      </c>
      <c r="AA1182">
        <v>3</v>
      </c>
      <c r="AB1182">
        <v>1</v>
      </c>
      <c r="AC1182">
        <v>3</v>
      </c>
      <c r="AD1182">
        <v>0</v>
      </c>
      <c r="AE1182">
        <v>0</v>
      </c>
      <c r="AF1182">
        <v>1</v>
      </c>
      <c r="AG1182">
        <v>1</v>
      </c>
      <c r="AH1182" t="s">
        <v>45</v>
      </c>
      <c r="AI1182" t="s">
        <v>57</v>
      </c>
      <c r="AJ1182" t="s">
        <v>61</v>
      </c>
      <c r="AK1182" t="s">
        <v>58</v>
      </c>
      <c r="AL1182" t="s">
        <v>65</v>
      </c>
      <c r="AM1182">
        <v>2.25</v>
      </c>
      <c r="AN1182" t="s">
        <v>96</v>
      </c>
      <c r="AO1182" t="str" cm="1">
        <f t="array" ref="AO1182">_xlfn.IFS(
  attrition_data[[#This Row],[YearsSinceLastPromotion]]="","",
  attrition_data[[#This Row],[YearsSinceLastPromotion]]=0,"0",
  attrition_data[[#This Row],[YearsSinceLastPromotion]]&lt;=2,"1–2",
  attrition_data[[#This Row],[YearsSinceLastPromotion]]&lt;=5,"3–5",
  TRUE,"6+"
)</f>
        <v>1–2</v>
      </c>
      <c r="AP1182">
        <f>attrition_data[[#This Row],[MonthlyIncome]] * 12 * ReplacementFactor</f>
        <v>7246.8</v>
      </c>
      <c r="AQ1182">
        <f>IFERROR(attrition_data[[#This Row],[AttritionFlag]] * attrition_data[[#This Row],[ReplacementCost]], 0)</f>
        <v>0</v>
      </c>
      <c r="AR118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82" t="str" cm="1">
        <f t="array" ref="AS1182">_xlfn.IFS(
  attrition_data[[#This Row],[RiskScore]] &lt;= $AU$3, "Q1 (Lowest)",
  attrition_data[[#This Row],[RiskScore]] &lt;= $AV$3, "Q2",
  attrition_data[[#This Row],[RiskScore]] &lt;= $AW$3, "Q3",
  TRUE, "Q4 (Highest)"
)</f>
        <v>Q1 (Lowest)</v>
      </c>
    </row>
    <row r="1183" spans="1:45">
      <c r="A1183">
        <v>49</v>
      </c>
      <c r="B1183" t="s">
        <v>50</v>
      </c>
      <c r="C1183" t="s">
        <v>39</v>
      </c>
      <c r="D1183" t="s">
        <v>52</v>
      </c>
      <c r="E1183">
        <v>6</v>
      </c>
      <c r="F1183">
        <v>1</v>
      </c>
      <c r="G1183" t="s">
        <v>41</v>
      </c>
      <c r="H1183">
        <v>1661</v>
      </c>
      <c r="I1183">
        <v>3</v>
      </c>
      <c r="J1183" t="s">
        <v>42</v>
      </c>
      <c r="K1183">
        <v>2</v>
      </c>
      <c r="L1183">
        <v>4</v>
      </c>
      <c r="M1183" t="s">
        <v>70</v>
      </c>
      <c r="N1183">
        <v>3</v>
      </c>
      <c r="O1183" t="s">
        <v>55</v>
      </c>
      <c r="P1183">
        <v>13966</v>
      </c>
      <c r="Q1183">
        <v>2</v>
      </c>
      <c r="R1183" t="s">
        <v>38</v>
      </c>
      <c r="S1183">
        <v>19</v>
      </c>
      <c r="T1183">
        <v>3</v>
      </c>
      <c r="U1183">
        <v>2</v>
      </c>
      <c r="V1183">
        <v>1</v>
      </c>
      <c r="W1183">
        <v>30</v>
      </c>
      <c r="X1183">
        <v>3</v>
      </c>
      <c r="Y1183">
        <v>3</v>
      </c>
      <c r="Z1183">
        <v>15</v>
      </c>
      <c r="AA1183">
        <v>11</v>
      </c>
      <c r="AB1183">
        <v>2</v>
      </c>
      <c r="AC1183">
        <v>12</v>
      </c>
      <c r="AD1183">
        <v>0</v>
      </c>
      <c r="AE1183">
        <v>1</v>
      </c>
      <c r="AF1183">
        <v>0</v>
      </c>
      <c r="AG1183">
        <v>1</v>
      </c>
      <c r="AH1183" t="s">
        <v>56</v>
      </c>
      <c r="AI1183" t="s">
        <v>57</v>
      </c>
      <c r="AJ1183" t="s">
        <v>81</v>
      </c>
      <c r="AK1183" t="s">
        <v>77</v>
      </c>
      <c r="AL1183" t="s">
        <v>71</v>
      </c>
      <c r="AM1183">
        <v>2.75</v>
      </c>
      <c r="AN1183" t="s">
        <v>94</v>
      </c>
      <c r="AO1183" t="str" cm="1">
        <f t="array" ref="AO1183">_xlfn.IFS(
  attrition_data[[#This Row],[YearsSinceLastPromotion]]="","",
  attrition_data[[#This Row],[YearsSinceLastPromotion]]=0,"0",
  attrition_data[[#This Row],[YearsSinceLastPromotion]]&lt;=2,"1–2",
  attrition_data[[#This Row],[YearsSinceLastPromotion]]&lt;=5,"3–5",
  TRUE,"6+"
)</f>
        <v>1–2</v>
      </c>
      <c r="AP1183">
        <f>attrition_data[[#This Row],[MonthlyIncome]] * 12 * ReplacementFactor</f>
        <v>50277.599999999999</v>
      </c>
      <c r="AQ1183">
        <f>IFERROR(attrition_data[[#This Row],[AttritionFlag]] * attrition_data[[#This Row],[ReplacementCost]], 0)</f>
        <v>0</v>
      </c>
      <c r="AR118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83" t="str" cm="1">
        <f t="array" ref="AS1183">_xlfn.IFS(
  attrition_data[[#This Row],[RiskScore]] &lt;= $AU$3, "Q1 (Lowest)",
  attrition_data[[#This Row],[RiskScore]] &lt;= $AV$3, "Q2",
  attrition_data[[#This Row],[RiskScore]] &lt;= $AW$3, "Q3",
  TRUE, "Q4 (Highest)"
)</f>
        <v>Q2</v>
      </c>
    </row>
    <row r="1184" spans="1:45">
      <c r="A1184">
        <v>36</v>
      </c>
      <c r="B1184" t="s">
        <v>50</v>
      </c>
      <c r="C1184" t="s">
        <v>74</v>
      </c>
      <c r="D1184" t="s">
        <v>52</v>
      </c>
      <c r="E1184">
        <v>1</v>
      </c>
      <c r="F1184">
        <v>4</v>
      </c>
      <c r="G1184" t="s">
        <v>64</v>
      </c>
      <c r="H1184">
        <v>1662</v>
      </c>
      <c r="I1184">
        <v>4</v>
      </c>
      <c r="J1184" t="s">
        <v>42</v>
      </c>
      <c r="K1184">
        <v>2</v>
      </c>
      <c r="L1184">
        <v>2</v>
      </c>
      <c r="M1184" t="s">
        <v>69</v>
      </c>
      <c r="N1184">
        <v>3</v>
      </c>
      <c r="O1184" t="s">
        <v>55</v>
      </c>
      <c r="P1184">
        <v>4374</v>
      </c>
      <c r="Q1184">
        <v>0</v>
      </c>
      <c r="R1184" t="s">
        <v>50</v>
      </c>
      <c r="S1184">
        <v>15</v>
      </c>
      <c r="T1184">
        <v>3</v>
      </c>
      <c r="U1184">
        <v>3</v>
      </c>
      <c r="V1184">
        <v>0</v>
      </c>
      <c r="W1184">
        <v>4</v>
      </c>
      <c r="X1184">
        <v>6</v>
      </c>
      <c r="Y1184">
        <v>3</v>
      </c>
      <c r="Z1184">
        <v>3</v>
      </c>
      <c r="AA1184">
        <v>2</v>
      </c>
      <c r="AB1184">
        <v>1</v>
      </c>
      <c r="AC1184">
        <v>2</v>
      </c>
      <c r="AD1184">
        <v>0</v>
      </c>
      <c r="AE1184">
        <v>0</v>
      </c>
      <c r="AF1184">
        <v>1</v>
      </c>
      <c r="AG1184">
        <v>1</v>
      </c>
      <c r="AH1184" t="s">
        <v>45</v>
      </c>
      <c r="AI1184" t="s">
        <v>46</v>
      </c>
      <c r="AJ1184" t="s">
        <v>61</v>
      </c>
      <c r="AK1184" t="s">
        <v>48</v>
      </c>
      <c r="AL1184" t="s">
        <v>65</v>
      </c>
      <c r="AM1184">
        <v>3.25</v>
      </c>
      <c r="AN1184" t="s">
        <v>95</v>
      </c>
      <c r="AO1184" t="str" cm="1">
        <f t="array" ref="AO1184">_xlfn.IFS(
  attrition_data[[#This Row],[YearsSinceLastPromotion]]="","",
  attrition_data[[#This Row],[YearsSinceLastPromotion]]=0,"0",
  attrition_data[[#This Row],[YearsSinceLastPromotion]]&lt;=2,"1–2",
  attrition_data[[#This Row],[YearsSinceLastPromotion]]&lt;=5,"3–5",
  TRUE,"6+"
)</f>
        <v>1–2</v>
      </c>
      <c r="AP1184">
        <f>attrition_data[[#This Row],[MonthlyIncome]] * 12 * ReplacementFactor</f>
        <v>15746.4</v>
      </c>
      <c r="AQ1184">
        <f>IFERROR(attrition_data[[#This Row],[AttritionFlag]] * attrition_data[[#This Row],[ReplacementCost]], 0)</f>
        <v>0</v>
      </c>
      <c r="AR118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84" t="str" cm="1">
        <f t="array" ref="AS1184">_xlfn.IFS(
  attrition_data[[#This Row],[RiskScore]] &lt;= $AU$3, "Q1 (Lowest)",
  attrition_data[[#This Row],[RiskScore]] &lt;= $AV$3, "Q2",
  attrition_data[[#This Row],[RiskScore]] &lt;= $AW$3, "Q3",
  TRUE, "Q4 (Highest)"
)</f>
        <v>Q1 (Lowest)</v>
      </c>
    </row>
    <row r="1185" spans="1:45">
      <c r="A1185">
        <v>36</v>
      </c>
      <c r="B1185" t="s">
        <v>50</v>
      </c>
      <c r="C1185" t="s">
        <v>39</v>
      </c>
      <c r="D1185" t="s">
        <v>52</v>
      </c>
      <c r="E1185">
        <v>3</v>
      </c>
      <c r="F1185">
        <v>2</v>
      </c>
      <c r="G1185" t="s">
        <v>41</v>
      </c>
      <c r="H1185">
        <v>1664</v>
      </c>
      <c r="I1185">
        <v>4</v>
      </c>
      <c r="J1185" t="s">
        <v>53</v>
      </c>
      <c r="K1185">
        <v>4</v>
      </c>
      <c r="L1185">
        <v>2</v>
      </c>
      <c r="M1185" t="s">
        <v>70</v>
      </c>
      <c r="N1185">
        <v>1</v>
      </c>
      <c r="O1185" t="s">
        <v>67</v>
      </c>
      <c r="P1185">
        <v>6842</v>
      </c>
      <c r="Q1185">
        <v>6</v>
      </c>
      <c r="R1185" t="s">
        <v>50</v>
      </c>
      <c r="S1185">
        <v>20</v>
      </c>
      <c r="T1185">
        <v>4</v>
      </c>
      <c r="U1185">
        <v>1</v>
      </c>
      <c r="V1185">
        <v>1</v>
      </c>
      <c r="W1185">
        <v>13</v>
      </c>
      <c r="X1185">
        <v>3</v>
      </c>
      <c r="Y1185">
        <v>3</v>
      </c>
      <c r="Z1185">
        <v>5</v>
      </c>
      <c r="AA1185">
        <v>4</v>
      </c>
      <c r="AB1185">
        <v>0</v>
      </c>
      <c r="AC1185">
        <v>4</v>
      </c>
      <c r="AD1185">
        <v>0</v>
      </c>
      <c r="AE1185">
        <v>0</v>
      </c>
      <c r="AF1185">
        <v>1</v>
      </c>
      <c r="AG1185">
        <v>1</v>
      </c>
      <c r="AH1185" t="s">
        <v>45</v>
      </c>
      <c r="AI1185" t="s">
        <v>46</v>
      </c>
      <c r="AJ1185" t="s">
        <v>47</v>
      </c>
      <c r="AK1185" t="s">
        <v>58</v>
      </c>
      <c r="AL1185" t="s">
        <v>65</v>
      </c>
      <c r="AM1185">
        <v>2.25</v>
      </c>
      <c r="AN1185" t="s">
        <v>96</v>
      </c>
      <c r="AO1185" t="str" cm="1">
        <f t="array" ref="AO1185">_xlfn.IFS(
  attrition_data[[#This Row],[YearsSinceLastPromotion]]="","",
  attrition_data[[#This Row],[YearsSinceLastPromotion]]=0,"0",
  attrition_data[[#This Row],[YearsSinceLastPromotion]]&lt;=2,"1–2",
  attrition_data[[#This Row],[YearsSinceLastPromotion]]&lt;=5,"3–5",
  TRUE,"6+"
)</f>
        <v>0</v>
      </c>
      <c r="AP1185">
        <f>attrition_data[[#This Row],[MonthlyIncome]] * 12 * ReplacementFactor</f>
        <v>24631.200000000001</v>
      </c>
      <c r="AQ1185">
        <f>IFERROR(attrition_data[[#This Row],[AttritionFlag]] * attrition_data[[#This Row],[ReplacementCost]], 0)</f>
        <v>0</v>
      </c>
      <c r="AR118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85" t="str" cm="1">
        <f t="array" ref="AS1185">_xlfn.IFS(
  attrition_data[[#This Row],[RiskScore]] &lt;= $AU$3, "Q1 (Lowest)",
  attrition_data[[#This Row],[RiskScore]] &lt;= $AV$3, "Q2",
  attrition_data[[#This Row],[RiskScore]] &lt;= $AW$3, "Q3",
  TRUE, "Q4 (Highest)"
)</f>
        <v>Q1 (Lowest)</v>
      </c>
    </row>
    <row r="1186" spans="1:45">
      <c r="A1186">
        <v>54</v>
      </c>
      <c r="B1186" t="s">
        <v>50</v>
      </c>
      <c r="C1186" t="s">
        <v>39</v>
      </c>
      <c r="D1186" t="s">
        <v>52</v>
      </c>
      <c r="E1186">
        <v>22</v>
      </c>
      <c r="F1186">
        <v>5</v>
      </c>
      <c r="G1186" t="s">
        <v>64</v>
      </c>
      <c r="H1186">
        <v>1665</v>
      </c>
      <c r="I1186">
        <v>2</v>
      </c>
      <c r="J1186" t="s">
        <v>42</v>
      </c>
      <c r="K1186">
        <v>3</v>
      </c>
      <c r="L1186">
        <v>4</v>
      </c>
      <c r="M1186" t="s">
        <v>75</v>
      </c>
      <c r="N1186">
        <v>3</v>
      </c>
      <c r="O1186" t="s">
        <v>55</v>
      </c>
      <c r="P1186">
        <v>17426</v>
      </c>
      <c r="Q1186">
        <v>3</v>
      </c>
      <c r="R1186" t="s">
        <v>50</v>
      </c>
      <c r="S1186">
        <v>25</v>
      </c>
      <c r="T1186">
        <v>4</v>
      </c>
      <c r="U1186">
        <v>3</v>
      </c>
      <c r="V1186">
        <v>1</v>
      </c>
      <c r="W1186">
        <v>36</v>
      </c>
      <c r="X1186">
        <v>6</v>
      </c>
      <c r="Y1186">
        <v>3</v>
      </c>
      <c r="Z1186">
        <v>10</v>
      </c>
      <c r="AA1186">
        <v>8</v>
      </c>
      <c r="AB1186">
        <v>4</v>
      </c>
      <c r="AC1186">
        <v>7</v>
      </c>
      <c r="AD1186">
        <v>0</v>
      </c>
      <c r="AE1186">
        <v>0</v>
      </c>
      <c r="AF1186">
        <v>0</v>
      </c>
      <c r="AG1186">
        <v>1</v>
      </c>
      <c r="AH1186" t="s">
        <v>56</v>
      </c>
      <c r="AI1186" t="s">
        <v>68</v>
      </c>
      <c r="AJ1186" t="s">
        <v>76</v>
      </c>
      <c r="AK1186" t="s">
        <v>77</v>
      </c>
      <c r="AL1186" t="s">
        <v>49</v>
      </c>
      <c r="AM1186">
        <v>2.75</v>
      </c>
      <c r="AN1186" t="s">
        <v>94</v>
      </c>
      <c r="AO1186" t="str" cm="1">
        <f t="array" ref="AO1186">_xlfn.IFS(
  attrition_data[[#This Row],[YearsSinceLastPromotion]]="","",
  attrition_data[[#This Row],[YearsSinceLastPromotion]]=0,"0",
  attrition_data[[#This Row],[YearsSinceLastPromotion]]&lt;=2,"1–2",
  attrition_data[[#This Row],[YearsSinceLastPromotion]]&lt;=5,"3–5",
  TRUE,"6+"
)</f>
        <v>3–5</v>
      </c>
      <c r="AP1186">
        <f>attrition_data[[#This Row],[MonthlyIncome]] * 12 * ReplacementFactor</f>
        <v>62733.599999999999</v>
      </c>
      <c r="AQ1186">
        <f>IFERROR(attrition_data[[#This Row],[AttritionFlag]] * attrition_data[[#This Row],[ReplacementCost]], 0)</f>
        <v>0</v>
      </c>
      <c r="AR118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186" t="str" cm="1">
        <f t="array" ref="AS1186">_xlfn.IFS(
  attrition_data[[#This Row],[RiskScore]] &lt;= $AU$3, "Q1 (Lowest)",
  attrition_data[[#This Row],[RiskScore]] &lt;= $AV$3, "Q2",
  attrition_data[[#This Row],[RiskScore]] &lt;= $AW$3, "Q3",
  TRUE, "Q4 (Highest)"
)</f>
        <v>Q3</v>
      </c>
    </row>
    <row r="1187" spans="1:45">
      <c r="A1187">
        <v>43</v>
      </c>
      <c r="B1187" t="s">
        <v>50</v>
      </c>
      <c r="C1187" t="s">
        <v>39</v>
      </c>
      <c r="D1187" t="s">
        <v>52</v>
      </c>
      <c r="E1187">
        <v>15</v>
      </c>
      <c r="F1187">
        <v>2</v>
      </c>
      <c r="G1187" t="s">
        <v>41</v>
      </c>
      <c r="H1187">
        <v>1666</v>
      </c>
      <c r="I1187">
        <v>3</v>
      </c>
      <c r="J1187" t="s">
        <v>53</v>
      </c>
      <c r="K1187">
        <v>2</v>
      </c>
      <c r="L1187">
        <v>4</v>
      </c>
      <c r="M1187" t="s">
        <v>80</v>
      </c>
      <c r="N1187">
        <v>3</v>
      </c>
      <c r="O1187" t="s">
        <v>55</v>
      </c>
      <c r="P1187">
        <v>17603</v>
      </c>
      <c r="Q1187">
        <v>1</v>
      </c>
      <c r="R1187" t="s">
        <v>50</v>
      </c>
      <c r="S1187">
        <v>24</v>
      </c>
      <c r="T1187">
        <v>4</v>
      </c>
      <c r="U1187">
        <v>1</v>
      </c>
      <c r="V1187">
        <v>1</v>
      </c>
      <c r="W1187">
        <v>14</v>
      </c>
      <c r="X1187">
        <v>3</v>
      </c>
      <c r="Y1187">
        <v>3</v>
      </c>
      <c r="Z1187">
        <v>14</v>
      </c>
      <c r="AA1187">
        <v>10</v>
      </c>
      <c r="AB1187">
        <v>6</v>
      </c>
      <c r="AC1187">
        <v>11</v>
      </c>
      <c r="AD1187">
        <v>0</v>
      </c>
      <c r="AE1187">
        <v>0</v>
      </c>
      <c r="AF1187">
        <v>0</v>
      </c>
      <c r="AG1187">
        <v>1</v>
      </c>
      <c r="AH1187" t="s">
        <v>45</v>
      </c>
      <c r="AI1187" t="s">
        <v>73</v>
      </c>
      <c r="AJ1187" t="s">
        <v>76</v>
      </c>
      <c r="AK1187" t="s">
        <v>58</v>
      </c>
      <c r="AL1187" t="s">
        <v>71</v>
      </c>
      <c r="AM1187">
        <v>2.5</v>
      </c>
      <c r="AN1187" t="s">
        <v>96</v>
      </c>
      <c r="AO1187" t="str" cm="1">
        <f t="array" ref="AO1187">_xlfn.IFS(
  attrition_data[[#This Row],[YearsSinceLastPromotion]]="","",
  attrition_data[[#This Row],[YearsSinceLastPromotion]]=0,"0",
  attrition_data[[#This Row],[YearsSinceLastPromotion]]&lt;=2,"1–2",
  attrition_data[[#This Row],[YearsSinceLastPromotion]]&lt;=5,"3–5",
  TRUE,"6+"
)</f>
        <v>6+</v>
      </c>
      <c r="AP1187">
        <f>attrition_data[[#This Row],[MonthlyIncome]] * 12 * ReplacementFactor</f>
        <v>63370.799999999996</v>
      </c>
      <c r="AQ1187">
        <f>IFERROR(attrition_data[[#This Row],[AttritionFlag]] * attrition_data[[#This Row],[ReplacementCost]], 0)</f>
        <v>0</v>
      </c>
      <c r="AR118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87" t="str" cm="1">
        <f t="array" ref="AS1187">_xlfn.IFS(
  attrition_data[[#This Row],[RiskScore]] &lt;= $AU$3, "Q1 (Lowest)",
  attrition_data[[#This Row],[RiskScore]] &lt;= $AV$3, "Q2",
  attrition_data[[#This Row],[RiskScore]] &lt;= $AW$3, "Q3",
  TRUE, "Q4 (Highest)"
)</f>
        <v>Q2</v>
      </c>
    </row>
    <row r="1188" spans="1:45">
      <c r="A1188">
        <v>35</v>
      </c>
      <c r="B1188" t="s">
        <v>38</v>
      </c>
      <c r="C1188" t="s">
        <v>51</v>
      </c>
      <c r="D1188" t="s">
        <v>40</v>
      </c>
      <c r="E1188">
        <v>12</v>
      </c>
      <c r="F1188">
        <v>4</v>
      </c>
      <c r="G1188" t="s">
        <v>59</v>
      </c>
      <c r="H1188">
        <v>1667</v>
      </c>
      <c r="I1188">
        <v>4</v>
      </c>
      <c r="J1188" t="s">
        <v>53</v>
      </c>
      <c r="K1188">
        <v>3</v>
      </c>
      <c r="L1188">
        <v>2</v>
      </c>
      <c r="M1188" t="s">
        <v>43</v>
      </c>
      <c r="N1188">
        <v>4</v>
      </c>
      <c r="O1188" t="s">
        <v>44</v>
      </c>
      <c r="P1188">
        <v>4581</v>
      </c>
      <c r="Q1188">
        <v>3</v>
      </c>
      <c r="R1188" t="s">
        <v>38</v>
      </c>
      <c r="S1188">
        <v>24</v>
      </c>
      <c r="T1188">
        <v>4</v>
      </c>
      <c r="U1188">
        <v>1</v>
      </c>
      <c r="V1188">
        <v>0</v>
      </c>
      <c r="W1188">
        <v>13</v>
      </c>
      <c r="X1188">
        <v>2</v>
      </c>
      <c r="Y1188">
        <v>4</v>
      </c>
      <c r="Z1188">
        <v>11</v>
      </c>
      <c r="AA1188">
        <v>9</v>
      </c>
      <c r="AB1188">
        <v>6</v>
      </c>
      <c r="AC1188">
        <v>7</v>
      </c>
      <c r="AD1188">
        <v>1</v>
      </c>
      <c r="AE1188">
        <v>1</v>
      </c>
      <c r="AF1188">
        <v>0</v>
      </c>
      <c r="AG1188">
        <v>1</v>
      </c>
      <c r="AH1188" t="s">
        <v>45</v>
      </c>
      <c r="AI1188" t="s">
        <v>73</v>
      </c>
      <c r="AJ1188" t="s">
        <v>61</v>
      </c>
      <c r="AK1188" t="s">
        <v>58</v>
      </c>
      <c r="AL1188" t="s">
        <v>71</v>
      </c>
      <c r="AM1188">
        <v>3.25</v>
      </c>
      <c r="AN1188" t="s">
        <v>95</v>
      </c>
      <c r="AO1188" t="str" cm="1">
        <f t="array" ref="AO1188">_xlfn.IFS(
  attrition_data[[#This Row],[YearsSinceLastPromotion]]="","",
  attrition_data[[#This Row],[YearsSinceLastPromotion]]=0,"0",
  attrition_data[[#This Row],[YearsSinceLastPromotion]]&lt;=2,"1–2",
  attrition_data[[#This Row],[YearsSinceLastPromotion]]&lt;=5,"3–5",
  TRUE,"6+"
)</f>
        <v>6+</v>
      </c>
      <c r="AP1188">
        <f>attrition_data[[#This Row],[MonthlyIncome]] * 12 * ReplacementFactor</f>
        <v>16491.599999999999</v>
      </c>
      <c r="AQ1188">
        <f>IFERROR(attrition_data[[#This Row],[AttritionFlag]] * attrition_data[[#This Row],[ReplacementCost]], 0)</f>
        <v>16491.599999999999</v>
      </c>
      <c r="AR118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188" t="str" cm="1">
        <f t="array" ref="AS1188">_xlfn.IFS(
  attrition_data[[#This Row],[RiskScore]] &lt;= $AU$3, "Q1 (Lowest)",
  attrition_data[[#This Row],[RiskScore]] &lt;= $AV$3, "Q2",
  attrition_data[[#This Row],[RiskScore]] &lt;= $AW$3, "Q3",
  TRUE, "Q4 (Highest)"
)</f>
        <v>Q3</v>
      </c>
    </row>
    <row r="1189" spans="1:45">
      <c r="A1189">
        <v>38</v>
      </c>
      <c r="B1189" t="s">
        <v>50</v>
      </c>
      <c r="C1189" t="s">
        <v>51</v>
      </c>
      <c r="D1189" t="s">
        <v>52</v>
      </c>
      <c r="E1189">
        <v>1</v>
      </c>
      <c r="F1189">
        <v>3</v>
      </c>
      <c r="G1189" t="s">
        <v>41</v>
      </c>
      <c r="H1189">
        <v>1668</v>
      </c>
      <c r="I1189">
        <v>4</v>
      </c>
      <c r="J1189" t="s">
        <v>53</v>
      </c>
      <c r="K1189">
        <v>3</v>
      </c>
      <c r="L1189">
        <v>2</v>
      </c>
      <c r="M1189" t="s">
        <v>54</v>
      </c>
      <c r="N1189">
        <v>4</v>
      </c>
      <c r="O1189" t="s">
        <v>55</v>
      </c>
      <c r="P1189">
        <v>4735</v>
      </c>
      <c r="Q1189">
        <v>7</v>
      </c>
      <c r="R1189" t="s">
        <v>50</v>
      </c>
      <c r="S1189">
        <v>15</v>
      </c>
      <c r="T1189">
        <v>3</v>
      </c>
      <c r="U1189">
        <v>4</v>
      </c>
      <c r="V1189">
        <v>2</v>
      </c>
      <c r="W1189">
        <v>19</v>
      </c>
      <c r="X1189">
        <v>4</v>
      </c>
      <c r="Y1189">
        <v>4</v>
      </c>
      <c r="Z1189">
        <v>13</v>
      </c>
      <c r="AA1189">
        <v>11</v>
      </c>
      <c r="AB1189">
        <v>2</v>
      </c>
      <c r="AC1189">
        <v>9</v>
      </c>
      <c r="AD1189">
        <v>0</v>
      </c>
      <c r="AE1189">
        <v>0</v>
      </c>
      <c r="AF1189">
        <v>0</v>
      </c>
      <c r="AG1189">
        <v>1</v>
      </c>
      <c r="AH1189" t="s">
        <v>45</v>
      </c>
      <c r="AI1189" t="s">
        <v>46</v>
      </c>
      <c r="AJ1189" t="s">
        <v>61</v>
      </c>
      <c r="AK1189" t="s">
        <v>71</v>
      </c>
      <c r="AL1189" t="s">
        <v>71</v>
      </c>
      <c r="AM1189">
        <v>4</v>
      </c>
      <c r="AN1189" t="s">
        <v>95</v>
      </c>
      <c r="AO1189" t="str" cm="1">
        <f t="array" ref="AO1189">_xlfn.IFS(
  attrition_data[[#This Row],[YearsSinceLastPromotion]]="","",
  attrition_data[[#This Row],[YearsSinceLastPromotion]]=0,"0",
  attrition_data[[#This Row],[YearsSinceLastPromotion]]&lt;=2,"1–2",
  attrition_data[[#This Row],[YearsSinceLastPromotion]]&lt;=5,"3–5",
  TRUE,"6+"
)</f>
        <v>1–2</v>
      </c>
      <c r="AP1189">
        <f>attrition_data[[#This Row],[MonthlyIncome]] * 12 * ReplacementFactor</f>
        <v>17046</v>
      </c>
      <c r="AQ1189">
        <f>IFERROR(attrition_data[[#This Row],[AttritionFlag]] * attrition_data[[#This Row],[ReplacementCost]], 0)</f>
        <v>0</v>
      </c>
      <c r="AR118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89" t="str" cm="1">
        <f t="array" ref="AS1189">_xlfn.IFS(
  attrition_data[[#This Row],[RiskScore]] &lt;= $AU$3, "Q1 (Lowest)",
  attrition_data[[#This Row],[RiskScore]] &lt;= $AV$3, "Q2",
  attrition_data[[#This Row],[RiskScore]] &lt;= $AW$3, "Q3",
  TRUE, "Q4 (Highest)"
)</f>
        <v>Q1 (Lowest)</v>
      </c>
    </row>
    <row r="1190" spans="1:45">
      <c r="A1190">
        <v>29</v>
      </c>
      <c r="B1190" t="s">
        <v>50</v>
      </c>
      <c r="C1190" t="s">
        <v>39</v>
      </c>
      <c r="D1190" t="s">
        <v>40</v>
      </c>
      <c r="E1190">
        <v>5</v>
      </c>
      <c r="F1190">
        <v>3</v>
      </c>
      <c r="G1190" t="s">
        <v>64</v>
      </c>
      <c r="H1190">
        <v>1669</v>
      </c>
      <c r="I1190">
        <v>1</v>
      </c>
      <c r="J1190" t="s">
        <v>53</v>
      </c>
      <c r="K1190">
        <v>2</v>
      </c>
      <c r="L1190">
        <v>2</v>
      </c>
      <c r="M1190" t="s">
        <v>43</v>
      </c>
      <c r="N1190">
        <v>2</v>
      </c>
      <c r="O1190" t="s">
        <v>67</v>
      </c>
      <c r="P1190">
        <v>4187</v>
      </c>
      <c r="Q1190">
        <v>1</v>
      </c>
      <c r="R1190" t="s">
        <v>38</v>
      </c>
      <c r="S1190">
        <v>13</v>
      </c>
      <c r="T1190">
        <v>3</v>
      </c>
      <c r="U1190">
        <v>2</v>
      </c>
      <c r="V1190">
        <v>1</v>
      </c>
      <c r="W1190">
        <v>10</v>
      </c>
      <c r="X1190">
        <v>3</v>
      </c>
      <c r="Y1190">
        <v>2</v>
      </c>
      <c r="Z1190">
        <v>10</v>
      </c>
      <c r="AA1190">
        <v>0</v>
      </c>
      <c r="AB1190">
        <v>0</v>
      </c>
      <c r="AC1190">
        <v>9</v>
      </c>
      <c r="AD1190">
        <v>0</v>
      </c>
      <c r="AE1190">
        <v>1</v>
      </c>
      <c r="AF1190">
        <v>1</v>
      </c>
      <c r="AG1190">
        <v>1</v>
      </c>
      <c r="AH1190" t="s">
        <v>63</v>
      </c>
      <c r="AI1190" t="s">
        <v>46</v>
      </c>
      <c r="AJ1190" t="s">
        <v>61</v>
      </c>
      <c r="AK1190" t="s">
        <v>58</v>
      </c>
      <c r="AL1190" t="s">
        <v>49</v>
      </c>
      <c r="AM1190">
        <v>1.75</v>
      </c>
      <c r="AN1190" t="s">
        <v>93</v>
      </c>
      <c r="AO1190" t="str" cm="1">
        <f t="array" ref="AO1190">_xlfn.IFS(
  attrition_data[[#This Row],[YearsSinceLastPromotion]]="","",
  attrition_data[[#This Row],[YearsSinceLastPromotion]]=0,"0",
  attrition_data[[#This Row],[YearsSinceLastPromotion]]&lt;=2,"1–2",
  attrition_data[[#This Row],[YearsSinceLastPromotion]]&lt;=5,"3–5",
  TRUE,"6+"
)</f>
        <v>0</v>
      </c>
      <c r="AP1190">
        <f>attrition_data[[#This Row],[MonthlyIncome]] * 12 * ReplacementFactor</f>
        <v>15073.199999999999</v>
      </c>
      <c r="AQ1190">
        <f>IFERROR(attrition_data[[#This Row],[AttritionFlag]] * attrition_data[[#This Row],[ReplacementCost]], 0)</f>
        <v>0</v>
      </c>
      <c r="AR119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190" t="str" cm="1">
        <f t="array" ref="AS1190">_xlfn.IFS(
  attrition_data[[#This Row],[RiskScore]] &lt;= $AU$3, "Q1 (Lowest)",
  attrition_data[[#This Row],[RiskScore]] &lt;= $AV$3, "Q2",
  attrition_data[[#This Row],[RiskScore]] &lt;= $AW$3, "Q3",
  TRUE, "Q4 (Highest)"
)</f>
        <v>Q3</v>
      </c>
    </row>
    <row r="1191" spans="1:45">
      <c r="A1191">
        <v>33</v>
      </c>
      <c r="B1191" t="s">
        <v>50</v>
      </c>
      <c r="C1191" t="s">
        <v>39</v>
      </c>
      <c r="D1191" t="s">
        <v>40</v>
      </c>
      <c r="E1191">
        <v>2</v>
      </c>
      <c r="F1191">
        <v>4</v>
      </c>
      <c r="G1191" t="s">
        <v>64</v>
      </c>
      <c r="H1191">
        <v>1670</v>
      </c>
      <c r="I1191">
        <v>4</v>
      </c>
      <c r="J1191" t="s">
        <v>53</v>
      </c>
      <c r="K1191">
        <v>3</v>
      </c>
      <c r="L1191">
        <v>2</v>
      </c>
      <c r="M1191" t="s">
        <v>43</v>
      </c>
      <c r="N1191">
        <v>4</v>
      </c>
      <c r="O1191" t="s">
        <v>67</v>
      </c>
      <c r="P1191">
        <v>5505</v>
      </c>
      <c r="Q1191">
        <v>1</v>
      </c>
      <c r="R1191" t="s">
        <v>50</v>
      </c>
      <c r="S1191">
        <v>14</v>
      </c>
      <c r="T1191">
        <v>3</v>
      </c>
      <c r="U1191">
        <v>3</v>
      </c>
      <c r="V1191">
        <v>2</v>
      </c>
      <c r="W1191">
        <v>6</v>
      </c>
      <c r="X1191">
        <v>5</v>
      </c>
      <c r="Y1191">
        <v>3</v>
      </c>
      <c r="Z1191">
        <v>6</v>
      </c>
      <c r="AA1191">
        <v>2</v>
      </c>
      <c r="AB1191">
        <v>0</v>
      </c>
      <c r="AC1191">
        <v>4</v>
      </c>
      <c r="AD1191">
        <v>0</v>
      </c>
      <c r="AE1191">
        <v>0</v>
      </c>
      <c r="AF1191">
        <v>1</v>
      </c>
      <c r="AG1191">
        <v>1</v>
      </c>
      <c r="AH1191" t="s">
        <v>63</v>
      </c>
      <c r="AI1191" t="s">
        <v>46</v>
      </c>
      <c r="AJ1191" t="s">
        <v>47</v>
      </c>
      <c r="AK1191" t="s">
        <v>48</v>
      </c>
      <c r="AL1191" t="s">
        <v>49</v>
      </c>
      <c r="AM1191">
        <v>3.5</v>
      </c>
      <c r="AN1191" t="s">
        <v>95</v>
      </c>
      <c r="AO1191" t="str" cm="1">
        <f t="array" ref="AO1191">_xlfn.IFS(
  attrition_data[[#This Row],[YearsSinceLastPromotion]]="","",
  attrition_data[[#This Row],[YearsSinceLastPromotion]]=0,"0",
  attrition_data[[#This Row],[YearsSinceLastPromotion]]&lt;=2,"1–2",
  attrition_data[[#This Row],[YearsSinceLastPromotion]]&lt;=5,"3–5",
  TRUE,"6+"
)</f>
        <v>0</v>
      </c>
      <c r="AP1191">
        <f>attrition_data[[#This Row],[MonthlyIncome]] * 12 * ReplacementFactor</f>
        <v>19818</v>
      </c>
      <c r="AQ1191">
        <f>IFERROR(attrition_data[[#This Row],[AttritionFlag]] * attrition_data[[#This Row],[ReplacementCost]], 0)</f>
        <v>0</v>
      </c>
      <c r="AR119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91" t="str" cm="1">
        <f t="array" ref="AS1191">_xlfn.IFS(
  attrition_data[[#This Row],[RiskScore]] &lt;= $AU$3, "Q1 (Lowest)",
  attrition_data[[#This Row],[RiskScore]] &lt;= $AV$3, "Q2",
  attrition_data[[#This Row],[RiskScore]] &lt;= $AW$3, "Q3",
  TRUE, "Q4 (Highest)"
)</f>
        <v>Q1 (Lowest)</v>
      </c>
    </row>
    <row r="1192" spans="1:45">
      <c r="A1192">
        <v>32</v>
      </c>
      <c r="B1192" t="s">
        <v>50</v>
      </c>
      <c r="C1192" t="s">
        <v>39</v>
      </c>
      <c r="D1192" t="s">
        <v>52</v>
      </c>
      <c r="E1192">
        <v>2</v>
      </c>
      <c r="F1192">
        <v>3</v>
      </c>
      <c r="G1192" t="s">
        <v>64</v>
      </c>
      <c r="H1192">
        <v>1671</v>
      </c>
      <c r="I1192">
        <v>4</v>
      </c>
      <c r="J1192" t="s">
        <v>53</v>
      </c>
      <c r="K1192">
        <v>3</v>
      </c>
      <c r="L1192">
        <v>2</v>
      </c>
      <c r="M1192" t="s">
        <v>54</v>
      </c>
      <c r="N1192">
        <v>2</v>
      </c>
      <c r="O1192" t="s">
        <v>67</v>
      </c>
      <c r="P1192">
        <v>5470</v>
      </c>
      <c r="Q1192">
        <v>0</v>
      </c>
      <c r="R1192" t="s">
        <v>50</v>
      </c>
      <c r="S1192">
        <v>13</v>
      </c>
      <c r="T1192">
        <v>3</v>
      </c>
      <c r="U1192">
        <v>3</v>
      </c>
      <c r="V1192">
        <v>2</v>
      </c>
      <c r="W1192">
        <v>10</v>
      </c>
      <c r="X1192">
        <v>4</v>
      </c>
      <c r="Y1192">
        <v>2</v>
      </c>
      <c r="Z1192">
        <v>9</v>
      </c>
      <c r="AA1192">
        <v>5</v>
      </c>
      <c r="AB1192">
        <v>1</v>
      </c>
      <c r="AC1192">
        <v>6</v>
      </c>
      <c r="AD1192">
        <v>0</v>
      </c>
      <c r="AE1192">
        <v>0</v>
      </c>
      <c r="AF1192">
        <v>1</v>
      </c>
      <c r="AG1192">
        <v>1</v>
      </c>
      <c r="AH1192" t="s">
        <v>63</v>
      </c>
      <c r="AI1192" t="s">
        <v>46</v>
      </c>
      <c r="AJ1192" t="s">
        <v>47</v>
      </c>
      <c r="AK1192" t="s">
        <v>58</v>
      </c>
      <c r="AL1192" t="s">
        <v>49</v>
      </c>
      <c r="AM1192">
        <v>2.75</v>
      </c>
      <c r="AN1192" t="s">
        <v>94</v>
      </c>
      <c r="AO1192" t="str" cm="1">
        <f t="array" ref="AO1192">_xlfn.IFS(
  attrition_data[[#This Row],[YearsSinceLastPromotion]]="","",
  attrition_data[[#This Row],[YearsSinceLastPromotion]]=0,"0",
  attrition_data[[#This Row],[YearsSinceLastPromotion]]&lt;=2,"1–2",
  attrition_data[[#This Row],[YearsSinceLastPromotion]]&lt;=5,"3–5",
  TRUE,"6+"
)</f>
        <v>1–2</v>
      </c>
      <c r="AP1192">
        <f>attrition_data[[#This Row],[MonthlyIncome]] * 12 * ReplacementFactor</f>
        <v>19692</v>
      </c>
      <c r="AQ1192">
        <f>IFERROR(attrition_data[[#This Row],[AttritionFlag]] * attrition_data[[#This Row],[ReplacementCost]], 0)</f>
        <v>0</v>
      </c>
      <c r="AR119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92" t="str" cm="1">
        <f t="array" ref="AS1192">_xlfn.IFS(
  attrition_data[[#This Row],[RiskScore]] &lt;= $AU$3, "Q1 (Lowest)",
  attrition_data[[#This Row],[RiskScore]] &lt;= $AV$3, "Q2",
  attrition_data[[#This Row],[RiskScore]] &lt;= $AW$3, "Q3",
  TRUE, "Q4 (Highest)"
)</f>
        <v>Q1 (Lowest)</v>
      </c>
    </row>
    <row r="1193" spans="1:45">
      <c r="A1193">
        <v>31</v>
      </c>
      <c r="B1193" t="s">
        <v>50</v>
      </c>
      <c r="C1193" t="s">
        <v>39</v>
      </c>
      <c r="D1193" t="s">
        <v>40</v>
      </c>
      <c r="E1193">
        <v>5</v>
      </c>
      <c r="F1193">
        <v>4</v>
      </c>
      <c r="G1193" t="s">
        <v>41</v>
      </c>
      <c r="H1193">
        <v>1673</v>
      </c>
      <c r="I1193">
        <v>1</v>
      </c>
      <c r="J1193" t="s">
        <v>42</v>
      </c>
      <c r="K1193">
        <v>3</v>
      </c>
      <c r="L1193">
        <v>2</v>
      </c>
      <c r="M1193" t="s">
        <v>43</v>
      </c>
      <c r="N1193">
        <v>4</v>
      </c>
      <c r="O1193" t="s">
        <v>55</v>
      </c>
      <c r="P1193">
        <v>5476</v>
      </c>
      <c r="Q1193">
        <v>1</v>
      </c>
      <c r="R1193" t="s">
        <v>50</v>
      </c>
      <c r="S1193">
        <v>11</v>
      </c>
      <c r="T1193">
        <v>3</v>
      </c>
      <c r="U1193">
        <v>1</v>
      </c>
      <c r="V1193">
        <v>2</v>
      </c>
      <c r="W1193">
        <v>10</v>
      </c>
      <c r="X1193">
        <v>2</v>
      </c>
      <c r="Y1193">
        <v>3</v>
      </c>
      <c r="Z1193">
        <v>10</v>
      </c>
      <c r="AA1193">
        <v>0</v>
      </c>
      <c r="AB1193">
        <v>0</v>
      </c>
      <c r="AC1193">
        <v>2</v>
      </c>
      <c r="AD1193">
        <v>0</v>
      </c>
      <c r="AE1193">
        <v>0</v>
      </c>
      <c r="AF1193">
        <v>1</v>
      </c>
      <c r="AG1193">
        <v>1</v>
      </c>
      <c r="AH1193" t="s">
        <v>63</v>
      </c>
      <c r="AI1193" t="s">
        <v>46</v>
      </c>
      <c r="AJ1193" t="s">
        <v>47</v>
      </c>
      <c r="AK1193" t="s">
        <v>58</v>
      </c>
      <c r="AL1193" t="s">
        <v>49</v>
      </c>
      <c r="AM1193">
        <v>2.25</v>
      </c>
      <c r="AN1193" t="s">
        <v>96</v>
      </c>
      <c r="AO1193" t="str" cm="1">
        <f t="array" ref="AO1193">_xlfn.IFS(
  attrition_data[[#This Row],[YearsSinceLastPromotion]]="","",
  attrition_data[[#This Row],[YearsSinceLastPromotion]]=0,"0",
  attrition_data[[#This Row],[YearsSinceLastPromotion]]&lt;=2,"1–2",
  attrition_data[[#This Row],[YearsSinceLastPromotion]]&lt;=5,"3–5",
  TRUE,"6+"
)</f>
        <v>0</v>
      </c>
      <c r="AP1193">
        <f>attrition_data[[#This Row],[MonthlyIncome]] * 12 * ReplacementFactor</f>
        <v>19713.599999999999</v>
      </c>
      <c r="AQ1193">
        <f>IFERROR(attrition_data[[#This Row],[AttritionFlag]] * attrition_data[[#This Row],[ReplacementCost]], 0)</f>
        <v>0</v>
      </c>
      <c r="AR119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93" t="str" cm="1">
        <f t="array" ref="AS1193">_xlfn.IFS(
  attrition_data[[#This Row],[RiskScore]] &lt;= $AU$3, "Q1 (Lowest)",
  attrition_data[[#This Row],[RiskScore]] &lt;= $AV$3, "Q2",
  attrition_data[[#This Row],[RiskScore]] &lt;= $AW$3, "Q3",
  TRUE, "Q4 (Highest)"
)</f>
        <v>Q1 (Lowest)</v>
      </c>
    </row>
    <row r="1194" spans="1:45">
      <c r="A1194">
        <v>49</v>
      </c>
      <c r="B1194" t="s">
        <v>50</v>
      </c>
      <c r="C1194" t="s">
        <v>39</v>
      </c>
      <c r="D1194" t="s">
        <v>52</v>
      </c>
      <c r="E1194">
        <v>16</v>
      </c>
      <c r="F1194">
        <v>3</v>
      </c>
      <c r="G1194" t="s">
        <v>64</v>
      </c>
      <c r="H1194">
        <v>1674</v>
      </c>
      <c r="I1194">
        <v>4</v>
      </c>
      <c r="J1194" t="s">
        <v>42</v>
      </c>
      <c r="K1194">
        <v>3</v>
      </c>
      <c r="L1194">
        <v>1</v>
      </c>
      <c r="M1194" t="s">
        <v>60</v>
      </c>
      <c r="N1194">
        <v>1</v>
      </c>
      <c r="O1194" t="s">
        <v>67</v>
      </c>
      <c r="P1194">
        <v>2587</v>
      </c>
      <c r="Q1194">
        <v>4</v>
      </c>
      <c r="R1194" t="s">
        <v>38</v>
      </c>
      <c r="S1194">
        <v>16</v>
      </c>
      <c r="T1194">
        <v>3</v>
      </c>
      <c r="U1194">
        <v>2</v>
      </c>
      <c r="V1194">
        <v>1</v>
      </c>
      <c r="W1194">
        <v>17</v>
      </c>
      <c r="X1194">
        <v>2</v>
      </c>
      <c r="Y1194">
        <v>2</v>
      </c>
      <c r="Z1194">
        <v>2</v>
      </c>
      <c r="AA1194">
        <v>2</v>
      </c>
      <c r="AB1194">
        <v>2</v>
      </c>
      <c r="AC1194">
        <v>2</v>
      </c>
      <c r="AD1194">
        <v>0</v>
      </c>
      <c r="AE1194">
        <v>1</v>
      </c>
      <c r="AF1194">
        <v>0</v>
      </c>
      <c r="AG1194">
        <v>1</v>
      </c>
      <c r="AH1194" t="s">
        <v>56</v>
      </c>
      <c r="AI1194" t="s">
        <v>72</v>
      </c>
      <c r="AJ1194" t="s">
        <v>61</v>
      </c>
      <c r="AK1194" t="s">
        <v>71</v>
      </c>
      <c r="AL1194" t="s">
        <v>65</v>
      </c>
      <c r="AM1194">
        <v>2.25</v>
      </c>
      <c r="AN1194" t="s">
        <v>96</v>
      </c>
      <c r="AO1194" t="str" cm="1">
        <f t="array" ref="AO1194">_xlfn.IFS(
  attrition_data[[#This Row],[YearsSinceLastPromotion]]="","",
  attrition_data[[#This Row],[YearsSinceLastPromotion]]=0,"0",
  attrition_data[[#This Row],[YearsSinceLastPromotion]]&lt;=2,"1–2",
  attrition_data[[#This Row],[YearsSinceLastPromotion]]&lt;=5,"3–5",
  TRUE,"6+"
)</f>
        <v>1–2</v>
      </c>
      <c r="AP1194">
        <f>attrition_data[[#This Row],[MonthlyIncome]] * 12 * ReplacementFactor</f>
        <v>9313.1999999999989</v>
      </c>
      <c r="AQ1194">
        <f>IFERROR(attrition_data[[#This Row],[AttritionFlag]] * attrition_data[[#This Row],[ReplacementCost]], 0)</f>
        <v>0</v>
      </c>
      <c r="AR119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194" t="str" cm="1">
        <f t="array" ref="AS1194">_xlfn.IFS(
  attrition_data[[#This Row],[RiskScore]] &lt;= $AU$3, "Q1 (Lowest)",
  attrition_data[[#This Row],[RiskScore]] &lt;= $AV$3, "Q2",
  attrition_data[[#This Row],[RiskScore]] &lt;= $AW$3, "Q3",
  TRUE, "Q4 (Highest)"
)</f>
        <v>Q3</v>
      </c>
    </row>
    <row r="1195" spans="1:45">
      <c r="A1195">
        <v>38</v>
      </c>
      <c r="B1195" t="s">
        <v>50</v>
      </c>
      <c r="C1195" t="s">
        <v>51</v>
      </c>
      <c r="D1195" t="s">
        <v>52</v>
      </c>
      <c r="E1195">
        <v>2</v>
      </c>
      <c r="F1195">
        <v>3</v>
      </c>
      <c r="G1195" t="s">
        <v>64</v>
      </c>
      <c r="H1195">
        <v>1675</v>
      </c>
      <c r="I1195">
        <v>4</v>
      </c>
      <c r="J1195" t="s">
        <v>42</v>
      </c>
      <c r="K1195">
        <v>2</v>
      </c>
      <c r="L1195">
        <v>1</v>
      </c>
      <c r="M1195" t="s">
        <v>60</v>
      </c>
      <c r="N1195">
        <v>2</v>
      </c>
      <c r="O1195" t="s">
        <v>44</v>
      </c>
      <c r="P1195">
        <v>2440</v>
      </c>
      <c r="Q1195">
        <v>1</v>
      </c>
      <c r="R1195" t="s">
        <v>50</v>
      </c>
      <c r="S1195">
        <v>22</v>
      </c>
      <c r="T1195">
        <v>4</v>
      </c>
      <c r="U1195">
        <v>2</v>
      </c>
      <c r="V1195">
        <v>0</v>
      </c>
      <c r="W1195">
        <v>4</v>
      </c>
      <c r="X1195">
        <v>3</v>
      </c>
      <c r="Y1195">
        <v>3</v>
      </c>
      <c r="Z1195">
        <v>4</v>
      </c>
      <c r="AA1195">
        <v>3</v>
      </c>
      <c r="AB1195">
        <v>3</v>
      </c>
      <c r="AC1195">
        <v>3</v>
      </c>
      <c r="AD1195">
        <v>0</v>
      </c>
      <c r="AE1195">
        <v>0</v>
      </c>
      <c r="AF1195">
        <v>0</v>
      </c>
      <c r="AG1195">
        <v>1</v>
      </c>
      <c r="AH1195" t="s">
        <v>45</v>
      </c>
      <c r="AI1195" t="s">
        <v>46</v>
      </c>
      <c r="AJ1195" t="s">
        <v>61</v>
      </c>
      <c r="AK1195" t="s">
        <v>48</v>
      </c>
      <c r="AL1195" t="s">
        <v>65</v>
      </c>
      <c r="AM1195">
        <v>2.75</v>
      </c>
      <c r="AN1195" t="s">
        <v>94</v>
      </c>
      <c r="AO1195" t="str" cm="1">
        <f t="array" ref="AO1195">_xlfn.IFS(
  attrition_data[[#This Row],[YearsSinceLastPromotion]]="","",
  attrition_data[[#This Row],[YearsSinceLastPromotion]]=0,"0",
  attrition_data[[#This Row],[YearsSinceLastPromotion]]&lt;=2,"1–2",
  attrition_data[[#This Row],[YearsSinceLastPromotion]]&lt;=5,"3–5",
  TRUE,"6+"
)</f>
        <v>3–5</v>
      </c>
      <c r="AP1195">
        <f>attrition_data[[#This Row],[MonthlyIncome]] * 12 * ReplacementFactor</f>
        <v>8784</v>
      </c>
      <c r="AQ1195">
        <f>IFERROR(attrition_data[[#This Row],[AttritionFlag]] * attrition_data[[#This Row],[ReplacementCost]], 0)</f>
        <v>0</v>
      </c>
      <c r="AR119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95" t="str" cm="1">
        <f t="array" ref="AS1195">_xlfn.IFS(
  attrition_data[[#This Row],[RiskScore]] &lt;= $AU$3, "Q1 (Lowest)",
  attrition_data[[#This Row],[RiskScore]] &lt;= $AV$3, "Q2",
  attrition_data[[#This Row],[RiskScore]] &lt;= $AW$3, "Q3",
  TRUE, "Q4 (Highest)"
)</f>
        <v>Q2</v>
      </c>
    </row>
    <row r="1196" spans="1:45">
      <c r="A1196">
        <v>47</v>
      </c>
      <c r="B1196" t="s">
        <v>50</v>
      </c>
      <c r="C1196" t="s">
        <v>39</v>
      </c>
      <c r="D1196" t="s">
        <v>40</v>
      </c>
      <c r="E1196">
        <v>2</v>
      </c>
      <c r="F1196">
        <v>4</v>
      </c>
      <c r="G1196" t="s">
        <v>41</v>
      </c>
      <c r="H1196">
        <v>1676</v>
      </c>
      <c r="I1196">
        <v>2</v>
      </c>
      <c r="J1196" t="s">
        <v>42</v>
      </c>
      <c r="K1196">
        <v>4</v>
      </c>
      <c r="L1196">
        <v>4</v>
      </c>
      <c r="M1196" t="s">
        <v>75</v>
      </c>
      <c r="N1196">
        <v>2</v>
      </c>
      <c r="O1196" t="s">
        <v>67</v>
      </c>
      <c r="P1196">
        <v>15972</v>
      </c>
      <c r="Q1196">
        <v>6</v>
      </c>
      <c r="R1196" t="s">
        <v>50</v>
      </c>
      <c r="S1196">
        <v>14</v>
      </c>
      <c r="T1196">
        <v>3</v>
      </c>
      <c r="U1196">
        <v>3</v>
      </c>
      <c r="V1196">
        <v>3</v>
      </c>
      <c r="W1196">
        <v>29</v>
      </c>
      <c r="X1196">
        <v>2</v>
      </c>
      <c r="Y1196">
        <v>3</v>
      </c>
      <c r="Z1196">
        <v>3</v>
      </c>
      <c r="AA1196">
        <v>2</v>
      </c>
      <c r="AB1196">
        <v>1</v>
      </c>
      <c r="AC1196">
        <v>2</v>
      </c>
      <c r="AD1196">
        <v>0</v>
      </c>
      <c r="AE1196">
        <v>0</v>
      </c>
      <c r="AF1196">
        <v>1</v>
      </c>
      <c r="AG1196">
        <v>1</v>
      </c>
      <c r="AH1196" t="s">
        <v>56</v>
      </c>
      <c r="AI1196" t="s">
        <v>46</v>
      </c>
      <c r="AJ1196" t="s">
        <v>76</v>
      </c>
      <c r="AK1196" t="s">
        <v>77</v>
      </c>
      <c r="AL1196" t="s">
        <v>65</v>
      </c>
      <c r="AM1196">
        <v>2.5</v>
      </c>
      <c r="AN1196" t="s">
        <v>96</v>
      </c>
      <c r="AO1196" t="str" cm="1">
        <f t="array" ref="AO1196">_xlfn.IFS(
  attrition_data[[#This Row],[YearsSinceLastPromotion]]="","",
  attrition_data[[#This Row],[YearsSinceLastPromotion]]=0,"0",
  attrition_data[[#This Row],[YearsSinceLastPromotion]]&lt;=2,"1–2",
  attrition_data[[#This Row],[YearsSinceLastPromotion]]&lt;=5,"3–5",
  TRUE,"6+"
)</f>
        <v>1–2</v>
      </c>
      <c r="AP1196">
        <f>attrition_data[[#This Row],[MonthlyIncome]] * 12 * ReplacementFactor</f>
        <v>57499.199999999997</v>
      </c>
      <c r="AQ1196">
        <f>IFERROR(attrition_data[[#This Row],[AttritionFlag]] * attrition_data[[#This Row],[ReplacementCost]], 0)</f>
        <v>0</v>
      </c>
      <c r="AR119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96" t="str" cm="1">
        <f t="array" ref="AS1196">_xlfn.IFS(
  attrition_data[[#This Row],[RiskScore]] &lt;= $AU$3, "Q1 (Lowest)",
  attrition_data[[#This Row],[RiskScore]] &lt;= $AV$3, "Q2",
  attrition_data[[#This Row],[RiskScore]] &lt;= $AW$3, "Q3",
  TRUE, "Q4 (Highest)"
)</f>
        <v>Q1 (Lowest)</v>
      </c>
    </row>
    <row r="1197" spans="1:45">
      <c r="A1197">
        <v>49</v>
      </c>
      <c r="B1197" t="s">
        <v>50</v>
      </c>
      <c r="C1197" t="s">
        <v>39</v>
      </c>
      <c r="D1197" t="s">
        <v>52</v>
      </c>
      <c r="E1197">
        <v>1</v>
      </c>
      <c r="F1197">
        <v>3</v>
      </c>
      <c r="G1197" t="s">
        <v>41</v>
      </c>
      <c r="H1197">
        <v>1677</v>
      </c>
      <c r="I1197">
        <v>3</v>
      </c>
      <c r="J1197" t="s">
        <v>53</v>
      </c>
      <c r="K1197">
        <v>3</v>
      </c>
      <c r="L1197">
        <v>4</v>
      </c>
      <c r="M1197" t="s">
        <v>75</v>
      </c>
      <c r="N1197">
        <v>3</v>
      </c>
      <c r="O1197" t="s">
        <v>44</v>
      </c>
      <c r="P1197">
        <v>15379</v>
      </c>
      <c r="Q1197">
        <v>4</v>
      </c>
      <c r="R1197" t="s">
        <v>50</v>
      </c>
      <c r="S1197">
        <v>14</v>
      </c>
      <c r="T1197">
        <v>3</v>
      </c>
      <c r="U1197">
        <v>1</v>
      </c>
      <c r="V1197">
        <v>0</v>
      </c>
      <c r="W1197">
        <v>23</v>
      </c>
      <c r="X1197">
        <v>2</v>
      </c>
      <c r="Y1197">
        <v>3</v>
      </c>
      <c r="Z1197">
        <v>8</v>
      </c>
      <c r="AA1197">
        <v>7</v>
      </c>
      <c r="AB1197">
        <v>0</v>
      </c>
      <c r="AC1197">
        <v>0</v>
      </c>
      <c r="AD1197">
        <v>0</v>
      </c>
      <c r="AE1197">
        <v>0</v>
      </c>
      <c r="AF1197">
        <v>1</v>
      </c>
      <c r="AG1197">
        <v>0</v>
      </c>
      <c r="AH1197" t="s">
        <v>56</v>
      </c>
      <c r="AI1197" t="s">
        <v>46</v>
      </c>
      <c r="AJ1197" t="s">
        <v>76</v>
      </c>
      <c r="AK1197" t="s">
        <v>71</v>
      </c>
      <c r="AL1197" t="s">
        <v>49</v>
      </c>
      <c r="AM1197">
        <v>2.5</v>
      </c>
      <c r="AN1197" t="s">
        <v>96</v>
      </c>
      <c r="AO1197" t="str" cm="1">
        <f t="array" ref="AO1197">_xlfn.IFS(
  attrition_data[[#This Row],[YearsSinceLastPromotion]]="","",
  attrition_data[[#This Row],[YearsSinceLastPromotion]]=0,"0",
  attrition_data[[#This Row],[YearsSinceLastPromotion]]&lt;=2,"1–2",
  attrition_data[[#This Row],[YearsSinceLastPromotion]]&lt;=5,"3–5",
  TRUE,"6+"
)</f>
        <v>0</v>
      </c>
      <c r="AP1197">
        <f>attrition_data[[#This Row],[MonthlyIncome]] * 12 * ReplacementFactor</f>
        <v>55364.4</v>
      </c>
      <c r="AQ1197">
        <f>IFERROR(attrition_data[[#This Row],[AttritionFlag]] * attrition_data[[#This Row],[ReplacementCost]], 0)</f>
        <v>0</v>
      </c>
      <c r="AR119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197" t="str" cm="1">
        <f t="array" ref="AS1197">_xlfn.IFS(
  attrition_data[[#This Row],[RiskScore]] &lt;= $AU$3, "Q1 (Lowest)",
  attrition_data[[#This Row],[RiskScore]] &lt;= $AV$3, "Q2",
  attrition_data[[#This Row],[RiskScore]] &lt;= $AW$3, "Q3",
  TRUE, "Q4 (Highest)"
)</f>
        <v>Q1 (Lowest)</v>
      </c>
    </row>
    <row r="1198" spans="1:45">
      <c r="A1198">
        <v>41</v>
      </c>
      <c r="B1198" t="s">
        <v>50</v>
      </c>
      <c r="C1198" t="s">
        <v>39</v>
      </c>
      <c r="D1198" t="s">
        <v>40</v>
      </c>
      <c r="E1198">
        <v>23</v>
      </c>
      <c r="F1198">
        <v>2</v>
      </c>
      <c r="G1198" t="s">
        <v>41</v>
      </c>
      <c r="H1198">
        <v>1678</v>
      </c>
      <c r="I1198">
        <v>4</v>
      </c>
      <c r="J1198" t="s">
        <v>53</v>
      </c>
      <c r="K1198">
        <v>3</v>
      </c>
      <c r="L1198">
        <v>3</v>
      </c>
      <c r="M1198" t="s">
        <v>43</v>
      </c>
      <c r="N1198">
        <v>3</v>
      </c>
      <c r="O1198" t="s">
        <v>44</v>
      </c>
      <c r="P1198">
        <v>7082</v>
      </c>
      <c r="Q1198">
        <v>3</v>
      </c>
      <c r="R1198" t="s">
        <v>38</v>
      </c>
      <c r="S1198">
        <v>16</v>
      </c>
      <c r="T1198">
        <v>3</v>
      </c>
      <c r="U1198">
        <v>4</v>
      </c>
      <c r="V1198">
        <v>0</v>
      </c>
      <c r="W1198">
        <v>21</v>
      </c>
      <c r="X1198">
        <v>2</v>
      </c>
      <c r="Y1198">
        <v>3</v>
      </c>
      <c r="Z1198">
        <v>2</v>
      </c>
      <c r="AA1198">
        <v>0</v>
      </c>
      <c r="AB1198">
        <v>0</v>
      </c>
      <c r="AC1198">
        <v>2</v>
      </c>
      <c r="AD1198">
        <v>0</v>
      </c>
      <c r="AE1198">
        <v>1</v>
      </c>
      <c r="AF1198">
        <v>1</v>
      </c>
      <c r="AG1198">
        <v>1</v>
      </c>
      <c r="AH1198" t="s">
        <v>45</v>
      </c>
      <c r="AI1198" t="s">
        <v>68</v>
      </c>
      <c r="AJ1198" t="s">
        <v>47</v>
      </c>
      <c r="AK1198" t="s">
        <v>71</v>
      </c>
      <c r="AL1198" t="s">
        <v>65</v>
      </c>
      <c r="AM1198">
        <v>3.5</v>
      </c>
      <c r="AN1198" t="s">
        <v>95</v>
      </c>
      <c r="AO1198" t="str" cm="1">
        <f t="array" ref="AO1198">_xlfn.IFS(
  attrition_data[[#This Row],[YearsSinceLastPromotion]]="","",
  attrition_data[[#This Row],[YearsSinceLastPromotion]]=0,"0",
  attrition_data[[#This Row],[YearsSinceLastPromotion]]&lt;=2,"1–2",
  attrition_data[[#This Row],[YearsSinceLastPromotion]]&lt;=5,"3–5",
  TRUE,"6+"
)</f>
        <v>0</v>
      </c>
      <c r="AP1198">
        <f>attrition_data[[#This Row],[MonthlyIncome]] * 12 * ReplacementFactor</f>
        <v>25495.200000000001</v>
      </c>
      <c r="AQ1198">
        <f>IFERROR(attrition_data[[#This Row],[AttritionFlag]] * attrition_data[[#This Row],[ReplacementCost]], 0)</f>
        <v>0</v>
      </c>
      <c r="AR119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198" t="str" cm="1">
        <f t="array" ref="AS1198">_xlfn.IFS(
  attrition_data[[#This Row],[RiskScore]] &lt;= $AU$3, "Q1 (Lowest)",
  attrition_data[[#This Row],[RiskScore]] &lt;= $AV$3, "Q2",
  attrition_data[[#This Row],[RiskScore]] &lt;= $AW$3, "Q3",
  TRUE, "Q4 (Highest)"
)</f>
        <v>Q4 (Highest)</v>
      </c>
    </row>
    <row r="1199" spans="1:45">
      <c r="A1199">
        <v>20</v>
      </c>
      <c r="B1199" t="s">
        <v>50</v>
      </c>
      <c r="C1199" t="s">
        <v>39</v>
      </c>
      <c r="D1199" t="s">
        <v>40</v>
      </c>
      <c r="E1199">
        <v>9</v>
      </c>
      <c r="F1199">
        <v>1</v>
      </c>
      <c r="G1199" t="s">
        <v>41</v>
      </c>
      <c r="H1199">
        <v>1680</v>
      </c>
      <c r="I1199">
        <v>4</v>
      </c>
      <c r="J1199" t="s">
        <v>53</v>
      </c>
      <c r="K1199">
        <v>3</v>
      </c>
      <c r="L1199">
        <v>1</v>
      </c>
      <c r="M1199" t="s">
        <v>79</v>
      </c>
      <c r="N1199">
        <v>1</v>
      </c>
      <c r="O1199" t="s">
        <v>44</v>
      </c>
      <c r="P1199">
        <v>2728</v>
      </c>
      <c r="Q1199">
        <v>1</v>
      </c>
      <c r="R1199" t="s">
        <v>50</v>
      </c>
      <c r="S1199">
        <v>11</v>
      </c>
      <c r="T1199">
        <v>3</v>
      </c>
      <c r="U1199">
        <v>1</v>
      </c>
      <c r="V1199">
        <v>0</v>
      </c>
      <c r="W1199">
        <v>2</v>
      </c>
      <c r="X1199">
        <v>3</v>
      </c>
      <c r="Y1199">
        <v>3</v>
      </c>
      <c r="Z1199">
        <v>2</v>
      </c>
      <c r="AA1199">
        <v>2</v>
      </c>
      <c r="AB1199">
        <v>0</v>
      </c>
      <c r="AC1199">
        <v>2</v>
      </c>
      <c r="AD1199">
        <v>0</v>
      </c>
      <c r="AE1199">
        <v>0</v>
      </c>
      <c r="AF1199">
        <v>1</v>
      </c>
      <c r="AG1199">
        <v>1</v>
      </c>
      <c r="AH1199" t="s">
        <v>153</v>
      </c>
      <c r="AI1199" t="s">
        <v>57</v>
      </c>
      <c r="AJ1199" t="s">
        <v>61</v>
      </c>
      <c r="AK1199" t="s">
        <v>65</v>
      </c>
      <c r="AL1199" t="s">
        <v>65</v>
      </c>
      <c r="AM1199">
        <v>2.25</v>
      </c>
      <c r="AN1199" t="s">
        <v>96</v>
      </c>
      <c r="AO1199" t="str" cm="1">
        <f t="array" ref="AO1199">_xlfn.IFS(
  attrition_data[[#This Row],[YearsSinceLastPromotion]]="","",
  attrition_data[[#This Row],[YearsSinceLastPromotion]]=0,"0",
  attrition_data[[#This Row],[YearsSinceLastPromotion]]&lt;=2,"1–2",
  attrition_data[[#This Row],[YearsSinceLastPromotion]]&lt;=5,"3–5",
  TRUE,"6+"
)</f>
        <v>0</v>
      </c>
      <c r="AP1199">
        <f>attrition_data[[#This Row],[MonthlyIncome]] * 12 * ReplacementFactor</f>
        <v>9820.7999999999993</v>
      </c>
      <c r="AQ1199">
        <f>IFERROR(attrition_data[[#This Row],[AttritionFlag]] * attrition_data[[#This Row],[ReplacementCost]], 0)</f>
        <v>0</v>
      </c>
      <c r="AR119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199" t="str" cm="1">
        <f t="array" ref="AS1199">_xlfn.IFS(
  attrition_data[[#This Row],[RiskScore]] &lt;= $AU$3, "Q1 (Lowest)",
  attrition_data[[#This Row],[RiskScore]] &lt;= $AV$3, "Q2",
  attrition_data[[#This Row],[RiskScore]] &lt;= $AW$3, "Q3",
  TRUE, "Q4 (Highest)"
)</f>
        <v>Q2</v>
      </c>
    </row>
    <row r="1200" spans="1:45">
      <c r="A1200">
        <v>33</v>
      </c>
      <c r="B1200" t="s">
        <v>50</v>
      </c>
      <c r="C1200" t="s">
        <v>74</v>
      </c>
      <c r="D1200" t="s">
        <v>40</v>
      </c>
      <c r="E1200">
        <v>16</v>
      </c>
      <c r="F1200">
        <v>3</v>
      </c>
      <c r="G1200" t="s">
        <v>41</v>
      </c>
      <c r="H1200">
        <v>1681</v>
      </c>
      <c r="I1200">
        <v>3</v>
      </c>
      <c r="J1200" t="s">
        <v>42</v>
      </c>
      <c r="K1200">
        <v>3</v>
      </c>
      <c r="L1200">
        <v>2</v>
      </c>
      <c r="M1200" t="s">
        <v>43</v>
      </c>
      <c r="N1200">
        <v>4</v>
      </c>
      <c r="O1200" t="s">
        <v>67</v>
      </c>
      <c r="P1200">
        <v>5368</v>
      </c>
      <c r="Q1200">
        <v>1</v>
      </c>
      <c r="R1200" t="s">
        <v>38</v>
      </c>
      <c r="S1200">
        <v>25</v>
      </c>
      <c r="T1200">
        <v>4</v>
      </c>
      <c r="U1200">
        <v>3</v>
      </c>
      <c r="V1200">
        <v>1</v>
      </c>
      <c r="W1200">
        <v>7</v>
      </c>
      <c r="X1200">
        <v>2</v>
      </c>
      <c r="Y1200">
        <v>3</v>
      </c>
      <c r="Z1200">
        <v>6</v>
      </c>
      <c r="AA1200">
        <v>5</v>
      </c>
      <c r="AB1200">
        <v>1</v>
      </c>
      <c r="AC1200">
        <v>2</v>
      </c>
      <c r="AD1200">
        <v>0</v>
      </c>
      <c r="AE1200">
        <v>1</v>
      </c>
      <c r="AF1200">
        <v>1</v>
      </c>
      <c r="AG1200">
        <v>1</v>
      </c>
      <c r="AH1200" t="s">
        <v>63</v>
      </c>
      <c r="AI1200" t="s">
        <v>72</v>
      </c>
      <c r="AJ1200" t="s">
        <v>47</v>
      </c>
      <c r="AK1200" t="s">
        <v>48</v>
      </c>
      <c r="AL1200" t="s">
        <v>49</v>
      </c>
      <c r="AM1200">
        <v>3.25</v>
      </c>
      <c r="AN1200" t="s">
        <v>95</v>
      </c>
      <c r="AO1200" t="str" cm="1">
        <f t="array" ref="AO1200">_xlfn.IFS(
  attrition_data[[#This Row],[YearsSinceLastPromotion]]="","",
  attrition_data[[#This Row],[YearsSinceLastPromotion]]=0,"0",
  attrition_data[[#This Row],[YearsSinceLastPromotion]]&lt;=2,"1–2",
  attrition_data[[#This Row],[YearsSinceLastPromotion]]&lt;=5,"3–5",
  TRUE,"6+"
)</f>
        <v>1–2</v>
      </c>
      <c r="AP1200">
        <f>attrition_data[[#This Row],[MonthlyIncome]] * 12 * ReplacementFactor</f>
        <v>19324.8</v>
      </c>
      <c r="AQ1200">
        <f>IFERROR(attrition_data[[#This Row],[AttritionFlag]] * attrition_data[[#This Row],[ReplacementCost]], 0)</f>
        <v>0</v>
      </c>
      <c r="AR120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00" t="str" cm="1">
        <f t="array" ref="AS1200">_xlfn.IFS(
  attrition_data[[#This Row],[RiskScore]] &lt;= $AU$3, "Q1 (Lowest)",
  attrition_data[[#This Row],[RiskScore]] &lt;= $AV$3, "Q2",
  attrition_data[[#This Row],[RiskScore]] &lt;= $AW$3, "Q3",
  TRUE, "Q4 (Highest)"
)</f>
        <v>Q2</v>
      </c>
    </row>
    <row r="1201" spans="1:45">
      <c r="A1201">
        <v>36</v>
      </c>
      <c r="B1201" t="s">
        <v>50</v>
      </c>
      <c r="C1201" t="s">
        <v>39</v>
      </c>
      <c r="D1201" t="s">
        <v>52</v>
      </c>
      <c r="E1201">
        <v>26</v>
      </c>
      <c r="F1201">
        <v>4</v>
      </c>
      <c r="G1201" t="s">
        <v>41</v>
      </c>
      <c r="H1201">
        <v>1682</v>
      </c>
      <c r="I1201">
        <v>1</v>
      </c>
      <c r="J1201" t="s">
        <v>53</v>
      </c>
      <c r="K1201">
        <v>3</v>
      </c>
      <c r="L1201">
        <v>2</v>
      </c>
      <c r="M1201" t="s">
        <v>70</v>
      </c>
      <c r="N1201">
        <v>3</v>
      </c>
      <c r="O1201" t="s">
        <v>55</v>
      </c>
      <c r="P1201">
        <v>5347</v>
      </c>
      <c r="Q1201">
        <v>6</v>
      </c>
      <c r="R1201" t="s">
        <v>50</v>
      </c>
      <c r="S1201">
        <v>14</v>
      </c>
      <c r="T1201">
        <v>3</v>
      </c>
      <c r="U1201">
        <v>2</v>
      </c>
      <c r="V1201">
        <v>2</v>
      </c>
      <c r="W1201">
        <v>10</v>
      </c>
      <c r="X1201">
        <v>2</v>
      </c>
      <c r="Y1201">
        <v>2</v>
      </c>
      <c r="Z1201">
        <v>3</v>
      </c>
      <c r="AA1201">
        <v>2</v>
      </c>
      <c r="AB1201">
        <v>0</v>
      </c>
      <c r="AC1201">
        <v>2</v>
      </c>
      <c r="AD1201">
        <v>0</v>
      </c>
      <c r="AE1201">
        <v>0</v>
      </c>
      <c r="AF1201">
        <v>1</v>
      </c>
      <c r="AG1201">
        <v>1</v>
      </c>
      <c r="AH1201" t="s">
        <v>45</v>
      </c>
      <c r="AI1201" t="s">
        <v>68</v>
      </c>
      <c r="AJ1201" t="s">
        <v>47</v>
      </c>
      <c r="AK1201" t="s">
        <v>58</v>
      </c>
      <c r="AL1201" t="s">
        <v>65</v>
      </c>
      <c r="AM1201">
        <v>2</v>
      </c>
      <c r="AN1201" t="s">
        <v>93</v>
      </c>
      <c r="AO1201" t="str" cm="1">
        <f t="array" ref="AO1201">_xlfn.IFS(
  attrition_data[[#This Row],[YearsSinceLastPromotion]]="","",
  attrition_data[[#This Row],[YearsSinceLastPromotion]]=0,"0",
  attrition_data[[#This Row],[YearsSinceLastPromotion]]&lt;=2,"1–2",
  attrition_data[[#This Row],[YearsSinceLastPromotion]]&lt;=5,"3–5",
  TRUE,"6+"
)</f>
        <v>0</v>
      </c>
      <c r="AP1201">
        <f>attrition_data[[#This Row],[MonthlyIncome]] * 12 * ReplacementFactor</f>
        <v>19249.2</v>
      </c>
      <c r="AQ1201">
        <f>IFERROR(attrition_data[[#This Row],[AttritionFlag]] * attrition_data[[#This Row],[ReplacementCost]], 0)</f>
        <v>0</v>
      </c>
      <c r="AR120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201" t="str" cm="1">
        <f t="array" ref="AS1201">_xlfn.IFS(
  attrition_data[[#This Row],[RiskScore]] &lt;= $AU$3, "Q1 (Lowest)",
  attrition_data[[#This Row],[RiskScore]] &lt;= $AV$3, "Q2",
  attrition_data[[#This Row],[RiskScore]] &lt;= $AW$3, "Q3",
  TRUE, "Q4 (Highest)"
)</f>
        <v>Q3</v>
      </c>
    </row>
    <row r="1202" spans="1:45">
      <c r="A1202">
        <v>44</v>
      </c>
      <c r="B1202" t="s">
        <v>50</v>
      </c>
      <c r="C1202" t="s">
        <v>39</v>
      </c>
      <c r="D1202" t="s">
        <v>84</v>
      </c>
      <c r="E1202">
        <v>1</v>
      </c>
      <c r="F1202">
        <v>3</v>
      </c>
      <c r="G1202" t="s">
        <v>41</v>
      </c>
      <c r="H1202">
        <v>1683</v>
      </c>
      <c r="I1202">
        <v>3</v>
      </c>
      <c r="J1202" t="s">
        <v>42</v>
      </c>
      <c r="K1202">
        <v>3</v>
      </c>
      <c r="L1202">
        <v>1</v>
      </c>
      <c r="M1202" t="s">
        <v>84</v>
      </c>
      <c r="N1202">
        <v>4</v>
      </c>
      <c r="O1202" t="s">
        <v>67</v>
      </c>
      <c r="P1202">
        <v>3195</v>
      </c>
      <c r="Q1202">
        <v>4</v>
      </c>
      <c r="R1202" t="s">
        <v>38</v>
      </c>
      <c r="S1202">
        <v>18</v>
      </c>
      <c r="T1202">
        <v>3</v>
      </c>
      <c r="U1202">
        <v>1</v>
      </c>
      <c r="V1202">
        <v>3</v>
      </c>
      <c r="W1202">
        <v>8</v>
      </c>
      <c r="X1202">
        <v>2</v>
      </c>
      <c r="Y1202">
        <v>3</v>
      </c>
      <c r="Z1202">
        <v>2</v>
      </c>
      <c r="AA1202">
        <v>2</v>
      </c>
      <c r="AB1202">
        <v>2</v>
      </c>
      <c r="AC1202">
        <v>2</v>
      </c>
      <c r="AD1202">
        <v>0</v>
      </c>
      <c r="AE1202">
        <v>1</v>
      </c>
      <c r="AF1202">
        <v>0</v>
      </c>
      <c r="AG1202">
        <v>1</v>
      </c>
      <c r="AH1202" t="s">
        <v>45</v>
      </c>
      <c r="AI1202" t="s">
        <v>46</v>
      </c>
      <c r="AJ1202" t="s">
        <v>61</v>
      </c>
      <c r="AK1202" t="s">
        <v>48</v>
      </c>
      <c r="AL1202" t="s">
        <v>65</v>
      </c>
      <c r="AM1202">
        <v>2.75</v>
      </c>
      <c r="AN1202" t="s">
        <v>94</v>
      </c>
      <c r="AO1202" t="str" cm="1">
        <f t="array" ref="AO1202">_xlfn.IFS(
  attrition_data[[#This Row],[YearsSinceLastPromotion]]="","",
  attrition_data[[#This Row],[YearsSinceLastPromotion]]=0,"0",
  attrition_data[[#This Row],[YearsSinceLastPromotion]]&lt;=2,"1–2",
  attrition_data[[#This Row],[YearsSinceLastPromotion]]&lt;=5,"3–5",
  TRUE,"6+"
)</f>
        <v>1–2</v>
      </c>
      <c r="AP1202">
        <f>attrition_data[[#This Row],[MonthlyIncome]] * 12 * ReplacementFactor</f>
        <v>11502</v>
      </c>
      <c r="AQ1202">
        <f>IFERROR(attrition_data[[#This Row],[AttritionFlag]] * attrition_data[[#This Row],[ReplacementCost]], 0)</f>
        <v>0</v>
      </c>
      <c r="AR120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202" t="str" cm="1">
        <f t="array" ref="AS1202">_xlfn.IFS(
  attrition_data[[#This Row],[RiskScore]] &lt;= $AU$3, "Q1 (Lowest)",
  attrition_data[[#This Row],[RiskScore]] &lt;= $AV$3, "Q2",
  attrition_data[[#This Row],[RiskScore]] &lt;= $AW$3, "Q3",
  TRUE, "Q4 (Highest)"
)</f>
        <v>Q3</v>
      </c>
    </row>
    <row r="1203" spans="1:45">
      <c r="A1203">
        <v>23</v>
      </c>
      <c r="B1203" t="s">
        <v>38</v>
      </c>
      <c r="C1203" t="s">
        <v>39</v>
      </c>
      <c r="D1203" t="s">
        <v>52</v>
      </c>
      <c r="E1203">
        <v>8</v>
      </c>
      <c r="F1203">
        <v>1</v>
      </c>
      <c r="G1203" t="s">
        <v>64</v>
      </c>
      <c r="H1203">
        <v>1684</v>
      </c>
      <c r="I1203">
        <v>4</v>
      </c>
      <c r="J1203" t="s">
        <v>53</v>
      </c>
      <c r="K1203">
        <v>2</v>
      </c>
      <c r="L1203">
        <v>1</v>
      </c>
      <c r="M1203" t="s">
        <v>60</v>
      </c>
      <c r="N1203">
        <v>3</v>
      </c>
      <c r="O1203" t="s">
        <v>44</v>
      </c>
      <c r="P1203">
        <v>3989</v>
      </c>
      <c r="Q1203">
        <v>1</v>
      </c>
      <c r="R1203" t="s">
        <v>38</v>
      </c>
      <c r="S1203">
        <v>11</v>
      </c>
      <c r="T1203">
        <v>3</v>
      </c>
      <c r="U1203">
        <v>1</v>
      </c>
      <c r="V1203">
        <v>0</v>
      </c>
      <c r="W1203">
        <v>5</v>
      </c>
      <c r="X1203">
        <v>2</v>
      </c>
      <c r="Y1203">
        <v>3</v>
      </c>
      <c r="Z1203">
        <v>5</v>
      </c>
      <c r="AA1203">
        <v>4</v>
      </c>
      <c r="AB1203">
        <v>1</v>
      </c>
      <c r="AC1203">
        <v>2</v>
      </c>
      <c r="AD1203">
        <v>1</v>
      </c>
      <c r="AE1203">
        <v>1</v>
      </c>
      <c r="AF1203">
        <v>1</v>
      </c>
      <c r="AG1203">
        <v>1</v>
      </c>
      <c r="AH1203" t="s">
        <v>153</v>
      </c>
      <c r="AI1203" t="s">
        <v>57</v>
      </c>
      <c r="AJ1203" t="s">
        <v>61</v>
      </c>
      <c r="AK1203" t="s">
        <v>48</v>
      </c>
      <c r="AL1203" t="s">
        <v>65</v>
      </c>
      <c r="AM1203">
        <v>2.75</v>
      </c>
      <c r="AN1203" t="s">
        <v>94</v>
      </c>
      <c r="AO1203" t="str" cm="1">
        <f t="array" ref="AO1203">_xlfn.IFS(
  attrition_data[[#This Row],[YearsSinceLastPromotion]]="","",
  attrition_data[[#This Row],[YearsSinceLastPromotion]]=0,"0",
  attrition_data[[#This Row],[YearsSinceLastPromotion]]&lt;=2,"1–2",
  attrition_data[[#This Row],[YearsSinceLastPromotion]]&lt;=5,"3–5",
  TRUE,"6+"
)</f>
        <v>1–2</v>
      </c>
      <c r="AP1203">
        <f>attrition_data[[#This Row],[MonthlyIncome]] * 12 * ReplacementFactor</f>
        <v>14360.4</v>
      </c>
      <c r="AQ1203">
        <f>IFERROR(attrition_data[[#This Row],[AttritionFlag]] * attrition_data[[#This Row],[ReplacementCost]], 0)</f>
        <v>14360.4</v>
      </c>
      <c r="AR120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03" t="str" cm="1">
        <f t="array" ref="AS1203">_xlfn.IFS(
  attrition_data[[#This Row],[RiskScore]] &lt;= $AU$3, "Q1 (Lowest)",
  attrition_data[[#This Row],[RiskScore]] &lt;= $AV$3, "Q2",
  attrition_data[[#This Row],[RiskScore]] &lt;= $AW$3, "Q3",
  TRUE, "Q4 (Highest)"
)</f>
        <v>Q2</v>
      </c>
    </row>
    <row r="1204" spans="1:45">
      <c r="A1204">
        <v>38</v>
      </c>
      <c r="B1204" t="s">
        <v>50</v>
      </c>
      <c r="C1204" t="s">
        <v>39</v>
      </c>
      <c r="D1204" t="s">
        <v>52</v>
      </c>
      <c r="E1204">
        <v>4</v>
      </c>
      <c r="F1204">
        <v>2</v>
      </c>
      <c r="G1204" t="s">
        <v>64</v>
      </c>
      <c r="H1204">
        <v>1687</v>
      </c>
      <c r="I1204">
        <v>4</v>
      </c>
      <c r="J1204" t="s">
        <v>42</v>
      </c>
      <c r="K1204">
        <v>3</v>
      </c>
      <c r="L1204">
        <v>1</v>
      </c>
      <c r="M1204" t="s">
        <v>60</v>
      </c>
      <c r="N1204">
        <v>3</v>
      </c>
      <c r="O1204" t="s">
        <v>55</v>
      </c>
      <c r="P1204">
        <v>3306</v>
      </c>
      <c r="Q1204">
        <v>7</v>
      </c>
      <c r="R1204" t="s">
        <v>50</v>
      </c>
      <c r="S1204">
        <v>19</v>
      </c>
      <c r="T1204">
        <v>3</v>
      </c>
      <c r="U1204">
        <v>4</v>
      </c>
      <c r="V1204">
        <v>1</v>
      </c>
      <c r="W1204">
        <v>7</v>
      </c>
      <c r="X1204">
        <v>5</v>
      </c>
      <c r="Y1204">
        <v>2</v>
      </c>
      <c r="Z1204">
        <v>0</v>
      </c>
      <c r="AA1204">
        <v>0</v>
      </c>
      <c r="AB1204">
        <v>0</v>
      </c>
      <c r="AC1204">
        <v>0</v>
      </c>
      <c r="AD1204">
        <v>0</v>
      </c>
      <c r="AE1204">
        <v>0</v>
      </c>
      <c r="AF1204">
        <v>1</v>
      </c>
      <c r="AG1204">
        <v>0</v>
      </c>
      <c r="AH1204" t="s">
        <v>45</v>
      </c>
      <c r="AI1204" t="s">
        <v>46</v>
      </c>
      <c r="AJ1204" t="s">
        <v>61</v>
      </c>
      <c r="AK1204" t="s">
        <v>48</v>
      </c>
      <c r="AL1204" t="s">
        <v>62</v>
      </c>
      <c r="AM1204">
        <v>3.25</v>
      </c>
      <c r="AN1204" t="s">
        <v>95</v>
      </c>
      <c r="AO1204" t="str" cm="1">
        <f t="array" ref="AO1204">_xlfn.IFS(
  attrition_data[[#This Row],[YearsSinceLastPromotion]]="","",
  attrition_data[[#This Row],[YearsSinceLastPromotion]]=0,"0",
  attrition_data[[#This Row],[YearsSinceLastPromotion]]&lt;=2,"1–2",
  attrition_data[[#This Row],[YearsSinceLastPromotion]]&lt;=5,"3–5",
  TRUE,"6+"
)</f>
        <v>0</v>
      </c>
      <c r="AP1204">
        <f>attrition_data[[#This Row],[MonthlyIncome]] * 12 * ReplacementFactor</f>
        <v>11901.6</v>
      </c>
      <c r="AQ1204">
        <f>IFERROR(attrition_data[[#This Row],[AttritionFlag]] * attrition_data[[#This Row],[ReplacementCost]], 0)</f>
        <v>0</v>
      </c>
      <c r="AR120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04" t="str" cm="1">
        <f t="array" ref="AS1204">_xlfn.IFS(
  attrition_data[[#This Row],[RiskScore]] &lt;= $AU$3, "Q1 (Lowest)",
  attrition_data[[#This Row],[RiskScore]] &lt;= $AV$3, "Q2",
  attrition_data[[#This Row],[RiskScore]] &lt;= $AW$3, "Q3",
  TRUE, "Q4 (Highest)"
)</f>
        <v>Q2</v>
      </c>
    </row>
    <row r="1205" spans="1:45">
      <c r="A1205">
        <v>53</v>
      </c>
      <c r="B1205" t="s">
        <v>50</v>
      </c>
      <c r="C1205" t="s">
        <v>39</v>
      </c>
      <c r="D1205" t="s">
        <v>52</v>
      </c>
      <c r="E1205">
        <v>24</v>
      </c>
      <c r="F1205">
        <v>4</v>
      </c>
      <c r="G1205" t="s">
        <v>64</v>
      </c>
      <c r="H1205">
        <v>1689</v>
      </c>
      <c r="I1205">
        <v>2</v>
      </c>
      <c r="J1205" t="s">
        <v>53</v>
      </c>
      <c r="K1205">
        <v>4</v>
      </c>
      <c r="L1205">
        <v>3</v>
      </c>
      <c r="M1205" t="s">
        <v>70</v>
      </c>
      <c r="N1205">
        <v>4</v>
      </c>
      <c r="O1205" t="s">
        <v>55</v>
      </c>
      <c r="P1205">
        <v>7005</v>
      </c>
      <c r="Q1205">
        <v>3</v>
      </c>
      <c r="R1205" t="s">
        <v>50</v>
      </c>
      <c r="S1205">
        <v>15</v>
      </c>
      <c r="T1205">
        <v>3</v>
      </c>
      <c r="U1205">
        <v>3</v>
      </c>
      <c r="V1205">
        <v>0</v>
      </c>
      <c r="W1205">
        <v>11</v>
      </c>
      <c r="X1205">
        <v>2</v>
      </c>
      <c r="Y1205">
        <v>3</v>
      </c>
      <c r="Z1205">
        <v>4</v>
      </c>
      <c r="AA1205">
        <v>3</v>
      </c>
      <c r="AB1205">
        <v>1</v>
      </c>
      <c r="AC1205">
        <v>2</v>
      </c>
      <c r="AD1205">
        <v>0</v>
      </c>
      <c r="AE1205">
        <v>0</v>
      </c>
      <c r="AF1205">
        <v>1</v>
      </c>
      <c r="AG1205">
        <v>1</v>
      </c>
      <c r="AH1205" t="s">
        <v>56</v>
      </c>
      <c r="AI1205" t="s">
        <v>68</v>
      </c>
      <c r="AJ1205" t="s">
        <v>47</v>
      </c>
      <c r="AK1205" t="s">
        <v>58</v>
      </c>
      <c r="AL1205" t="s">
        <v>65</v>
      </c>
      <c r="AM1205">
        <v>3</v>
      </c>
      <c r="AN1205" t="s">
        <v>94</v>
      </c>
      <c r="AO1205" t="str" cm="1">
        <f t="array" ref="AO1205">_xlfn.IFS(
  attrition_data[[#This Row],[YearsSinceLastPromotion]]="","",
  attrition_data[[#This Row],[YearsSinceLastPromotion]]=0,"0",
  attrition_data[[#This Row],[YearsSinceLastPromotion]]&lt;=2,"1–2",
  attrition_data[[#This Row],[YearsSinceLastPromotion]]&lt;=5,"3–5",
  TRUE,"6+"
)</f>
        <v>1–2</v>
      </c>
      <c r="AP1205">
        <f>attrition_data[[#This Row],[MonthlyIncome]] * 12 * ReplacementFactor</f>
        <v>25218</v>
      </c>
      <c r="AQ1205">
        <f>IFERROR(attrition_data[[#This Row],[AttritionFlag]] * attrition_data[[#This Row],[ReplacementCost]], 0)</f>
        <v>0</v>
      </c>
      <c r="AR120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05" t="str" cm="1">
        <f t="array" ref="AS1205">_xlfn.IFS(
  attrition_data[[#This Row],[RiskScore]] &lt;= $AU$3, "Q1 (Lowest)",
  attrition_data[[#This Row],[RiskScore]] &lt;= $AV$3, "Q2",
  attrition_data[[#This Row],[RiskScore]] &lt;= $AW$3, "Q3",
  TRUE, "Q4 (Highest)"
)</f>
        <v>Q2</v>
      </c>
    </row>
    <row r="1206" spans="1:45">
      <c r="A1206">
        <v>48</v>
      </c>
      <c r="B1206" t="s">
        <v>38</v>
      </c>
      <c r="C1206" t="s">
        <v>51</v>
      </c>
      <c r="D1206" t="s">
        <v>40</v>
      </c>
      <c r="E1206">
        <v>7</v>
      </c>
      <c r="F1206">
        <v>2</v>
      </c>
      <c r="G1206" t="s">
        <v>64</v>
      </c>
      <c r="H1206">
        <v>1691</v>
      </c>
      <c r="I1206">
        <v>4</v>
      </c>
      <c r="J1206" t="s">
        <v>42</v>
      </c>
      <c r="K1206">
        <v>3</v>
      </c>
      <c r="L1206">
        <v>1</v>
      </c>
      <c r="M1206" t="s">
        <v>79</v>
      </c>
      <c r="N1206">
        <v>3</v>
      </c>
      <c r="O1206" t="s">
        <v>55</v>
      </c>
      <c r="P1206">
        <v>2655</v>
      </c>
      <c r="Q1206">
        <v>2</v>
      </c>
      <c r="R1206" t="s">
        <v>38</v>
      </c>
      <c r="S1206">
        <v>11</v>
      </c>
      <c r="T1206">
        <v>3</v>
      </c>
      <c r="U1206">
        <v>3</v>
      </c>
      <c r="V1206">
        <v>2</v>
      </c>
      <c r="W1206">
        <v>19</v>
      </c>
      <c r="X1206">
        <v>3</v>
      </c>
      <c r="Y1206">
        <v>3</v>
      </c>
      <c r="Z1206">
        <v>9</v>
      </c>
      <c r="AA1206">
        <v>7</v>
      </c>
      <c r="AB1206">
        <v>7</v>
      </c>
      <c r="AC1206">
        <v>7</v>
      </c>
      <c r="AD1206">
        <v>1</v>
      </c>
      <c r="AE1206">
        <v>1</v>
      </c>
      <c r="AF1206">
        <v>0</v>
      </c>
      <c r="AG1206">
        <v>1</v>
      </c>
      <c r="AH1206" t="s">
        <v>56</v>
      </c>
      <c r="AI1206" t="s">
        <v>57</v>
      </c>
      <c r="AJ1206" t="s">
        <v>61</v>
      </c>
      <c r="AK1206" t="s">
        <v>71</v>
      </c>
      <c r="AL1206" t="s">
        <v>49</v>
      </c>
      <c r="AM1206">
        <v>3.25</v>
      </c>
      <c r="AN1206" t="s">
        <v>95</v>
      </c>
      <c r="AO1206" t="str" cm="1">
        <f t="array" ref="AO1206">_xlfn.IFS(
  attrition_data[[#This Row],[YearsSinceLastPromotion]]="","",
  attrition_data[[#This Row],[YearsSinceLastPromotion]]=0,"0",
  attrition_data[[#This Row],[YearsSinceLastPromotion]]&lt;=2,"1–2",
  attrition_data[[#This Row],[YearsSinceLastPromotion]]&lt;=5,"3–5",
  TRUE,"6+"
)</f>
        <v>6+</v>
      </c>
      <c r="AP1206">
        <f>attrition_data[[#This Row],[MonthlyIncome]] * 12 * ReplacementFactor</f>
        <v>9558</v>
      </c>
      <c r="AQ1206">
        <f>IFERROR(attrition_data[[#This Row],[AttritionFlag]] * attrition_data[[#This Row],[ReplacementCost]], 0)</f>
        <v>9558</v>
      </c>
      <c r="AR120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206" t="str" cm="1">
        <f t="array" ref="AS1206">_xlfn.IFS(
  attrition_data[[#This Row],[RiskScore]] &lt;= $AU$3, "Q1 (Lowest)",
  attrition_data[[#This Row],[RiskScore]] &lt;= $AV$3, "Q2",
  attrition_data[[#This Row],[RiskScore]] &lt;= $AW$3, "Q3",
  TRUE, "Q4 (Highest)"
)</f>
        <v>Q3</v>
      </c>
    </row>
    <row r="1207" spans="1:45">
      <c r="A1207">
        <v>32</v>
      </c>
      <c r="B1207" t="s">
        <v>38</v>
      </c>
      <c r="C1207" t="s">
        <v>39</v>
      </c>
      <c r="D1207" t="s">
        <v>52</v>
      </c>
      <c r="E1207">
        <v>2</v>
      </c>
      <c r="F1207">
        <v>4</v>
      </c>
      <c r="G1207" t="s">
        <v>41</v>
      </c>
      <c r="H1207">
        <v>1692</v>
      </c>
      <c r="I1207">
        <v>4</v>
      </c>
      <c r="J1207" t="s">
        <v>53</v>
      </c>
      <c r="K1207">
        <v>3</v>
      </c>
      <c r="L1207">
        <v>1</v>
      </c>
      <c r="M1207" t="s">
        <v>60</v>
      </c>
      <c r="N1207">
        <v>2</v>
      </c>
      <c r="O1207" t="s">
        <v>44</v>
      </c>
      <c r="P1207">
        <v>1393</v>
      </c>
      <c r="Q1207">
        <v>1</v>
      </c>
      <c r="R1207" t="s">
        <v>50</v>
      </c>
      <c r="S1207">
        <v>12</v>
      </c>
      <c r="T1207">
        <v>3</v>
      </c>
      <c r="U1207">
        <v>1</v>
      </c>
      <c r="V1207">
        <v>0</v>
      </c>
      <c r="W1207">
        <v>1</v>
      </c>
      <c r="X1207">
        <v>2</v>
      </c>
      <c r="Y1207">
        <v>3</v>
      </c>
      <c r="Z1207">
        <v>1</v>
      </c>
      <c r="AA1207">
        <v>0</v>
      </c>
      <c r="AB1207">
        <v>0</v>
      </c>
      <c r="AC1207">
        <v>0</v>
      </c>
      <c r="AD1207">
        <v>1</v>
      </c>
      <c r="AE1207">
        <v>0</v>
      </c>
      <c r="AF1207">
        <v>1</v>
      </c>
      <c r="AG1207">
        <v>0</v>
      </c>
      <c r="AH1207" t="s">
        <v>63</v>
      </c>
      <c r="AI1207" t="s">
        <v>46</v>
      </c>
      <c r="AJ1207" t="s">
        <v>61</v>
      </c>
      <c r="AK1207" t="s">
        <v>65</v>
      </c>
      <c r="AL1207" t="s">
        <v>62</v>
      </c>
      <c r="AM1207">
        <v>2.5</v>
      </c>
      <c r="AN1207" t="s">
        <v>96</v>
      </c>
      <c r="AO1207" t="str" cm="1">
        <f t="array" ref="AO1207">_xlfn.IFS(
  attrition_data[[#This Row],[YearsSinceLastPromotion]]="","",
  attrition_data[[#This Row],[YearsSinceLastPromotion]]=0,"0",
  attrition_data[[#This Row],[YearsSinceLastPromotion]]&lt;=2,"1–2",
  attrition_data[[#This Row],[YearsSinceLastPromotion]]&lt;=5,"3–5",
  TRUE,"6+"
)</f>
        <v>0</v>
      </c>
      <c r="AP1207">
        <f>attrition_data[[#This Row],[MonthlyIncome]] * 12 * ReplacementFactor</f>
        <v>5014.8</v>
      </c>
      <c r="AQ1207">
        <f>IFERROR(attrition_data[[#This Row],[AttritionFlag]] * attrition_data[[#This Row],[ReplacementCost]], 0)</f>
        <v>5014.8</v>
      </c>
      <c r="AR120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07" t="str" cm="1">
        <f t="array" ref="AS1207">_xlfn.IFS(
  attrition_data[[#This Row],[RiskScore]] &lt;= $AU$3, "Q1 (Lowest)",
  attrition_data[[#This Row],[RiskScore]] &lt;= $AV$3, "Q2",
  attrition_data[[#This Row],[RiskScore]] &lt;= $AW$3, "Q3",
  TRUE, "Q4 (Highest)"
)</f>
        <v>Q2</v>
      </c>
    </row>
    <row r="1208" spans="1:45">
      <c r="A1208">
        <v>26</v>
      </c>
      <c r="B1208" t="s">
        <v>50</v>
      </c>
      <c r="C1208" t="s">
        <v>74</v>
      </c>
      <c r="D1208" t="s">
        <v>52</v>
      </c>
      <c r="E1208">
        <v>7</v>
      </c>
      <c r="F1208">
        <v>3</v>
      </c>
      <c r="G1208" t="s">
        <v>64</v>
      </c>
      <c r="H1208">
        <v>1693</v>
      </c>
      <c r="I1208">
        <v>4</v>
      </c>
      <c r="J1208" t="s">
        <v>53</v>
      </c>
      <c r="K1208">
        <v>3</v>
      </c>
      <c r="L1208">
        <v>1</v>
      </c>
      <c r="M1208" t="s">
        <v>60</v>
      </c>
      <c r="N1208">
        <v>4</v>
      </c>
      <c r="O1208" t="s">
        <v>44</v>
      </c>
      <c r="P1208">
        <v>2570</v>
      </c>
      <c r="Q1208">
        <v>1</v>
      </c>
      <c r="R1208" t="s">
        <v>50</v>
      </c>
      <c r="S1208">
        <v>20</v>
      </c>
      <c r="T1208">
        <v>4</v>
      </c>
      <c r="U1208">
        <v>3</v>
      </c>
      <c r="V1208">
        <v>0</v>
      </c>
      <c r="W1208">
        <v>7</v>
      </c>
      <c r="X1208">
        <v>5</v>
      </c>
      <c r="Y1208">
        <v>3</v>
      </c>
      <c r="Z1208">
        <v>7</v>
      </c>
      <c r="AA1208">
        <v>7</v>
      </c>
      <c r="AB1208">
        <v>5</v>
      </c>
      <c r="AC1208">
        <v>7</v>
      </c>
      <c r="AD1208">
        <v>0</v>
      </c>
      <c r="AE1208">
        <v>0</v>
      </c>
      <c r="AF1208">
        <v>0</v>
      </c>
      <c r="AG1208">
        <v>1</v>
      </c>
      <c r="AH1208" t="s">
        <v>63</v>
      </c>
      <c r="AI1208" t="s">
        <v>57</v>
      </c>
      <c r="AJ1208" t="s">
        <v>61</v>
      </c>
      <c r="AK1208" t="s">
        <v>48</v>
      </c>
      <c r="AL1208" t="s">
        <v>49</v>
      </c>
      <c r="AM1208">
        <v>3.5</v>
      </c>
      <c r="AN1208" t="s">
        <v>95</v>
      </c>
      <c r="AO1208" t="str" cm="1">
        <f t="array" ref="AO1208">_xlfn.IFS(
  attrition_data[[#This Row],[YearsSinceLastPromotion]]="","",
  attrition_data[[#This Row],[YearsSinceLastPromotion]]=0,"0",
  attrition_data[[#This Row],[YearsSinceLastPromotion]]&lt;=2,"1–2",
  attrition_data[[#This Row],[YearsSinceLastPromotion]]&lt;=5,"3–5",
  TRUE,"6+"
)</f>
        <v>3–5</v>
      </c>
      <c r="AP1208">
        <f>attrition_data[[#This Row],[MonthlyIncome]] * 12 * ReplacementFactor</f>
        <v>9252</v>
      </c>
      <c r="AQ1208">
        <f>IFERROR(attrition_data[[#This Row],[AttritionFlag]] * attrition_data[[#This Row],[ReplacementCost]], 0)</f>
        <v>0</v>
      </c>
      <c r="AR120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08" t="str" cm="1">
        <f t="array" ref="AS1208">_xlfn.IFS(
  attrition_data[[#This Row],[RiskScore]] &lt;= $AU$3, "Q1 (Lowest)",
  attrition_data[[#This Row],[RiskScore]] &lt;= $AV$3, "Q2",
  attrition_data[[#This Row],[RiskScore]] &lt;= $AW$3, "Q3",
  TRUE, "Q4 (Highest)"
)</f>
        <v>Q2</v>
      </c>
    </row>
    <row r="1209" spans="1:45">
      <c r="A1209">
        <v>55</v>
      </c>
      <c r="B1209" t="s">
        <v>50</v>
      </c>
      <c r="C1209" t="s">
        <v>39</v>
      </c>
      <c r="D1209" t="s">
        <v>52</v>
      </c>
      <c r="E1209">
        <v>22</v>
      </c>
      <c r="F1209">
        <v>3</v>
      </c>
      <c r="G1209" t="s">
        <v>83</v>
      </c>
      <c r="H1209">
        <v>1694</v>
      </c>
      <c r="I1209">
        <v>1</v>
      </c>
      <c r="J1209" t="s">
        <v>53</v>
      </c>
      <c r="K1209">
        <v>2</v>
      </c>
      <c r="L1209">
        <v>1</v>
      </c>
      <c r="M1209" t="s">
        <v>54</v>
      </c>
      <c r="N1209">
        <v>2</v>
      </c>
      <c r="O1209" t="s">
        <v>67</v>
      </c>
      <c r="P1209">
        <v>3537</v>
      </c>
      <c r="Q1209">
        <v>5</v>
      </c>
      <c r="R1209" t="s">
        <v>50</v>
      </c>
      <c r="S1209">
        <v>12</v>
      </c>
      <c r="T1209">
        <v>3</v>
      </c>
      <c r="U1209">
        <v>4</v>
      </c>
      <c r="V1209">
        <v>1</v>
      </c>
      <c r="W1209">
        <v>8</v>
      </c>
      <c r="X1209">
        <v>1</v>
      </c>
      <c r="Y1209">
        <v>3</v>
      </c>
      <c r="Z1209">
        <v>4</v>
      </c>
      <c r="AA1209">
        <v>2</v>
      </c>
      <c r="AB1209">
        <v>1</v>
      </c>
      <c r="AC1209">
        <v>2</v>
      </c>
      <c r="AD1209">
        <v>0</v>
      </c>
      <c r="AE1209">
        <v>0</v>
      </c>
      <c r="AF1209">
        <v>1</v>
      </c>
      <c r="AG1209">
        <v>1</v>
      </c>
      <c r="AH1209" t="s">
        <v>66</v>
      </c>
      <c r="AI1209" t="s">
        <v>68</v>
      </c>
      <c r="AJ1209" t="s">
        <v>61</v>
      </c>
      <c r="AK1209" t="s">
        <v>48</v>
      </c>
      <c r="AL1209" t="s">
        <v>65</v>
      </c>
      <c r="AM1209">
        <v>2.5</v>
      </c>
      <c r="AN1209" t="s">
        <v>96</v>
      </c>
      <c r="AO1209" t="str" cm="1">
        <f t="array" ref="AO1209">_xlfn.IFS(
  attrition_data[[#This Row],[YearsSinceLastPromotion]]="","",
  attrition_data[[#This Row],[YearsSinceLastPromotion]]=0,"0",
  attrition_data[[#This Row],[YearsSinceLastPromotion]]&lt;=2,"1–2",
  attrition_data[[#This Row],[YearsSinceLastPromotion]]&lt;=5,"3–5",
  TRUE,"6+"
)</f>
        <v>1–2</v>
      </c>
      <c r="AP1209">
        <f>attrition_data[[#This Row],[MonthlyIncome]] * 12 * ReplacementFactor</f>
        <v>12733.199999999999</v>
      </c>
      <c r="AQ1209">
        <f>IFERROR(attrition_data[[#This Row],[AttritionFlag]] * attrition_data[[#This Row],[ReplacementCost]], 0)</f>
        <v>0</v>
      </c>
      <c r="AR120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09" t="str" cm="1">
        <f t="array" ref="AS1209">_xlfn.IFS(
  attrition_data[[#This Row],[RiskScore]] &lt;= $AU$3, "Q1 (Lowest)",
  attrition_data[[#This Row],[RiskScore]] &lt;= $AV$3, "Q2",
  attrition_data[[#This Row],[RiskScore]] &lt;= $AW$3, "Q3",
  TRUE, "Q4 (Highest)"
)</f>
        <v>Q2</v>
      </c>
    </row>
    <row r="1210" spans="1:45">
      <c r="A1210">
        <v>34</v>
      </c>
      <c r="B1210" t="s">
        <v>50</v>
      </c>
      <c r="C1210" t="s">
        <v>39</v>
      </c>
      <c r="D1210" t="s">
        <v>52</v>
      </c>
      <c r="E1210">
        <v>5</v>
      </c>
      <c r="F1210">
        <v>2</v>
      </c>
      <c r="G1210" t="s">
        <v>64</v>
      </c>
      <c r="H1210">
        <v>1696</v>
      </c>
      <c r="I1210">
        <v>2</v>
      </c>
      <c r="J1210" t="s">
        <v>53</v>
      </c>
      <c r="K1210">
        <v>2</v>
      </c>
      <c r="L1210">
        <v>2</v>
      </c>
      <c r="M1210" t="s">
        <v>60</v>
      </c>
      <c r="N1210">
        <v>4</v>
      </c>
      <c r="O1210" t="s">
        <v>55</v>
      </c>
      <c r="P1210">
        <v>3986</v>
      </c>
      <c r="Q1210">
        <v>1</v>
      </c>
      <c r="R1210" t="s">
        <v>50</v>
      </c>
      <c r="S1210">
        <v>14</v>
      </c>
      <c r="T1210">
        <v>3</v>
      </c>
      <c r="U1210">
        <v>3</v>
      </c>
      <c r="V1210">
        <v>1</v>
      </c>
      <c r="W1210">
        <v>15</v>
      </c>
      <c r="X1210">
        <v>3</v>
      </c>
      <c r="Y1210">
        <v>4</v>
      </c>
      <c r="Z1210">
        <v>15</v>
      </c>
      <c r="AA1210">
        <v>10</v>
      </c>
      <c r="AB1210">
        <v>4</v>
      </c>
      <c r="AC1210">
        <v>13</v>
      </c>
      <c r="AD1210">
        <v>0</v>
      </c>
      <c r="AE1210">
        <v>0</v>
      </c>
      <c r="AF1210">
        <v>0</v>
      </c>
      <c r="AG1210">
        <v>1</v>
      </c>
      <c r="AH1210" t="s">
        <v>63</v>
      </c>
      <c r="AI1210" t="s">
        <v>46</v>
      </c>
      <c r="AJ1210" t="s">
        <v>61</v>
      </c>
      <c r="AK1210" t="s">
        <v>58</v>
      </c>
      <c r="AL1210" t="s">
        <v>71</v>
      </c>
      <c r="AM1210">
        <v>3.25</v>
      </c>
      <c r="AN1210" t="s">
        <v>95</v>
      </c>
      <c r="AO1210" t="str" cm="1">
        <f t="array" ref="AO1210">_xlfn.IFS(
  attrition_data[[#This Row],[YearsSinceLastPromotion]]="","",
  attrition_data[[#This Row],[YearsSinceLastPromotion]]=0,"0",
  attrition_data[[#This Row],[YearsSinceLastPromotion]]&lt;=2,"1–2",
  attrition_data[[#This Row],[YearsSinceLastPromotion]]&lt;=5,"3–5",
  TRUE,"6+"
)</f>
        <v>3–5</v>
      </c>
      <c r="AP1210">
        <f>attrition_data[[#This Row],[MonthlyIncome]] * 12 * ReplacementFactor</f>
        <v>14349.6</v>
      </c>
      <c r="AQ1210">
        <f>IFERROR(attrition_data[[#This Row],[AttritionFlag]] * attrition_data[[#This Row],[ReplacementCost]], 0)</f>
        <v>0</v>
      </c>
      <c r="AR121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10" t="str" cm="1">
        <f t="array" ref="AS1210">_xlfn.IFS(
  attrition_data[[#This Row],[RiskScore]] &lt;= $AU$3, "Q1 (Lowest)",
  attrition_data[[#This Row],[RiskScore]] &lt;= $AV$3, "Q2",
  attrition_data[[#This Row],[RiskScore]] &lt;= $AW$3, "Q3",
  TRUE, "Q4 (Highest)"
)</f>
        <v>Q2</v>
      </c>
    </row>
    <row r="1211" spans="1:45">
      <c r="A1211">
        <v>60</v>
      </c>
      <c r="B1211" t="s">
        <v>50</v>
      </c>
      <c r="C1211" t="s">
        <v>39</v>
      </c>
      <c r="D1211" t="s">
        <v>52</v>
      </c>
      <c r="E1211">
        <v>1</v>
      </c>
      <c r="F1211">
        <v>4</v>
      </c>
      <c r="G1211" t="s">
        <v>64</v>
      </c>
      <c r="H1211">
        <v>1697</v>
      </c>
      <c r="I1211">
        <v>3</v>
      </c>
      <c r="J1211" t="s">
        <v>53</v>
      </c>
      <c r="K1211">
        <v>1</v>
      </c>
      <c r="L1211">
        <v>3</v>
      </c>
      <c r="M1211" t="s">
        <v>70</v>
      </c>
      <c r="N1211">
        <v>4</v>
      </c>
      <c r="O1211" t="s">
        <v>67</v>
      </c>
      <c r="P1211">
        <v>10883</v>
      </c>
      <c r="Q1211">
        <v>3</v>
      </c>
      <c r="R1211" t="s">
        <v>50</v>
      </c>
      <c r="S1211">
        <v>20</v>
      </c>
      <c r="T1211">
        <v>4</v>
      </c>
      <c r="U1211">
        <v>3</v>
      </c>
      <c r="V1211">
        <v>1</v>
      </c>
      <c r="W1211">
        <v>19</v>
      </c>
      <c r="X1211">
        <v>2</v>
      </c>
      <c r="Y1211">
        <v>4</v>
      </c>
      <c r="Z1211">
        <v>1</v>
      </c>
      <c r="AA1211">
        <v>0</v>
      </c>
      <c r="AB1211">
        <v>0</v>
      </c>
      <c r="AC1211">
        <v>0</v>
      </c>
      <c r="AD1211">
        <v>0</v>
      </c>
      <c r="AE1211">
        <v>0</v>
      </c>
      <c r="AF1211">
        <v>1</v>
      </c>
      <c r="AG1211">
        <v>0</v>
      </c>
      <c r="AH1211" t="s">
        <v>66</v>
      </c>
      <c r="AI1211" t="s">
        <v>46</v>
      </c>
      <c r="AJ1211" t="s">
        <v>81</v>
      </c>
      <c r="AK1211" t="s">
        <v>71</v>
      </c>
      <c r="AL1211" t="s">
        <v>62</v>
      </c>
      <c r="AM1211">
        <v>3.5</v>
      </c>
      <c r="AN1211" t="s">
        <v>95</v>
      </c>
      <c r="AO1211" t="str" cm="1">
        <f t="array" ref="AO1211">_xlfn.IFS(
  attrition_data[[#This Row],[YearsSinceLastPromotion]]="","",
  attrition_data[[#This Row],[YearsSinceLastPromotion]]=0,"0",
  attrition_data[[#This Row],[YearsSinceLastPromotion]]&lt;=2,"1–2",
  attrition_data[[#This Row],[YearsSinceLastPromotion]]&lt;=5,"3–5",
  TRUE,"6+"
)</f>
        <v>0</v>
      </c>
      <c r="AP1211">
        <f>attrition_data[[#This Row],[MonthlyIncome]] * 12 * ReplacementFactor</f>
        <v>39178.799999999996</v>
      </c>
      <c r="AQ1211">
        <f>IFERROR(attrition_data[[#This Row],[AttritionFlag]] * attrition_data[[#This Row],[ReplacementCost]], 0)</f>
        <v>0</v>
      </c>
      <c r="AR121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11" t="str" cm="1">
        <f t="array" ref="AS1211">_xlfn.IFS(
  attrition_data[[#This Row],[RiskScore]] &lt;= $AU$3, "Q1 (Lowest)",
  attrition_data[[#This Row],[RiskScore]] &lt;= $AV$3, "Q2",
  attrition_data[[#This Row],[RiskScore]] &lt;= $AW$3, "Q3",
  TRUE, "Q4 (Highest)"
)</f>
        <v>Q2</v>
      </c>
    </row>
    <row r="1212" spans="1:45">
      <c r="A1212">
        <v>33</v>
      </c>
      <c r="B1212" t="s">
        <v>50</v>
      </c>
      <c r="C1212" t="s">
        <v>39</v>
      </c>
      <c r="D1212" t="s">
        <v>52</v>
      </c>
      <c r="E1212">
        <v>21</v>
      </c>
      <c r="F1212">
        <v>3</v>
      </c>
      <c r="G1212" t="s">
        <v>64</v>
      </c>
      <c r="H1212">
        <v>1698</v>
      </c>
      <c r="I1212">
        <v>2</v>
      </c>
      <c r="J1212" t="s">
        <v>53</v>
      </c>
      <c r="K1212">
        <v>4</v>
      </c>
      <c r="L1212">
        <v>1</v>
      </c>
      <c r="M1212" t="s">
        <v>60</v>
      </c>
      <c r="N1212">
        <v>2</v>
      </c>
      <c r="O1212" t="s">
        <v>55</v>
      </c>
      <c r="P1212">
        <v>2028</v>
      </c>
      <c r="Q1212">
        <v>1</v>
      </c>
      <c r="R1212" t="s">
        <v>50</v>
      </c>
      <c r="S1212">
        <v>18</v>
      </c>
      <c r="T1212">
        <v>3</v>
      </c>
      <c r="U1212">
        <v>4</v>
      </c>
      <c r="V1212">
        <v>3</v>
      </c>
      <c r="W1212">
        <v>14</v>
      </c>
      <c r="X1212">
        <v>6</v>
      </c>
      <c r="Y1212">
        <v>3</v>
      </c>
      <c r="Z1212">
        <v>14</v>
      </c>
      <c r="AA1212">
        <v>11</v>
      </c>
      <c r="AB1212">
        <v>2</v>
      </c>
      <c r="AC1212">
        <v>13</v>
      </c>
      <c r="AD1212">
        <v>0</v>
      </c>
      <c r="AE1212">
        <v>0</v>
      </c>
      <c r="AF1212">
        <v>0</v>
      </c>
      <c r="AG1212">
        <v>1</v>
      </c>
      <c r="AH1212" t="s">
        <v>63</v>
      </c>
      <c r="AI1212" t="s">
        <v>68</v>
      </c>
      <c r="AJ1212" t="s">
        <v>61</v>
      </c>
      <c r="AK1212" t="s">
        <v>58</v>
      </c>
      <c r="AL1212" t="s">
        <v>71</v>
      </c>
      <c r="AM1212">
        <v>2.75</v>
      </c>
      <c r="AN1212" t="s">
        <v>94</v>
      </c>
      <c r="AO1212" t="str" cm="1">
        <f t="array" ref="AO1212">_xlfn.IFS(
  attrition_data[[#This Row],[YearsSinceLastPromotion]]="","",
  attrition_data[[#This Row],[YearsSinceLastPromotion]]=0,"0",
  attrition_data[[#This Row],[YearsSinceLastPromotion]]&lt;=2,"1–2",
  attrition_data[[#This Row],[YearsSinceLastPromotion]]&lt;=5,"3–5",
  TRUE,"6+"
)</f>
        <v>1–2</v>
      </c>
      <c r="AP1212">
        <f>attrition_data[[#This Row],[MonthlyIncome]] * 12 * ReplacementFactor</f>
        <v>7300.8</v>
      </c>
      <c r="AQ1212">
        <f>IFERROR(attrition_data[[#This Row],[AttritionFlag]] * attrition_data[[#This Row],[ReplacementCost]], 0)</f>
        <v>0</v>
      </c>
      <c r="AR121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12" t="str" cm="1">
        <f t="array" ref="AS1212">_xlfn.IFS(
  attrition_data[[#This Row],[RiskScore]] &lt;= $AU$3, "Q1 (Lowest)",
  attrition_data[[#This Row],[RiskScore]] &lt;= $AV$3, "Q2",
  attrition_data[[#This Row],[RiskScore]] &lt;= $AW$3, "Q3",
  TRUE, "Q4 (Highest)"
)</f>
        <v>Q2</v>
      </c>
    </row>
    <row r="1213" spans="1:45">
      <c r="A1213">
        <v>37</v>
      </c>
      <c r="B1213" t="s">
        <v>50</v>
      </c>
      <c r="C1213" t="s">
        <v>51</v>
      </c>
      <c r="D1213" t="s">
        <v>40</v>
      </c>
      <c r="E1213">
        <v>1</v>
      </c>
      <c r="F1213">
        <v>4</v>
      </c>
      <c r="G1213" t="s">
        <v>64</v>
      </c>
      <c r="H1213">
        <v>1700</v>
      </c>
      <c r="I1213">
        <v>3</v>
      </c>
      <c r="J1213" t="s">
        <v>53</v>
      </c>
      <c r="K1213">
        <v>1</v>
      </c>
      <c r="L1213">
        <v>2</v>
      </c>
      <c r="M1213" t="s">
        <v>43</v>
      </c>
      <c r="N1213">
        <v>4</v>
      </c>
      <c r="O1213" t="s">
        <v>67</v>
      </c>
      <c r="P1213">
        <v>9525</v>
      </c>
      <c r="Q1213">
        <v>1</v>
      </c>
      <c r="R1213" t="s">
        <v>50</v>
      </c>
      <c r="S1213">
        <v>14</v>
      </c>
      <c r="T1213">
        <v>3</v>
      </c>
      <c r="U1213">
        <v>3</v>
      </c>
      <c r="V1213">
        <v>2</v>
      </c>
      <c r="W1213">
        <v>6</v>
      </c>
      <c r="X1213">
        <v>2</v>
      </c>
      <c r="Y1213">
        <v>2</v>
      </c>
      <c r="Z1213">
        <v>6</v>
      </c>
      <c r="AA1213">
        <v>3</v>
      </c>
      <c r="AB1213">
        <v>1</v>
      </c>
      <c r="AC1213">
        <v>3</v>
      </c>
      <c r="AD1213">
        <v>0</v>
      </c>
      <c r="AE1213">
        <v>0</v>
      </c>
      <c r="AF1213">
        <v>1</v>
      </c>
      <c r="AG1213">
        <v>1</v>
      </c>
      <c r="AH1213" t="s">
        <v>45</v>
      </c>
      <c r="AI1213" t="s">
        <v>46</v>
      </c>
      <c r="AJ1213" t="s">
        <v>47</v>
      </c>
      <c r="AK1213" t="s">
        <v>48</v>
      </c>
      <c r="AL1213" t="s">
        <v>49</v>
      </c>
      <c r="AM1213">
        <v>3</v>
      </c>
      <c r="AN1213" t="s">
        <v>94</v>
      </c>
      <c r="AO1213" t="str" cm="1">
        <f t="array" ref="AO1213">_xlfn.IFS(
  attrition_data[[#This Row],[YearsSinceLastPromotion]]="","",
  attrition_data[[#This Row],[YearsSinceLastPromotion]]=0,"0",
  attrition_data[[#This Row],[YearsSinceLastPromotion]]&lt;=2,"1–2",
  attrition_data[[#This Row],[YearsSinceLastPromotion]]&lt;=5,"3–5",
  TRUE,"6+"
)</f>
        <v>1–2</v>
      </c>
      <c r="AP1213">
        <f>attrition_data[[#This Row],[MonthlyIncome]] * 12 * ReplacementFactor</f>
        <v>34290</v>
      </c>
      <c r="AQ1213">
        <f>IFERROR(attrition_data[[#This Row],[AttritionFlag]] * attrition_data[[#This Row],[ReplacementCost]], 0)</f>
        <v>0</v>
      </c>
      <c r="AR121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13" t="str" cm="1">
        <f t="array" ref="AS1213">_xlfn.IFS(
  attrition_data[[#This Row],[RiskScore]] &lt;= $AU$3, "Q1 (Lowest)",
  attrition_data[[#This Row],[RiskScore]] &lt;= $AV$3, "Q2",
  attrition_data[[#This Row],[RiskScore]] &lt;= $AW$3, "Q3",
  TRUE, "Q4 (Highest)"
)</f>
        <v>Q1 (Lowest)</v>
      </c>
    </row>
    <row r="1214" spans="1:45">
      <c r="A1214">
        <v>34</v>
      </c>
      <c r="B1214" t="s">
        <v>50</v>
      </c>
      <c r="C1214" t="s">
        <v>39</v>
      </c>
      <c r="D1214" t="s">
        <v>52</v>
      </c>
      <c r="E1214">
        <v>19</v>
      </c>
      <c r="F1214">
        <v>3</v>
      </c>
      <c r="G1214" t="s">
        <v>41</v>
      </c>
      <c r="H1214">
        <v>1701</v>
      </c>
      <c r="I1214">
        <v>2</v>
      </c>
      <c r="J1214" t="s">
        <v>42</v>
      </c>
      <c r="K1214">
        <v>2</v>
      </c>
      <c r="L1214">
        <v>1</v>
      </c>
      <c r="M1214" t="s">
        <v>54</v>
      </c>
      <c r="N1214">
        <v>4</v>
      </c>
      <c r="O1214" t="s">
        <v>55</v>
      </c>
      <c r="P1214">
        <v>2929</v>
      </c>
      <c r="Q1214">
        <v>1</v>
      </c>
      <c r="R1214" t="s">
        <v>50</v>
      </c>
      <c r="S1214">
        <v>12</v>
      </c>
      <c r="T1214">
        <v>3</v>
      </c>
      <c r="U1214">
        <v>2</v>
      </c>
      <c r="V1214">
        <v>0</v>
      </c>
      <c r="W1214">
        <v>10</v>
      </c>
      <c r="X1214">
        <v>3</v>
      </c>
      <c r="Y1214">
        <v>3</v>
      </c>
      <c r="Z1214">
        <v>10</v>
      </c>
      <c r="AA1214">
        <v>9</v>
      </c>
      <c r="AB1214">
        <v>8</v>
      </c>
      <c r="AC1214">
        <v>7</v>
      </c>
      <c r="AD1214">
        <v>0</v>
      </c>
      <c r="AE1214">
        <v>0</v>
      </c>
      <c r="AF1214">
        <v>0</v>
      </c>
      <c r="AG1214">
        <v>1</v>
      </c>
      <c r="AH1214" t="s">
        <v>63</v>
      </c>
      <c r="AI1214" t="s">
        <v>72</v>
      </c>
      <c r="AJ1214" t="s">
        <v>61</v>
      </c>
      <c r="AK1214" t="s">
        <v>58</v>
      </c>
      <c r="AL1214" t="s">
        <v>49</v>
      </c>
      <c r="AM1214">
        <v>2.75</v>
      </c>
      <c r="AN1214" t="s">
        <v>94</v>
      </c>
      <c r="AO1214" t="str" cm="1">
        <f t="array" ref="AO1214">_xlfn.IFS(
  attrition_data[[#This Row],[YearsSinceLastPromotion]]="","",
  attrition_data[[#This Row],[YearsSinceLastPromotion]]=0,"0",
  attrition_data[[#This Row],[YearsSinceLastPromotion]]&lt;=2,"1–2",
  attrition_data[[#This Row],[YearsSinceLastPromotion]]&lt;=5,"3–5",
  TRUE,"6+"
)</f>
        <v>6+</v>
      </c>
      <c r="AP1214">
        <f>attrition_data[[#This Row],[MonthlyIncome]] * 12 * ReplacementFactor</f>
        <v>10544.4</v>
      </c>
      <c r="AQ1214">
        <f>IFERROR(attrition_data[[#This Row],[AttritionFlag]] * attrition_data[[#This Row],[ReplacementCost]], 0)</f>
        <v>0</v>
      </c>
      <c r="AR121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14" t="str" cm="1">
        <f t="array" ref="AS1214">_xlfn.IFS(
  attrition_data[[#This Row],[RiskScore]] &lt;= $AU$3, "Q1 (Lowest)",
  attrition_data[[#This Row],[RiskScore]] &lt;= $AV$3, "Q2",
  attrition_data[[#This Row],[RiskScore]] &lt;= $AW$3, "Q3",
  TRUE, "Q4 (Highest)"
)</f>
        <v>Q2</v>
      </c>
    </row>
    <row r="1215" spans="1:45">
      <c r="A1215">
        <v>23</v>
      </c>
      <c r="B1215" t="s">
        <v>38</v>
      </c>
      <c r="C1215" t="s">
        <v>39</v>
      </c>
      <c r="D1215" t="s">
        <v>40</v>
      </c>
      <c r="E1215">
        <v>7</v>
      </c>
      <c r="F1215">
        <v>3</v>
      </c>
      <c r="G1215" t="s">
        <v>41</v>
      </c>
      <c r="H1215">
        <v>1702</v>
      </c>
      <c r="I1215">
        <v>3</v>
      </c>
      <c r="J1215" t="s">
        <v>53</v>
      </c>
      <c r="K1215">
        <v>3</v>
      </c>
      <c r="L1215">
        <v>1</v>
      </c>
      <c r="M1215" t="s">
        <v>79</v>
      </c>
      <c r="N1215">
        <v>4</v>
      </c>
      <c r="O1215" t="s">
        <v>67</v>
      </c>
      <c r="P1215">
        <v>2275</v>
      </c>
      <c r="Q1215">
        <v>1</v>
      </c>
      <c r="R1215" t="s">
        <v>38</v>
      </c>
      <c r="S1215">
        <v>21</v>
      </c>
      <c r="T1215">
        <v>4</v>
      </c>
      <c r="U1215">
        <v>2</v>
      </c>
      <c r="V1215">
        <v>1</v>
      </c>
      <c r="W1215">
        <v>3</v>
      </c>
      <c r="X1215">
        <v>2</v>
      </c>
      <c r="Y1215">
        <v>3</v>
      </c>
      <c r="Z1215">
        <v>3</v>
      </c>
      <c r="AA1215">
        <v>2</v>
      </c>
      <c r="AB1215">
        <v>0</v>
      </c>
      <c r="AC1215">
        <v>2</v>
      </c>
      <c r="AD1215">
        <v>1</v>
      </c>
      <c r="AE1215">
        <v>1</v>
      </c>
      <c r="AF1215">
        <v>1</v>
      </c>
      <c r="AG1215">
        <v>1</v>
      </c>
      <c r="AH1215" t="s">
        <v>153</v>
      </c>
      <c r="AI1215" t="s">
        <v>57</v>
      </c>
      <c r="AJ1215" t="s">
        <v>61</v>
      </c>
      <c r="AK1215" t="s">
        <v>65</v>
      </c>
      <c r="AL1215" t="s">
        <v>65</v>
      </c>
      <c r="AM1215">
        <v>3</v>
      </c>
      <c r="AN1215" t="s">
        <v>94</v>
      </c>
      <c r="AO1215" t="str" cm="1">
        <f t="array" ref="AO1215">_xlfn.IFS(
  attrition_data[[#This Row],[YearsSinceLastPromotion]]="","",
  attrition_data[[#This Row],[YearsSinceLastPromotion]]=0,"0",
  attrition_data[[#This Row],[YearsSinceLastPromotion]]&lt;=2,"1–2",
  attrition_data[[#This Row],[YearsSinceLastPromotion]]&lt;=5,"3–5",
  TRUE,"6+"
)</f>
        <v>0</v>
      </c>
      <c r="AP1215">
        <f>attrition_data[[#This Row],[MonthlyIncome]] * 12 * ReplacementFactor</f>
        <v>8190</v>
      </c>
      <c r="AQ1215">
        <f>IFERROR(attrition_data[[#This Row],[AttritionFlag]] * attrition_data[[#This Row],[ReplacementCost]], 0)</f>
        <v>8190</v>
      </c>
      <c r="AR121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15" t="str" cm="1">
        <f t="array" ref="AS1215">_xlfn.IFS(
  attrition_data[[#This Row],[RiskScore]] &lt;= $AU$3, "Q1 (Lowest)",
  attrition_data[[#This Row],[RiskScore]] &lt;= $AV$3, "Q2",
  attrition_data[[#This Row],[RiskScore]] &lt;= $AW$3, "Q3",
  TRUE, "Q4 (Highest)"
)</f>
        <v>Q2</v>
      </c>
    </row>
    <row r="1216" spans="1:45">
      <c r="A1216">
        <v>44</v>
      </c>
      <c r="B1216" t="s">
        <v>50</v>
      </c>
      <c r="C1216" t="s">
        <v>39</v>
      </c>
      <c r="D1216" t="s">
        <v>52</v>
      </c>
      <c r="E1216">
        <v>2</v>
      </c>
      <c r="F1216">
        <v>3</v>
      </c>
      <c r="G1216" t="s">
        <v>41</v>
      </c>
      <c r="H1216">
        <v>1703</v>
      </c>
      <c r="I1216">
        <v>3</v>
      </c>
      <c r="J1216" t="s">
        <v>42</v>
      </c>
      <c r="K1216">
        <v>4</v>
      </c>
      <c r="L1216">
        <v>3</v>
      </c>
      <c r="M1216" t="s">
        <v>70</v>
      </c>
      <c r="N1216">
        <v>4</v>
      </c>
      <c r="O1216" t="s">
        <v>55</v>
      </c>
      <c r="P1216">
        <v>7879</v>
      </c>
      <c r="Q1216">
        <v>1</v>
      </c>
      <c r="R1216" t="s">
        <v>38</v>
      </c>
      <c r="S1216">
        <v>19</v>
      </c>
      <c r="T1216">
        <v>3</v>
      </c>
      <c r="U1216">
        <v>2</v>
      </c>
      <c r="V1216">
        <v>1</v>
      </c>
      <c r="W1216">
        <v>9</v>
      </c>
      <c r="X1216">
        <v>2</v>
      </c>
      <c r="Y1216">
        <v>3</v>
      </c>
      <c r="Z1216">
        <v>8</v>
      </c>
      <c r="AA1216">
        <v>7</v>
      </c>
      <c r="AB1216">
        <v>6</v>
      </c>
      <c r="AC1216">
        <v>7</v>
      </c>
      <c r="AD1216">
        <v>0</v>
      </c>
      <c r="AE1216">
        <v>1</v>
      </c>
      <c r="AF1216">
        <v>0</v>
      </c>
      <c r="AG1216">
        <v>1</v>
      </c>
      <c r="AH1216" t="s">
        <v>45</v>
      </c>
      <c r="AI1216" t="s">
        <v>46</v>
      </c>
      <c r="AJ1216" t="s">
        <v>47</v>
      </c>
      <c r="AK1216" t="s">
        <v>58</v>
      </c>
      <c r="AL1216" t="s">
        <v>49</v>
      </c>
      <c r="AM1216">
        <v>3</v>
      </c>
      <c r="AN1216" t="s">
        <v>94</v>
      </c>
      <c r="AO1216" t="str" cm="1">
        <f t="array" ref="AO1216">_xlfn.IFS(
  attrition_data[[#This Row],[YearsSinceLastPromotion]]="","",
  attrition_data[[#This Row],[YearsSinceLastPromotion]]=0,"0",
  attrition_data[[#This Row],[YearsSinceLastPromotion]]&lt;=2,"1–2",
  attrition_data[[#This Row],[YearsSinceLastPromotion]]&lt;=5,"3–5",
  TRUE,"6+"
)</f>
        <v>6+</v>
      </c>
      <c r="AP1216">
        <f>attrition_data[[#This Row],[MonthlyIncome]] * 12 * ReplacementFactor</f>
        <v>28364.399999999998</v>
      </c>
      <c r="AQ1216">
        <f>IFERROR(attrition_data[[#This Row],[AttritionFlag]] * attrition_data[[#This Row],[ReplacementCost]], 0)</f>
        <v>0</v>
      </c>
      <c r="AR121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216" t="str" cm="1">
        <f t="array" ref="AS1216">_xlfn.IFS(
  attrition_data[[#This Row],[RiskScore]] &lt;= $AU$3, "Q1 (Lowest)",
  attrition_data[[#This Row],[RiskScore]] &lt;= $AV$3, "Q2",
  attrition_data[[#This Row],[RiskScore]] &lt;= $AW$3, "Q3",
  TRUE, "Q4 (Highest)"
)</f>
        <v>Q3</v>
      </c>
    </row>
    <row r="1217" spans="1:45">
      <c r="A1217">
        <v>35</v>
      </c>
      <c r="B1217" t="s">
        <v>50</v>
      </c>
      <c r="C1217" t="s">
        <v>51</v>
      </c>
      <c r="D1217" t="s">
        <v>52</v>
      </c>
      <c r="E1217">
        <v>2</v>
      </c>
      <c r="F1217">
        <v>4</v>
      </c>
      <c r="G1217" t="s">
        <v>64</v>
      </c>
      <c r="H1217">
        <v>1704</v>
      </c>
      <c r="I1217">
        <v>1</v>
      </c>
      <c r="J1217" t="s">
        <v>53</v>
      </c>
      <c r="K1217">
        <v>2</v>
      </c>
      <c r="L1217">
        <v>1</v>
      </c>
      <c r="M1217" t="s">
        <v>54</v>
      </c>
      <c r="N1217">
        <v>4</v>
      </c>
      <c r="O1217" t="s">
        <v>44</v>
      </c>
      <c r="P1217">
        <v>4930</v>
      </c>
      <c r="Q1217">
        <v>0</v>
      </c>
      <c r="R1217" t="s">
        <v>38</v>
      </c>
      <c r="S1217">
        <v>14</v>
      </c>
      <c r="T1217">
        <v>3</v>
      </c>
      <c r="U1217">
        <v>3</v>
      </c>
      <c r="V1217">
        <v>0</v>
      </c>
      <c r="W1217">
        <v>6</v>
      </c>
      <c r="X1217">
        <v>2</v>
      </c>
      <c r="Y1217">
        <v>4</v>
      </c>
      <c r="Z1217">
        <v>5</v>
      </c>
      <c r="AA1217">
        <v>4</v>
      </c>
      <c r="AB1217">
        <v>1</v>
      </c>
      <c r="AC1217">
        <v>4</v>
      </c>
      <c r="AD1217">
        <v>0</v>
      </c>
      <c r="AE1217">
        <v>1</v>
      </c>
      <c r="AF1217">
        <v>1</v>
      </c>
      <c r="AG1217">
        <v>1</v>
      </c>
      <c r="AH1217" t="s">
        <v>45</v>
      </c>
      <c r="AI1217" t="s">
        <v>46</v>
      </c>
      <c r="AJ1217" t="s">
        <v>61</v>
      </c>
      <c r="AK1217" t="s">
        <v>48</v>
      </c>
      <c r="AL1217" t="s">
        <v>65</v>
      </c>
      <c r="AM1217">
        <v>3</v>
      </c>
      <c r="AN1217" t="s">
        <v>94</v>
      </c>
      <c r="AO1217" t="str" cm="1">
        <f t="array" ref="AO1217">_xlfn.IFS(
  attrition_data[[#This Row],[YearsSinceLastPromotion]]="","",
  attrition_data[[#This Row],[YearsSinceLastPromotion]]=0,"0",
  attrition_data[[#This Row],[YearsSinceLastPromotion]]&lt;=2,"1–2",
  attrition_data[[#This Row],[YearsSinceLastPromotion]]&lt;=5,"3–5",
  TRUE,"6+"
)</f>
        <v>1–2</v>
      </c>
      <c r="AP1217">
        <f>attrition_data[[#This Row],[MonthlyIncome]] * 12 * ReplacementFactor</f>
        <v>17748</v>
      </c>
      <c r="AQ1217">
        <f>IFERROR(attrition_data[[#This Row],[AttritionFlag]] * attrition_data[[#This Row],[ReplacementCost]], 0)</f>
        <v>0</v>
      </c>
      <c r="AR121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17" t="str" cm="1">
        <f t="array" ref="AS1217">_xlfn.IFS(
  attrition_data[[#This Row],[RiskScore]] &lt;= $AU$3, "Q1 (Lowest)",
  attrition_data[[#This Row],[RiskScore]] &lt;= $AV$3, "Q2",
  attrition_data[[#This Row],[RiskScore]] &lt;= $AW$3, "Q3",
  TRUE, "Q4 (Highest)"
)</f>
        <v>Q2</v>
      </c>
    </row>
    <row r="1218" spans="1:45">
      <c r="A1218">
        <v>43</v>
      </c>
      <c r="B1218" t="s">
        <v>50</v>
      </c>
      <c r="C1218" t="s">
        <v>39</v>
      </c>
      <c r="D1218" t="s">
        <v>40</v>
      </c>
      <c r="E1218">
        <v>2</v>
      </c>
      <c r="F1218">
        <v>3</v>
      </c>
      <c r="G1218" t="s">
        <v>64</v>
      </c>
      <c r="H1218">
        <v>1706</v>
      </c>
      <c r="I1218">
        <v>4</v>
      </c>
      <c r="J1218" t="s">
        <v>53</v>
      </c>
      <c r="K1218">
        <v>3</v>
      </c>
      <c r="L1218">
        <v>2</v>
      </c>
      <c r="M1218" t="s">
        <v>43</v>
      </c>
      <c r="N1218">
        <v>4</v>
      </c>
      <c r="O1218" t="s">
        <v>55</v>
      </c>
      <c r="P1218">
        <v>7847</v>
      </c>
      <c r="Q1218">
        <v>1</v>
      </c>
      <c r="R1218" t="s">
        <v>38</v>
      </c>
      <c r="S1218">
        <v>17</v>
      </c>
      <c r="T1218">
        <v>3</v>
      </c>
      <c r="U1218">
        <v>1</v>
      </c>
      <c r="V1218">
        <v>1</v>
      </c>
      <c r="W1218">
        <v>10</v>
      </c>
      <c r="X1218">
        <v>3</v>
      </c>
      <c r="Y1218">
        <v>3</v>
      </c>
      <c r="Z1218">
        <v>10</v>
      </c>
      <c r="AA1218">
        <v>9</v>
      </c>
      <c r="AB1218">
        <v>8</v>
      </c>
      <c r="AC1218">
        <v>8</v>
      </c>
      <c r="AD1218">
        <v>0</v>
      </c>
      <c r="AE1218">
        <v>1</v>
      </c>
      <c r="AF1218">
        <v>0</v>
      </c>
      <c r="AG1218">
        <v>1</v>
      </c>
      <c r="AH1218" t="s">
        <v>45</v>
      </c>
      <c r="AI1218" t="s">
        <v>46</v>
      </c>
      <c r="AJ1218" t="s">
        <v>47</v>
      </c>
      <c r="AK1218" t="s">
        <v>58</v>
      </c>
      <c r="AL1218" t="s">
        <v>49</v>
      </c>
      <c r="AM1218">
        <v>3</v>
      </c>
      <c r="AN1218" t="s">
        <v>94</v>
      </c>
      <c r="AO1218" t="str" cm="1">
        <f t="array" ref="AO1218">_xlfn.IFS(
  attrition_data[[#This Row],[YearsSinceLastPromotion]]="","",
  attrition_data[[#This Row],[YearsSinceLastPromotion]]=0,"0",
  attrition_data[[#This Row],[YearsSinceLastPromotion]]&lt;=2,"1–2",
  attrition_data[[#This Row],[YearsSinceLastPromotion]]&lt;=5,"3–5",
  TRUE,"6+"
)</f>
        <v>6+</v>
      </c>
      <c r="AP1218">
        <f>attrition_data[[#This Row],[MonthlyIncome]] * 12 * ReplacementFactor</f>
        <v>28249.200000000001</v>
      </c>
      <c r="AQ1218">
        <f>IFERROR(attrition_data[[#This Row],[AttritionFlag]] * attrition_data[[#This Row],[ReplacementCost]], 0)</f>
        <v>0</v>
      </c>
      <c r="AR121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218" t="str" cm="1">
        <f t="array" ref="AS1218">_xlfn.IFS(
  attrition_data[[#This Row],[RiskScore]] &lt;= $AU$3, "Q1 (Lowest)",
  attrition_data[[#This Row],[RiskScore]] &lt;= $AV$3, "Q2",
  attrition_data[[#This Row],[RiskScore]] &lt;= $AW$3, "Q3",
  TRUE, "Q4 (Highest)"
)</f>
        <v>Q3</v>
      </c>
    </row>
    <row r="1219" spans="1:45">
      <c r="A1219">
        <v>24</v>
      </c>
      <c r="B1219" t="s">
        <v>50</v>
      </c>
      <c r="C1219" t="s">
        <v>39</v>
      </c>
      <c r="D1219" t="s">
        <v>52</v>
      </c>
      <c r="E1219">
        <v>9</v>
      </c>
      <c r="F1219">
        <v>3</v>
      </c>
      <c r="G1219" t="s">
        <v>64</v>
      </c>
      <c r="H1219">
        <v>1707</v>
      </c>
      <c r="I1219">
        <v>3</v>
      </c>
      <c r="J1219" t="s">
        <v>53</v>
      </c>
      <c r="K1219">
        <v>4</v>
      </c>
      <c r="L1219">
        <v>1</v>
      </c>
      <c r="M1219" t="s">
        <v>54</v>
      </c>
      <c r="N1219">
        <v>3</v>
      </c>
      <c r="O1219" t="s">
        <v>55</v>
      </c>
      <c r="P1219">
        <v>4401</v>
      </c>
      <c r="Q1219">
        <v>1</v>
      </c>
      <c r="R1219" t="s">
        <v>50</v>
      </c>
      <c r="S1219">
        <v>16</v>
      </c>
      <c r="T1219">
        <v>3</v>
      </c>
      <c r="U1219">
        <v>4</v>
      </c>
      <c r="V1219">
        <v>1</v>
      </c>
      <c r="W1219">
        <v>5</v>
      </c>
      <c r="X1219">
        <v>1</v>
      </c>
      <c r="Y1219">
        <v>3</v>
      </c>
      <c r="Z1219">
        <v>5</v>
      </c>
      <c r="AA1219">
        <v>3</v>
      </c>
      <c r="AB1219">
        <v>0</v>
      </c>
      <c r="AC1219">
        <v>4</v>
      </c>
      <c r="AD1219">
        <v>0</v>
      </c>
      <c r="AE1219">
        <v>0</v>
      </c>
      <c r="AF1219">
        <v>1</v>
      </c>
      <c r="AG1219">
        <v>1</v>
      </c>
      <c r="AH1219" t="s">
        <v>153</v>
      </c>
      <c r="AI1219" t="s">
        <v>57</v>
      </c>
      <c r="AJ1219" t="s">
        <v>61</v>
      </c>
      <c r="AK1219" t="s">
        <v>48</v>
      </c>
      <c r="AL1219" t="s">
        <v>65</v>
      </c>
      <c r="AM1219">
        <v>3.25</v>
      </c>
      <c r="AN1219" t="s">
        <v>95</v>
      </c>
      <c r="AO1219" t="str" cm="1">
        <f t="array" ref="AO1219">_xlfn.IFS(
  attrition_data[[#This Row],[YearsSinceLastPromotion]]="","",
  attrition_data[[#This Row],[YearsSinceLastPromotion]]=0,"0",
  attrition_data[[#This Row],[YearsSinceLastPromotion]]&lt;=2,"1–2",
  attrition_data[[#This Row],[YearsSinceLastPromotion]]&lt;=5,"3–5",
  TRUE,"6+"
)</f>
        <v>0</v>
      </c>
      <c r="AP1219">
        <f>attrition_data[[#This Row],[MonthlyIncome]] * 12 * ReplacementFactor</f>
        <v>15843.599999999999</v>
      </c>
      <c r="AQ1219">
        <f>IFERROR(attrition_data[[#This Row],[AttritionFlag]] * attrition_data[[#This Row],[ReplacementCost]], 0)</f>
        <v>0</v>
      </c>
      <c r="AR121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19" t="str" cm="1">
        <f t="array" ref="AS1219">_xlfn.IFS(
  attrition_data[[#This Row],[RiskScore]] &lt;= $AU$3, "Q1 (Lowest)",
  attrition_data[[#This Row],[RiskScore]] &lt;= $AV$3, "Q2",
  attrition_data[[#This Row],[RiskScore]] &lt;= $AW$3, "Q3",
  TRUE, "Q4 (Highest)"
)</f>
        <v>Q1 (Lowest)</v>
      </c>
    </row>
    <row r="1220" spans="1:45">
      <c r="A1220">
        <v>41</v>
      </c>
      <c r="B1220" t="s">
        <v>50</v>
      </c>
      <c r="C1220" t="s">
        <v>39</v>
      </c>
      <c r="D1220" t="s">
        <v>40</v>
      </c>
      <c r="E1220">
        <v>6</v>
      </c>
      <c r="F1220">
        <v>3</v>
      </c>
      <c r="G1220" t="s">
        <v>82</v>
      </c>
      <c r="H1220">
        <v>1708</v>
      </c>
      <c r="I1220">
        <v>4</v>
      </c>
      <c r="J1220" t="s">
        <v>53</v>
      </c>
      <c r="K1220">
        <v>3</v>
      </c>
      <c r="L1220">
        <v>3</v>
      </c>
      <c r="M1220" t="s">
        <v>43</v>
      </c>
      <c r="N1220">
        <v>3</v>
      </c>
      <c r="O1220" t="s">
        <v>44</v>
      </c>
      <c r="P1220">
        <v>9241</v>
      </c>
      <c r="Q1220">
        <v>1</v>
      </c>
      <c r="R1220" t="s">
        <v>50</v>
      </c>
      <c r="S1220">
        <v>12</v>
      </c>
      <c r="T1220">
        <v>3</v>
      </c>
      <c r="U1220">
        <v>2</v>
      </c>
      <c r="V1220">
        <v>0</v>
      </c>
      <c r="W1220">
        <v>10</v>
      </c>
      <c r="X1220">
        <v>3</v>
      </c>
      <c r="Y1220">
        <v>3</v>
      </c>
      <c r="Z1220">
        <v>10</v>
      </c>
      <c r="AA1220">
        <v>8</v>
      </c>
      <c r="AB1220">
        <v>8</v>
      </c>
      <c r="AC1220">
        <v>7</v>
      </c>
      <c r="AD1220">
        <v>0</v>
      </c>
      <c r="AE1220">
        <v>0</v>
      </c>
      <c r="AF1220">
        <v>0</v>
      </c>
      <c r="AG1220">
        <v>1</v>
      </c>
      <c r="AH1220" t="s">
        <v>45</v>
      </c>
      <c r="AI1220" t="s">
        <v>57</v>
      </c>
      <c r="AJ1220" t="s">
        <v>47</v>
      </c>
      <c r="AK1220" t="s">
        <v>58</v>
      </c>
      <c r="AL1220" t="s">
        <v>49</v>
      </c>
      <c r="AM1220">
        <v>3</v>
      </c>
      <c r="AN1220" t="s">
        <v>94</v>
      </c>
      <c r="AO1220" t="str" cm="1">
        <f t="array" ref="AO1220">_xlfn.IFS(
  attrition_data[[#This Row],[YearsSinceLastPromotion]]="","",
  attrition_data[[#This Row],[YearsSinceLastPromotion]]=0,"0",
  attrition_data[[#This Row],[YearsSinceLastPromotion]]&lt;=2,"1–2",
  attrition_data[[#This Row],[YearsSinceLastPromotion]]&lt;=5,"3–5",
  TRUE,"6+"
)</f>
        <v>6+</v>
      </c>
      <c r="AP1220">
        <f>attrition_data[[#This Row],[MonthlyIncome]] * 12 * ReplacementFactor</f>
        <v>33267.599999999999</v>
      </c>
      <c r="AQ1220">
        <f>IFERROR(attrition_data[[#This Row],[AttritionFlag]] * attrition_data[[#This Row],[ReplacementCost]], 0)</f>
        <v>0</v>
      </c>
      <c r="AR122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20" t="str" cm="1">
        <f t="array" ref="AS1220">_xlfn.IFS(
  attrition_data[[#This Row],[RiskScore]] &lt;= $AU$3, "Q1 (Lowest)",
  attrition_data[[#This Row],[RiskScore]] &lt;= $AV$3, "Q2",
  attrition_data[[#This Row],[RiskScore]] &lt;= $AW$3, "Q3",
  TRUE, "Q4 (Highest)"
)</f>
        <v>Q2</v>
      </c>
    </row>
    <row r="1221" spans="1:45">
      <c r="A1221">
        <v>29</v>
      </c>
      <c r="B1221" t="s">
        <v>50</v>
      </c>
      <c r="C1221" t="s">
        <v>39</v>
      </c>
      <c r="D1221" t="s">
        <v>52</v>
      </c>
      <c r="E1221">
        <v>9</v>
      </c>
      <c r="F1221">
        <v>4</v>
      </c>
      <c r="G1221" t="s">
        <v>64</v>
      </c>
      <c r="H1221">
        <v>1709</v>
      </c>
      <c r="I1221">
        <v>4</v>
      </c>
      <c r="J1221" t="s">
        <v>42</v>
      </c>
      <c r="K1221">
        <v>3</v>
      </c>
      <c r="L1221">
        <v>1</v>
      </c>
      <c r="M1221" t="s">
        <v>60</v>
      </c>
      <c r="N1221">
        <v>3</v>
      </c>
      <c r="O1221" t="s">
        <v>55</v>
      </c>
      <c r="P1221">
        <v>2974</v>
      </c>
      <c r="Q1221">
        <v>9</v>
      </c>
      <c r="R1221" t="s">
        <v>50</v>
      </c>
      <c r="S1221">
        <v>17</v>
      </c>
      <c r="T1221">
        <v>3</v>
      </c>
      <c r="U1221">
        <v>3</v>
      </c>
      <c r="V1221">
        <v>1</v>
      </c>
      <c r="W1221">
        <v>9</v>
      </c>
      <c r="X1221">
        <v>2</v>
      </c>
      <c r="Y1221">
        <v>3</v>
      </c>
      <c r="Z1221">
        <v>5</v>
      </c>
      <c r="AA1221">
        <v>3</v>
      </c>
      <c r="AB1221">
        <v>1</v>
      </c>
      <c r="AC1221">
        <v>2</v>
      </c>
      <c r="AD1221">
        <v>0</v>
      </c>
      <c r="AE1221">
        <v>0</v>
      </c>
      <c r="AF1221">
        <v>1</v>
      </c>
      <c r="AG1221">
        <v>1</v>
      </c>
      <c r="AH1221" t="s">
        <v>63</v>
      </c>
      <c r="AI1221" t="s">
        <v>57</v>
      </c>
      <c r="AJ1221" t="s">
        <v>61</v>
      </c>
      <c r="AK1221" t="s">
        <v>58</v>
      </c>
      <c r="AL1221" t="s">
        <v>65</v>
      </c>
      <c r="AM1221">
        <v>3.25</v>
      </c>
      <c r="AN1221" t="s">
        <v>95</v>
      </c>
      <c r="AO1221" t="str" cm="1">
        <f t="array" ref="AO1221">_xlfn.IFS(
  attrition_data[[#This Row],[YearsSinceLastPromotion]]="","",
  attrition_data[[#This Row],[YearsSinceLastPromotion]]=0,"0",
  attrition_data[[#This Row],[YearsSinceLastPromotion]]&lt;=2,"1–2",
  attrition_data[[#This Row],[YearsSinceLastPromotion]]&lt;=5,"3–5",
  TRUE,"6+"
)</f>
        <v>1–2</v>
      </c>
      <c r="AP1221">
        <f>attrition_data[[#This Row],[MonthlyIncome]] * 12 * ReplacementFactor</f>
        <v>10706.4</v>
      </c>
      <c r="AQ1221">
        <f>IFERROR(attrition_data[[#This Row],[AttritionFlag]] * attrition_data[[#This Row],[ReplacementCost]], 0)</f>
        <v>0</v>
      </c>
      <c r="AR122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21" t="str" cm="1">
        <f t="array" ref="AS1221">_xlfn.IFS(
  attrition_data[[#This Row],[RiskScore]] &lt;= $AU$3, "Q1 (Lowest)",
  attrition_data[[#This Row],[RiskScore]] &lt;= $AV$3, "Q2",
  attrition_data[[#This Row],[RiskScore]] &lt;= $AW$3, "Q3",
  TRUE, "Q4 (Highest)"
)</f>
        <v>Q1 (Lowest)</v>
      </c>
    </row>
    <row r="1222" spans="1:45">
      <c r="A1222">
        <v>36</v>
      </c>
      <c r="B1222" t="s">
        <v>50</v>
      </c>
      <c r="C1222" t="s">
        <v>39</v>
      </c>
      <c r="D1222" t="s">
        <v>40</v>
      </c>
      <c r="E1222">
        <v>2</v>
      </c>
      <c r="F1222">
        <v>4</v>
      </c>
      <c r="G1222" t="s">
        <v>41</v>
      </c>
      <c r="H1222">
        <v>1710</v>
      </c>
      <c r="I1222">
        <v>3</v>
      </c>
      <c r="J1222" t="s">
        <v>42</v>
      </c>
      <c r="K1222">
        <v>3</v>
      </c>
      <c r="L1222">
        <v>2</v>
      </c>
      <c r="M1222" t="s">
        <v>79</v>
      </c>
      <c r="N1222">
        <v>4</v>
      </c>
      <c r="O1222" t="s">
        <v>44</v>
      </c>
      <c r="P1222">
        <v>4502</v>
      </c>
      <c r="Q1222">
        <v>3</v>
      </c>
      <c r="R1222" t="s">
        <v>50</v>
      </c>
      <c r="S1222">
        <v>15</v>
      </c>
      <c r="T1222">
        <v>3</v>
      </c>
      <c r="U1222">
        <v>3</v>
      </c>
      <c r="V1222">
        <v>0</v>
      </c>
      <c r="W1222">
        <v>17</v>
      </c>
      <c r="X1222">
        <v>2</v>
      </c>
      <c r="Y1222">
        <v>2</v>
      </c>
      <c r="Z1222">
        <v>13</v>
      </c>
      <c r="AA1222">
        <v>7</v>
      </c>
      <c r="AB1222">
        <v>6</v>
      </c>
      <c r="AC1222">
        <v>7</v>
      </c>
      <c r="AD1222">
        <v>0</v>
      </c>
      <c r="AE1222">
        <v>0</v>
      </c>
      <c r="AF1222">
        <v>0</v>
      </c>
      <c r="AG1222">
        <v>1</v>
      </c>
      <c r="AH1222" t="s">
        <v>45</v>
      </c>
      <c r="AI1222" t="s">
        <v>46</v>
      </c>
      <c r="AJ1222" t="s">
        <v>61</v>
      </c>
      <c r="AK1222" t="s">
        <v>71</v>
      </c>
      <c r="AL1222" t="s">
        <v>71</v>
      </c>
      <c r="AM1222">
        <v>3</v>
      </c>
      <c r="AN1222" t="s">
        <v>94</v>
      </c>
      <c r="AO1222" t="str" cm="1">
        <f t="array" ref="AO1222">_xlfn.IFS(
  attrition_data[[#This Row],[YearsSinceLastPromotion]]="","",
  attrition_data[[#This Row],[YearsSinceLastPromotion]]=0,"0",
  attrition_data[[#This Row],[YearsSinceLastPromotion]]&lt;=2,"1–2",
  attrition_data[[#This Row],[YearsSinceLastPromotion]]&lt;=5,"3–5",
  TRUE,"6+"
)</f>
        <v>6+</v>
      </c>
      <c r="AP1222">
        <f>attrition_data[[#This Row],[MonthlyIncome]] * 12 * ReplacementFactor</f>
        <v>16207.199999999999</v>
      </c>
      <c r="AQ1222">
        <f>IFERROR(attrition_data[[#This Row],[AttritionFlag]] * attrition_data[[#This Row],[ReplacementCost]], 0)</f>
        <v>0</v>
      </c>
      <c r="AR122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22" t="str" cm="1">
        <f t="array" ref="AS1222">_xlfn.IFS(
  attrition_data[[#This Row],[RiskScore]] &lt;= $AU$3, "Q1 (Lowest)",
  attrition_data[[#This Row],[RiskScore]] &lt;= $AV$3, "Q2",
  attrition_data[[#This Row],[RiskScore]] &lt;= $AW$3, "Q3",
  TRUE, "Q4 (Highest)"
)</f>
        <v>Q2</v>
      </c>
    </row>
    <row r="1223" spans="1:45">
      <c r="A1223">
        <v>45</v>
      </c>
      <c r="B1223" t="s">
        <v>50</v>
      </c>
      <c r="C1223" t="s">
        <v>74</v>
      </c>
      <c r="D1223" t="s">
        <v>52</v>
      </c>
      <c r="E1223">
        <v>1</v>
      </c>
      <c r="F1223">
        <v>1</v>
      </c>
      <c r="G1223" t="s">
        <v>41</v>
      </c>
      <c r="H1223">
        <v>1712</v>
      </c>
      <c r="I1223">
        <v>3</v>
      </c>
      <c r="J1223" t="s">
        <v>53</v>
      </c>
      <c r="K1223">
        <v>2</v>
      </c>
      <c r="L1223">
        <v>3</v>
      </c>
      <c r="M1223" t="s">
        <v>70</v>
      </c>
      <c r="N1223">
        <v>3</v>
      </c>
      <c r="O1223" t="s">
        <v>55</v>
      </c>
      <c r="P1223">
        <v>10748</v>
      </c>
      <c r="Q1223">
        <v>3</v>
      </c>
      <c r="R1223" t="s">
        <v>50</v>
      </c>
      <c r="S1223">
        <v>23</v>
      </c>
      <c r="T1223">
        <v>4</v>
      </c>
      <c r="U1223">
        <v>4</v>
      </c>
      <c r="V1223">
        <v>1</v>
      </c>
      <c r="W1223">
        <v>25</v>
      </c>
      <c r="X1223">
        <v>3</v>
      </c>
      <c r="Y1223">
        <v>2</v>
      </c>
      <c r="Z1223">
        <v>23</v>
      </c>
      <c r="AA1223">
        <v>15</v>
      </c>
      <c r="AB1223">
        <v>14</v>
      </c>
      <c r="AC1223">
        <v>4</v>
      </c>
      <c r="AD1223">
        <v>0</v>
      </c>
      <c r="AE1223">
        <v>0</v>
      </c>
      <c r="AF1223">
        <v>0</v>
      </c>
      <c r="AG1223">
        <v>1</v>
      </c>
      <c r="AH1223" t="s">
        <v>56</v>
      </c>
      <c r="AI1223" t="s">
        <v>46</v>
      </c>
      <c r="AJ1223" t="s">
        <v>81</v>
      </c>
      <c r="AK1223" t="s">
        <v>71</v>
      </c>
      <c r="AL1223" t="s">
        <v>78</v>
      </c>
      <c r="AM1223">
        <v>3</v>
      </c>
      <c r="AN1223" t="s">
        <v>94</v>
      </c>
      <c r="AO1223" t="str" cm="1">
        <f t="array" ref="AO1223">_xlfn.IFS(
  attrition_data[[#This Row],[YearsSinceLastPromotion]]="","",
  attrition_data[[#This Row],[YearsSinceLastPromotion]]=0,"0",
  attrition_data[[#This Row],[YearsSinceLastPromotion]]&lt;=2,"1–2",
  attrition_data[[#This Row],[YearsSinceLastPromotion]]&lt;=5,"3–5",
  TRUE,"6+"
)</f>
        <v>6+</v>
      </c>
      <c r="AP1223">
        <f>attrition_data[[#This Row],[MonthlyIncome]] * 12 * ReplacementFactor</f>
        <v>38692.799999999996</v>
      </c>
      <c r="AQ1223">
        <f>IFERROR(attrition_data[[#This Row],[AttritionFlag]] * attrition_data[[#This Row],[ReplacementCost]], 0)</f>
        <v>0</v>
      </c>
      <c r="AR122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23" t="str" cm="1">
        <f t="array" ref="AS1223">_xlfn.IFS(
  attrition_data[[#This Row],[RiskScore]] &lt;= $AU$3, "Q1 (Lowest)",
  attrition_data[[#This Row],[RiskScore]] &lt;= $AV$3, "Q2",
  attrition_data[[#This Row],[RiskScore]] &lt;= $AW$3, "Q3",
  TRUE, "Q4 (Highest)"
)</f>
        <v>Q2</v>
      </c>
    </row>
    <row r="1224" spans="1:45">
      <c r="A1224">
        <v>24</v>
      </c>
      <c r="B1224" t="s">
        <v>38</v>
      </c>
      <c r="C1224" t="s">
        <v>39</v>
      </c>
      <c r="D1224" t="s">
        <v>84</v>
      </c>
      <c r="E1224">
        <v>22</v>
      </c>
      <c r="F1224">
        <v>1</v>
      </c>
      <c r="G1224" t="s">
        <v>84</v>
      </c>
      <c r="H1224">
        <v>1714</v>
      </c>
      <c r="I1224">
        <v>4</v>
      </c>
      <c r="J1224" t="s">
        <v>53</v>
      </c>
      <c r="K1224">
        <v>1</v>
      </c>
      <c r="L1224">
        <v>1</v>
      </c>
      <c r="M1224" t="s">
        <v>84</v>
      </c>
      <c r="N1224">
        <v>3</v>
      </c>
      <c r="O1224" t="s">
        <v>55</v>
      </c>
      <c r="P1224">
        <v>1555</v>
      </c>
      <c r="Q1224">
        <v>1</v>
      </c>
      <c r="R1224" t="s">
        <v>50</v>
      </c>
      <c r="S1224">
        <v>11</v>
      </c>
      <c r="T1224">
        <v>3</v>
      </c>
      <c r="U1224">
        <v>3</v>
      </c>
      <c r="V1224">
        <v>1</v>
      </c>
      <c r="W1224">
        <v>1</v>
      </c>
      <c r="X1224">
        <v>2</v>
      </c>
      <c r="Y1224">
        <v>3</v>
      </c>
      <c r="Z1224">
        <v>1</v>
      </c>
      <c r="AA1224">
        <v>0</v>
      </c>
      <c r="AB1224">
        <v>0</v>
      </c>
      <c r="AC1224">
        <v>0</v>
      </c>
      <c r="AD1224">
        <v>1</v>
      </c>
      <c r="AE1224">
        <v>0</v>
      </c>
      <c r="AF1224">
        <v>1</v>
      </c>
      <c r="AG1224">
        <v>0</v>
      </c>
      <c r="AH1224" t="s">
        <v>153</v>
      </c>
      <c r="AI1224" t="s">
        <v>68</v>
      </c>
      <c r="AJ1224" t="s">
        <v>61</v>
      </c>
      <c r="AK1224" t="s">
        <v>65</v>
      </c>
      <c r="AL1224" t="s">
        <v>62</v>
      </c>
      <c r="AM1224">
        <v>3.25</v>
      </c>
      <c r="AN1224" t="s">
        <v>95</v>
      </c>
      <c r="AO1224" t="str" cm="1">
        <f t="array" ref="AO1224">_xlfn.IFS(
  attrition_data[[#This Row],[YearsSinceLastPromotion]]="","",
  attrition_data[[#This Row],[YearsSinceLastPromotion]]=0,"0",
  attrition_data[[#This Row],[YearsSinceLastPromotion]]&lt;=2,"1–2",
  attrition_data[[#This Row],[YearsSinceLastPromotion]]&lt;=5,"3–5",
  TRUE,"6+"
)</f>
        <v>0</v>
      </c>
      <c r="AP1224">
        <f>attrition_data[[#This Row],[MonthlyIncome]] * 12 * ReplacementFactor</f>
        <v>5598</v>
      </c>
      <c r="AQ1224">
        <f>IFERROR(attrition_data[[#This Row],[AttritionFlag]] * attrition_data[[#This Row],[ReplacementCost]], 0)</f>
        <v>5598</v>
      </c>
      <c r="AR122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224" t="str" cm="1">
        <f t="array" ref="AS1224">_xlfn.IFS(
  attrition_data[[#This Row],[RiskScore]] &lt;= $AU$3, "Q1 (Lowest)",
  attrition_data[[#This Row],[RiskScore]] &lt;= $AV$3, "Q2",
  attrition_data[[#This Row],[RiskScore]] &lt;= $AW$3, "Q3",
  TRUE, "Q4 (Highest)"
)</f>
        <v>Q3</v>
      </c>
    </row>
    <row r="1225" spans="1:45">
      <c r="A1225">
        <v>47</v>
      </c>
      <c r="B1225" t="s">
        <v>38</v>
      </c>
      <c r="C1225" t="s">
        <v>51</v>
      </c>
      <c r="D1225" t="s">
        <v>40</v>
      </c>
      <c r="E1225">
        <v>9</v>
      </c>
      <c r="F1225">
        <v>3</v>
      </c>
      <c r="G1225" t="s">
        <v>41</v>
      </c>
      <c r="H1225">
        <v>1716</v>
      </c>
      <c r="I1225">
        <v>3</v>
      </c>
      <c r="J1225" t="s">
        <v>53</v>
      </c>
      <c r="K1225">
        <v>1</v>
      </c>
      <c r="L1225">
        <v>4</v>
      </c>
      <c r="M1225" t="s">
        <v>43</v>
      </c>
      <c r="N1225">
        <v>3</v>
      </c>
      <c r="O1225" t="s">
        <v>55</v>
      </c>
      <c r="P1225">
        <v>12936</v>
      </c>
      <c r="Q1225">
        <v>7</v>
      </c>
      <c r="R1225" t="s">
        <v>50</v>
      </c>
      <c r="S1225">
        <v>11</v>
      </c>
      <c r="T1225">
        <v>3</v>
      </c>
      <c r="U1225">
        <v>3</v>
      </c>
      <c r="V1225">
        <v>0</v>
      </c>
      <c r="W1225">
        <v>25</v>
      </c>
      <c r="X1225">
        <v>3</v>
      </c>
      <c r="Y1225">
        <v>1</v>
      </c>
      <c r="Z1225">
        <v>23</v>
      </c>
      <c r="AA1225">
        <v>5</v>
      </c>
      <c r="AB1225">
        <v>14</v>
      </c>
      <c r="AC1225">
        <v>10</v>
      </c>
      <c r="AD1225">
        <v>1</v>
      </c>
      <c r="AE1225">
        <v>0</v>
      </c>
      <c r="AF1225">
        <v>0</v>
      </c>
      <c r="AG1225">
        <v>1</v>
      </c>
      <c r="AH1225" t="s">
        <v>56</v>
      </c>
      <c r="AI1225" t="s">
        <v>57</v>
      </c>
      <c r="AJ1225" t="s">
        <v>81</v>
      </c>
      <c r="AK1225" t="s">
        <v>71</v>
      </c>
      <c r="AL1225" t="s">
        <v>78</v>
      </c>
      <c r="AM1225">
        <v>2.5</v>
      </c>
      <c r="AN1225" t="s">
        <v>96</v>
      </c>
      <c r="AO1225" t="str" cm="1">
        <f t="array" ref="AO1225">_xlfn.IFS(
  attrition_data[[#This Row],[YearsSinceLastPromotion]]="","",
  attrition_data[[#This Row],[YearsSinceLastPromotion]]=0,"0",
  attrition_data[[#This Row],[YearsSinceLastPromotion]]&lt;=2,"1–2",
  attrition_data[[#This Row],[YearsSinceLastPromotion]]&lt;=5,"3–5",
  TRUE,"6+"
)</f>
        <v>6+</v>
      </c>
      <c r="AP1225">
        <f>attrition_data[[#This Row],[MonthlyIncome]] * 12 * ReplacementFactor</f>
        <v>46569.599999999999</v>
      </c>
      <c r="AQ1225">
        <f>IFERROR(attrition_data[[#This Row],[AttritionFlag]] * attrition_data[[#This Row],[ReplacementCost]], 0)</f>
        <v>46569.599999999999</v>
      </c>
      <c r="AR122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25" t="str" cm="1">
        <f t="array" ref="AS1225">_xlfn.IFS(
  attrition_data[[#This Row],[RiskScore]] &lt;= $AU$3, "Q1 (Lowest)",
  attrition_data[[#This Row],[RiskScore]] &lt;= $AV$3, "Q2",
  attrition_data[[#This Row],[RiskScore]] &lt;= $AW$3, "Q3",
  TRUE, "Q4 (Highest)"
)</f>
        <v>Q2</v>
      </c>
    </row>
    <row r="1226" spans="1:45">
      <c r="A1226">
        <v>26</v>
      </c>
      <c r="B1226" t="s">
        <v>50</v>
      </c>
      <c r="C1226" t="s">
        <v>39</v>
      </c>
      <c r="D1226" t="s">
        <v>52</v>
      </c>
      <c r="E1226">
        <v>17</v>
      </c>
      <c r="F1226">
        <v>4</v>
      </c>
      <c r="G1226" t="s">
        <v>64</v>
      </c>
      <c r="H1226">
        <v>1718</v>
      </c>
      <c r="I1226">
        <v>4</v>
      </c>
      <c r="J1226" t="s">
        <v>53</v>
      </c>
      <c r="K1226">
        <v>1</v>
      </c>
      <c r="L1226">
        <v>1</v>
      </c>
      <c r="M1226" t="s">
        <v>60</v>
      </c>
      <c r="N1226">
        <v>3</v>
      </c>
      <c r="O1226" t="s">
        <v>55</v>
      </c>
      <c r="P1226">
        <v>2305</v>
      </c>
      <c r="Q1226">
        <v>1</v>
      </c>
      <c r="R1226" t="s">
        <v>50</v>
      </c>
      <c r="S1226">
        <v>15</v>
      </c>
      <c r="T1226">
        <v>3</v>
      </c>
      <c r="U1226">
        <v>3</v>
      </c>
      <c r="V1226">
        <v>3</v>
      </c>
      <c r="W1226">
        <v>3</v>
      </c>
      <c r="X1226">
        <v>3</v>
      </c>
      <c r="Y1226">
        <v>4</v>
      </c>
      <c r="Z1226">
        <v>3</v>
      </c>
      <c r="AA1226">
        <v>2</v>
      </c>
      <c r="AB1226">
        <v>0</v>
      </c>
      <c r="AC1226">
        <v>2</v>
      </c>
      <c r="AD1226">
        <v>0</v>
      </c>
      <c r="AE1226">
        <v>0</v>
      </c>
      <c r="AF1226">
        <v>1</v>
      </c>
      <c r="AG1226">
        <v>1</v>
      </c>
      <c r="AH1226" t="s">
        <v>63</v>
      </c>
      <c r="AI1226" t="s">
        <v>72</v>
      </c>
      <c r="AJ1226" t="s">
        <v>61</v>
      </c>
      <c r="AK1226" t="s">
        <v>65</v>
      </c>
      <c r="AL1226" t="s">
        <v>65</v>
      </c>
      <c r="AM1226">
        <v>3.5</v>
      </c>
      <c r="AN1226" t="s">
        <v>95</v>
      </c>
      <c r="AO1226" t="str" cm="1">
        <f t="array" ref="AO1226">_xlfn.IFS(
  attrition_data[[#This Row],[YearsSinceLastPromotion]]="","",
  attrition_data[[#This Row],[YearsSinceLastPromotion]]=0,"0",
  attrition_data[[#This Row],[YearsSinceLastPromotion]]&lt;=2,"1–2",
  attrition_data[[#This Row],[YearsSinceLastPromotion]]&lt;=5,"3–5",
  TRUE,"6+"
)</f>
        <v>0</v>
      </c>
      <c r="AP1226">
        <f>attrition_data[[#This Row],[MonthlyIncome]] * 12 * ReplacementFactor</f>
        <v>8298</v>
      </c>
      <c r="AQ1226">
        <f>IFERROR(attrition_data[[#This Row],[AttritionFlag]] * attrition_data[[#This Row],[ReplacementCost]], 0)</f>
        <v>0</v>
      </c>
      <c r="AR122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26" t="str" cm="1">
        <f t="array" ref="AS1226">_xlfn.IFS(
  attrition_data[[#This Row],[RiskScore]] &lt;= $AU$3, "Q1 (Lowest)",
  attrition_data[[#This Row],[RiskScore]] &lt;= $AV$3, "Q2",
  attrition_data[[#This Row],[RiskScore]] &lt;= $AW$3, "Q3",
  TRUE, "Q4 (Highest)"
)</f>
        <v>Q1 (Lowest)</v>
      </c>
    </row>
    <row r="1227" spans="1:45">
      <c r="A1227">
        <v>45</v>
      </c>
      <c r="B1227" t="s">
        <v>50</v>
      </c>
      <c r="C1227" t="s">
        <v>39</v>
      </c>
      <c r="D1227" t="s">
        <v>52</v>
      </c>
      <c r="E1227">
        <v>28</v>
      </c>
      <c r="F1227">
        <v>2</v>
      </c>
      <c r="G1227" t="s">
        <v>83</v>
      </c>
      <c r="H1227">
        <v>1719</v>
      </c>
      <c r="I1227">
        <v>4</v>
      </c>
      <c r="J1227" t="s">
        <v>42</v>
      </c>
      <c r="K1227">
        <v>2</v>
      </c>
      <c r="L1227">
        <v>4</v>
      </c>
      <c r="M1227" t="s">
        <v>80</v>
      </c>
      <c r="N1227">
        <v>2</v>
      </c>
      <c r="O1227" t="s">
        <v>44</v>
      </c>
      <c r="P1227">
        <v>16704</v>
      </c>
      <c r="Q1227">
        <v>1</v>
      </c>
      <c r="R1227" t="s">
        <v>50</v>
      </c>
      <c r="S1227">
        <v>11</v>
      </c>
      <c r="T1227">
        <v>3</v>
      </c>
      <c r="U1227">
        <v>3</v>
      </c>
      <c r="V1227">
        <v>0</v>
      </c>
      <c r="W1227">
        <v>21</v>
      </c>
      <c r="X1227">
        <v>2</v>
      </c>
      <c r="Y1227">
        <v>3</v>
      </c>
      <c r="Z1227">
        <v>21</v>
      </c>
      <c r="AA1227">
        <v>6</v>
      </c>
      <c r="AB1227">
        <v>8</v>
      </c>
      <c r="AC1227">
        <v>6</v>
      </c>
      <c r="AD1227">
        <v>0</v>
      </c>
      <c r="AE1227">
        <v>0</v>
      </c>
      <c r="AF1227">
        <v>0</v>
      </c>
      <c r="AG1227">
        <v>1</v>
      </c>
      <c r="AH1227" t="s">
        <v>56</v>
      </c>
      <c r="AI1227" t="s">
        <v>68</v>
      </c>
      <c r="AJ1227" t="s">
        <v>76</v>
      </c>
      <c r="AK1227" t="s">
        <v>71</v>
      </c>
      <c r="AL1227" t="s">
        <v>78</v>
      </c>
      <c r="AM1227">
        <v>3</v>
      </c>
      <c r="AN1227" t="s">
        <v>94</v>
      </c>
      <c r="AO1227" t="str" cm="1">
        <f t="array" ref="AO1227">_xlfn.IFS(
  attrition_data[[#This Row],[YearsSinceLastPromotion]]="","",
  attrition_data[[#This Row],[YearsSinceLastPromotion]]=0,"0",
  attrition_data[[#This Row],[YearsSinceLastPromotion]]&lt;=2,"1–2",
  attrition_data[[#This Row],[YearsSinceLastPromotion]]&lt;=5,"3–5",
  TRUE,"6+"
)</f>
        <v>6+</v>
      </c>
      <c r="AP1227">
        <f>attrition_data[[#This Row],[MonthlyIncome]] * 12 * ReplacementFactor</f>
        <v>60134.399999999994</v>
      </c>
      <c r="AQ1227">
        <f>IFERROR(attrition_data[[#This Row],[AttritionFlag]] * attrition_data[[#This Row],[ReplacementCost]], 0)</f>
        <v>0</v>
      </c>
      <c r="AR122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227" t="str" cm="1">
        <f t="array" ref="AS1227">_xlfn.IFS(
  attrition_data[[#This Row],[RiskScore]] &lt;= $AU$3, "Q1 (Lowest)",
  attrition_data[[#This Row],[RiskScore]] &lt;= $AV$3, "Q2",
  attrition_data[[#This Row],[RiskScore]] &lt;= $AW$3, "Q3",
  TRUE, "Q4 (Highest)"
)</f>
        <v>Q3</v>
      </c>
    </row>
    <row r="1228" spans="1:45">
      <c r="A1228">
        <v>32</v>
      </c>
      <c r="B1228" t="s">
        <v>50</v>
      </c>
      <c r="C1228" t="s">
        <v>51</v>
      </c>
      <c r="D1228" t="s">
        <v>52</v>
      </c>
      <c r="E1228">
        <v>10</v>
      </c>
      <c r="F1228">
        <v>3</v>
      </c>
      <c r="G1228" t="s">
        <v>41</v>
      </c>
      <c r="H1228">
        <v>1720</v>
      </c>
      <c r="I1228">
        <v>1</v>
      </c>
      <c r="J1228" t="s">
        <v>53</v>
      </c>
      <c r="K1228">
        <v>3</v>
      </c>
      <c r="L1228">
        <v>1</v>
      </c>
      <c r="M1228" t="s">
        <v>54</v>
      </c>
      <c r="N1228">
        <v>3</v>
      </c>
      <c r="O1228" t="s">
        <v>55</v>
      </c>
      <c r="P1228">
        <v>3433</v>
      </c>
      <c r="Q1228">
        <v>6</v>
      </c>
      <c r="R1228" t="s">
        <v>50</v>
      </c>
      <c r="S1228">
        <v>13</v>
      </c>
      <c r="T1228">
        <v>3</v>
      </c>
      <c r="U1228">
        <v>1</v>
      </c>
      <c r="V1228">
        <v>1</v>
      </c>
      <c r="W1228">
        <v>10</v>
      </c>
      <c r="X1228">
        <v>3</v>
      </c>
      <c r="Y1228">
        <v>2</v>
      </c>
      <c r="Z1228">
        <v>5</v>
      </c>
      <c r="AA1228">
        <v>2</v>
      </c>
      <c r="AB1228">
        <v>1</v>
      </c>
      <c r="AC1228">
        <v>3</v>
      </c>
      <c r="AD1228">
        <v>0</v>
      </c>
      <c r="AE1228">
        <v>0</v>
      </c>
      <c r="AF1228">
        <v>1</v>
      </c>
      <c r="AG1228">
        <v>1</v>
      </c>
      <c r="AH1228" t="s">
        <v>63</v>
      </c>
      <c r="AI1228" t="s">
        <v>57</v>
      </c>
      <c r="AJ1228" t="s">
        <v>61</v>
      </c>
      <c r="AK1228" t="s">
        <v>58</v>
      </c>
      <c r="AL1228" t="s">
        <v>65</v>
      </c>
      <c r="AM1228">
        <v>1.75</v>
      </c>
      <c r="AN1228" t="s">
        <v>93</v>
      </c>
      <c r="AO1228" t="str" cm="1">
        <f t="array" ref="AO1228">_xlfn.IFS(
  attrition_data[[#This Row],[YearsSinceLastPromotion]]="","",
  attrition_data[[#This Row],[YearsSinceLastPromotion]]=0,"0",
  attrition_data[[#This Row],[YearsSinceLastPromotion]]&lt;=2,"1–2",
  attrition_data[[#This Row],[YearsSinceLastPromotion]]&lt;=5,"3–5",
  TRUE,"6+"
)</f>
        <v>1–2</v>
      </c>
      <c r="AP1228">
        <f>attrition_data[[#This Row],[MonthlyIncome]] * 12 * ReplacementFactor</f>
        <v>12358.8</v>
      </c>
      <c r="AQ1228">
        <f>IFERROR(attrition_data[[#This Row],[AttritionFlag]] * attrition_data[[#This Row],[ReplacementCost]], 0)</f>
        <v>0</v>
      </c>
      <c r="AR122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28" t="str" cm="1">
        <f t="array" ref="AS1228">_xlfn.IFS(
  attrition_data[[#This Row],[RiskScore]] &lt;= $AU$3, "Q1 (Lowest)",
  attrition_data[[#This Row],[RiskScore]] &lt;= $AV$3, "Q2",
  attrition_data[[#This Row],[RiskScore]] &lt;= $AW$3, "Q3",
  TRUE, "Q4 (Highest)"
)</f>
        <v>Q2</v>
      </c>
    </row>
    <row r="1229" spans="1:45">
      <c r="A1229">
        <v>31</v>
      </c>
      <c r="B1229" t="s">
        <v>50</v>
      </c>
      <c r="C1229" t="s">
        <v>39</v>
      </c>
      <c r="D1229" t="s">
        <v>52</v>
      </c>
      <c r="E1229">
        <v>2</v>
      </c>
      <c r="F1229">
        <v>4</v>
      </c>
      <c r="G1229" t="s">
        <v>41</v>
      </c>
      <c r="H1229">
        <v>1721</v>
      </c>
      <c r="I1229">
        <v>2</v>
      </c>
      <c r="J1229" t="s">
        <v>53</v>
      </c>
      <c r="K1229">
        <v>3</v>
      </c>
      <c r="L1229">
        <v>1</v>
      </c>
      <c r="M1229" t="s">
        <v>60</v>
      </c>
      <c r="N1229">
        <v>3</v>
      </c>
      <c r="O1229" t="s">
        <v>55</v>
      </c>
      <c r="P1229">
        <v>3477</v>
      </c>
      <c r="Q1229">
        <v>1</v>
      </c>
      <c r="R1229" t="s">
        <v>50</v>
      </c>
      <c r="S1229">
        <v>14</v>
      </c>
      <c r="T1229">
        <v>3</v>
      </c>
      <c r="U1229">
        <v>4</v>
      </c>
      <c r="V1229">
        <v>1</v>
      </c>
      <c r="W1229">
        <v>6</v>
      </c>
      <c r="X1229">
        <v>2</v>
      </c>
      <c r="Y1229">
        <v>4</v>
      </c>
      <c r="Z1229">
        <v>5</v>
      </c>
      <c r="AA1229">
        <v>2</v>
      </c>
      <c r="AB1229">
        <v>0</v>
      </c>
      <c r="AC1229">
        <v>3</v>
      </c>
      <c r="AD1229">
        <v>0</v>
      </c>
      <c r="AE1229">
        <v>0</v>
      </c>
      <c r="AF1229">
        <v>1</v>
      </c>
      <c r="AG1229">
        <v>1</v>
      </c>
      <c r="AH1229" t="s">
        <v>63</v>
      </c>
      <c r="AI1229" t="s">
        <v>46</v>
      </c>
      <c r="AJ1229" t="s">
        <v>61</v>
      </c>
      <c r="AK1229" t="s">
        <v>48</v>
      </c>
      <c r="AL1229" t="s">
        <v>65</v>
      </c>
      <c r="AM1229">
        <v>3.25</v>
      </c>
      <c r="AN1229" t="s">
        <v>95</v>
      </c>
      <c r="AO1229" t="str" cm="1">
        <f t="array" ref="AO1229">_xlfn.IFS(
  attrition_data[[#This Row],[YearsSinceLastPromotion]]="","",
  attrition_data[[#This Row],[YearsSinceLastPromotion]]=0,"0",
  attrition_data[[#This Row],[YearsSinceLastPromotion]]&lt;=2,"1–2",
  attrition_data[[#This Row],[YearsSinceLastPromotion]]&lt;=5,"3–5",
  TRUE,"6+"
)</f>
        <v>0</v>
      </c>
      <c r="AP1229">
        <f>attrition_data[[#This Row],[MonthlyIncome]] * 12 * ReplacementFactor</f>
        <v>12517.199999999999</v>
      </c>
      <c r="AQ1229">
        <f>IFERROR(attrition_data[[#This Row],[AttritionFlag]] * attrition_data[[#This Row],[ReplacementCost]], 0)</f>
        <v>0</v>
      </c>
      <c r="AR122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29" t="str" cm="1">
        <f t="array" ref="AS1229">_xlfn.IFS(
  attrition_data[[#This Row],[RiskScore]] &lt;= $AU$3, "Q1 (Lowest)",
  attrition_data[[#This Row],[RiskScore]] &lt;= $AV$3, "Q2",
  attrition_data[[#This Row],[RiskScore]] &lt;= $AW$3, "Q3",
  TRUE, "Q4 (Highest)"
)</f>
        <v>Q1 (Lowest)</v>
      </c>
    </row>
    <row r="1230" spans="1:45">
      <c r="A1230">
        <v>41</v>
      </c>
      <c r="B1230" t="s">
        <v>50</v>
      </c>
      <c r="C1230" t="s">
        <v>74</v>
      </c>
      <c r="D1230" t="s">
        <v>84</v>
      </c>
      <c r="E1230">
        <v>4</v>
      </c>
      <c r="F1230">
        <v>3</v>
      </c>
      <c r="G1230" t="s">
        <v>84</v>
      </c>
      <c r="H1230">
        <v>1722</v>
      </c>
      <c r="I1230">
        <v>3</v>
      </c>
      <c r="J1230" t="s">
        <v>53</v>
      </c>
      <c r="K1230">
        <v>1</v>
      </c>
      <c r="L1230">
        <v>2</v>
      </c>
      <c r="M1230" t="s">
        <v>84</v>
      </c>
      <c r="N1230">
        <v>2</v>
      </c>
      <c r="O1230" t="s">
        <v>55</v>
      </c>
      <c r="P1230">
        <v>6430</v>
      </c>
      <c r="Q1230">
        <v>6</v>
      </c>
      <c r="R1230" t="s">
        <v>50</v>
      </c>
      <c r="S1230">
        <v>19</v>
      </c>
      <c r="T1230">
        <v>3</v>
      </c>
      <c r="U1230">
        <v>2</v>
      </c>
      <c r="V1230">
        <v>1</v>
      </c>
      <c r="W1230">
        <v>10</v>
      </c>
      <c r="X1230">
        <v>4</v>
      </c>
      <c r="Y1230">
        <v>3</v>
      </c>
      <c r="Z1230">
        <v>3</v>
      </c>
      <c r="AA1230">
        <v>2</v>
      </c>
      <c r="AB1230">
        <v>1</v>
      </c>
      <c r="AC1230">
        <v>2</v>
      </c>
      <c r="AD1230">
        <v>0</v>
      </c>
      <c r="AE1230">
        <v>0</v>
      </c>
      <c r="AF1230">
        <v>1</v>
      </c>
      <c r="AG1230">
        <v>1</v>
      </c>
      <c r="AH1230" t="s">
        <v>45</v>
      </c>
      <c r="AI1230" t="s">
        <v>46</v>
      </c>
      <c r="AJ1230" t="s">
        <v>47</v>
      </c>
      <c r="AK1230" t="s">
        <v>58</v>
      </c>
      <c r="AL1230" t="s">
        <v>65</v>
      </c>
      <c r="AM1230">
        <v>2.5</v>
      </c>
      <c r="AN1230" t="s">
        <v>96</v>
      </c>
      <c r="AO1230" t="str" cm="1">
        <f t="array" ref="AO1230">_xlfn.IFS(
  attrition_data[[#This Row],[YearsSinceLastPromotion]]="","",
  attrition_data[[#This Row],[YearsSinceLastPromotion]]=0,"0",
  attrition_data[[#This Row],[YearsSinceLastPromotion]]&lt;=2,"1–2",
  attrition_data[[#This Row],[YearsSinceLastPromotion]]&lt;=5,"3–5",
  TRUE,"6+"
)</f>
        <v>1–2</v>
      </c>
      <c r="AP1230">
        <f>attrition_data[[#This Row],[MonthlyIncome]] * 12 * ReplacementFactor</f>
        <v>23148</v>
      </c>
      <c r="AQ1230">
        <f>IFERROR(attrition_data[[#This Row],[AttritionFlag]] * attrition_data[[#This Row],[ReplacementCost]], 0)</f>
        <v>0</v>
      </c>
      <c r="AR123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30" t="str" cm="1">
        <f t="array" ref="AS1230">_xlfn.IFS(
  attrition_data[[#This Row],[RiskScore]] &lt;= $AU$3, "Q1 (Lowest)",
  attrition_data[[#This Row],[RiskScore]] &lt;= $AV$3, "Q2",
  attrition_data[[#This Row],[RiskScore]] &lt;= $AW$3, "Q3",
  TRUE, "Q4 (Highest)"
)</f>
        <v>Q1 (Lowest)</v>
      </c>
    </row>
    <row r="1231" spans="1:45">
      <c r="A1231">
        <v>40</v>
      </c>
      <c r="B1231" t="s">
        <v>50</v>
      </c>
      <c r="C1231" t="s">
        <v>39</v>
      </c>
      <c r="D1231" t="s">
        <v>52</v>
      </c>
      <c r="E1231">
        <v>8</v>
      </c>
      <c r="F1231">
        <v>2</v>
      </c>
      <c r="G1231" t="s">
        <v>41</v>
      </c>
      <c r="H1231">
        <v>1724</v>
      </c>
      <c r="I1231">
        <v>2</v>
      </c>
      <c r="J1231" t="s">
        <v>42</v>
      </c>
      <c r="K1231">
        <v>3</v>
      </c>
      <c r="L1231">
        <v>2</v>
      </c>
      <c r="M1231" t="s">
        <v>69</v>
      </c>
      <c r="N1231">
        <v>1</v>
      </c>
      <c r="O1231" t="s">
        <v>55</v>
      </c>
      <c r="P1231">
        <v>6516</v>
      </c>
      <c r="Q1231">
        <v>2</v>
      </c>
      <c r="R1231" t="s">
        <v>38</v>
      </c>
      <c r="S1231">
        <v>16</v>
      </c>
      <c r="T1231">
        <v>3</v>
      </c>
      <c r="U1231">
        <v>2</v>
      </c>
      <c r="V1231">
        <v>1</v>
      </c>
      <c r="W1231">
        <v>18</v>
      </c>
      <c r="X1231">
        <v>3</v>
      </c>
      <c r="Y1231">
        <v>3</v>
      </c>
      <c r="Z1231">
        <v>1</v>
      </c>
      <c r="AA1231">
        <v>0</v>
      </c>
      <c r="AB1231">
        <v>0</v>
      </c>
      <c r="AC1231">
        <v>0</v>
      </c>
      <c r="AD1231">
        <v>0</v>
      </c>
      <c r="AE1231">
        <v>1</v>
      </c>
      <c r="AF1231">
        <v>1</v>
      </c>
      <c r="AG1231">
        <v>0</v>
      </c>
      <c r="AH1231" t="s">
        <v>45</v>
      </c>
      <c r="AI1231" t="s">
        <v>57</v>
      </c>
      <c r="AJ1231" t="s">
        <v>47</v>
      </c>
      <c r="AK1231" t="s">
        <v>71</v>
      </c>
      <c r="AL1231" t="s">
        <v>62</v>
      </c>
      <c r="AM1231">
        <v>2</v>
      </c>
      <c r="AN1231" t="s">
        <v>93</v>
      </c>
      <c r="AO1231" t="str" cm="1">
        <f t="array" ref="AO1231">_xlfn.IFS(
  attrition_data[[#This Row],[YearsSinceLastPromotion]]="","",
  attrition_data[[#This Row],[YearsSinceLastPromotion]]=0,"0",
  attrition_data[[#This Row],[YearsSinceLastPromotion]]&lt;=2,"1–2",
  attrition_data[[#This Row],[YearsSinceLastPromotion]]&lt;=5,"3–5",
  TRUE,"6+"
)</f>
        <v>0</v>
      </c>
      <c r="AP1231">
        <f>attrition_data[[#This Row],[MonthlyIncome]] * 12 * ReplacementFactor</f>
        <v>23457.599999999999</v>
      </c>
      <c r="AQ1231">
        <f>IFERROR(attrition_data[[#This Row],[AttritionFlag]] * attrition_data[[#This Row],[ReplacementCost]], 0)</f>
        <v>0</v>
      </c>
      <c r="AR123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231" t="str" cm="1">
        <f t="array" ref="AS1231">_xlfn.IFS(
  attrition_data[[#This Row],[RiskScore]] &lt;= $AU$3, "Q1 (Lowest)",
  attrition_data[[#This Row],[RiskScore]] &lt;= $AV$3, "Q2",
  attrition_data[[#This Row],[RiskScore]] &lt;= $AW$3, "Q3",
  TRUE, "Q4 (Highest)"
)</f>
        <v>Q4 (Highest)</v>
      </c>
    </row>
    <row r="1232" spans="1:45">
      <c r="A1232">
        <v>24</v>
      </c>
      <c r="B1232" t="s">
        <v>50</v>
      </c>
      <c r="C1232" t="s">
        <v>39</v>
      </c>
      <c r="D1232" t="s">
        <v>52</v>
      </c>
      <c r="E1232">
        <v>29</v>
      </c>
      <c r="F1232">
        <v>1</v>
      </c>
      <c r="G1232" t="s">
        <v>64</v>
      </c>
      <c r="H1232">
        <v>1725</v>
      </c>
      <c r="I1232">
        <v>2</v>
      </c>
      <c r="J1232" t="s">
        <v>53</v>
      </c>
      <c r="K1232">
        <v>3</v>
      </c>
      <c r="L1232">
        <v>1</v>
      </c>
      <c r="M1232" t="s">
        <v>60</v>
      </c>
      <c r="N1232">
        <v>1</v>
      </c>
      <c r="O1232" t="s">
        <v>67</v>
      </c>
      <c r="P1232">
        <v>3907</v>
      </c>
      <c r="Q1232">
        <v>1</v>
      </c>
      <c r="R1232" t="s">
        <v>50</v>
      </c>
      <c r="S1232">
        <v>13</v>
      </c>
      <c r="T1232">
        <v>3</v>
      </c>
      <c r="U1232">
        <v>2</v>
      </c>
      <c r="V1232">
        <v>3</v>
      </c>
      <c r="W1232">
        <v>6</v>
      </c>
      <c r="X1232">
        <v>2</v>
      </c>
      <c r="Y1232">
        <v>4</v>
      </c>
      <c r="Z1232">
        <v>6</v>
      </c>
      <c r="AA1232">
        <v>2</v>
      </c>
      <c r="AB1232">
        <v>1</v>
      </c>
      <c r="AC1232">
        <v>2</v>
      </c>
      <c r="AD1232">
        <v>0</v>
      </c>
      <c r="AE1232">
        <v>0</v>
      </c>
      <c r="AF1232">
        <v>1</v>
      </c>
      <c r="AG1232">
        <v>1</v>
      </c>
      <c r="AH1232" t="s">
        <v>153</v>
      </c>
      <c r="AI1232" t="s">
        <v>68</v>
      </c>
      <c r="AJ1232" t="s">
        <v>61</v>
      </c>
      <c r="AK1232" t="s">
        <v>48</v>
      </c>
      <c r="AL1232" t="s">
        <v>49</v>
      </c>
      <c r="AM1232">
        <v>2.25</v>
      </c>
      <c r="AN1232" t="s">
        <v>96</v>
      </c>
      <c r="AO1232" t="str" cm="1">
        <f t="array" ref="AO1232">_xlfn.IFS(
  attrition_data[[#This Row],[YearsSinceLastPromotion]]="","",
  attrition_data[[#This Row],[YearsSinceLastPromotion]]=0,"0",
  attrition_data[[#This Row],[YearsSinceLastPromotion]]&lt;=2,"1–2",
  attrition_data[[#This Row],[YearsSinceLastPromotion]]&lt;=5,"3–5",
  TRUE,"6+"
)</f>
        <v>1–2</v>
      </c>
      <c r="AP1232">
        <f>attrition_data[[#This Row],[MonthlyIncome]] * 12 * ReplacementFactor</f>
        <v>14065.199999999999</v>
      </c>
      <c r="AQ1232">
        <f>IFERROR(attrition_data[[#This Row],[AttritionFlag]] * attrition_data[[#This Row],[ReplacementCost]], 0)</f>
        <v>0</v>
      </c>
      <c r="AR123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32" t="str" cm="1">
        <f t="array" ref="AS1232">_xlfn.IFS(
  attrition_data[[#This Row],[RiskScore]] &lt;= $AU$3, "Q1 (Lowest)",
  attrition_data[[#This Row],[RiskScore]] &lt;= $AV$3, "Q2",
  attrition_data[[#This Row],[RiskScore]] &lt;= $AW$3, "Q3",
  TRUE, "Q4 (Highest)"
)</f>
        <v>Q2</v>
      </c>
    </row>
    <row r="1233" spans="1:45">
      <c r="A1233">
        <v>46</v>
      </c>
      <c r="B1233" t="s">
        <v>50</v>
      </c>
      <c r="C1233" t="s">
        <v>39</v>
      </c>
      <c r="D1233" t="s">
        <v>52</v>
      </c>
      <c r="E1233">
        <v>13</v>
      </c>
      <c r="F1233">
        <v>4</v>
      </c>
      <c r="G1233" t="s">
        <v>41</v>
      </c>
      <c r="H1233">
        <v>1727</v>
      </c>
      <c r="I1233">
        <v>3</v>
      </c>
      <c r="J1233" t="s">
        <v>53</v>
      </c>
      <c r="K1233">
        <v>3</v>
      </c>
      <c r="L1233">
        <v>2</v>
      </c>
      <c r="M1233" t="s">
        <v>70</v>
      </c>
      <c r="N1233">
        <v>2</v>
      </c>
      <c r="O1233" t="s">
        <v>44</v>
      </c>
      <c r="P1233">
        <v>5562</v>
      </c>
      <c r="Q1233">
        <v>6</v>
      </c>
      <c r="R1233" t="s">
        <v>50</v>
      </c>
      <c r="S1233">
        <v>14</v>
      </c>
      <c r="T1233">
        <v>3</v>
      </c>
      <c r="U1233">
        <v>4</v>
      </c>
      <c r="V1233">
        <v>0</v>
      </c>
      <c r="W1233">
        <v>19</v>
      </c>
      <c r="X1233">
        <v>3</v>
      </c>
      <c r="Y1233">
        <v>3</v>
      </c>
      <c r="Z1233">
        <v>10</v>
      </c>
      <c r="AA1233">
        <v>7</v>
      </c>
      <c r="AB1233">
        <v>0</v>
      </c>
      <c r="AC1233">
        <v>9</v>
      </c>
      <c r="AD1233">
        <v>0</v>
      </c>
      <c r="AE1233">
        <v>0</v>
      </c>
      <c r="AF1233">
        <v>1</v>
      </c>
      <c r="AG1233">
        <v>1</v>
      </c>
      <c r="AH1233" t="s">
        <v>56</v>
      </c>
      <c r="AI1233" t="s">
        <v>73</v>
      </c>
      <c r="AJ1233" t="s">
        <v>47</v>
      </c>
      <c r="AK1233" t="s">
        <v>71</v>
      </c>
      <c r="AL1233" t="s">
        <v>49</v>
      </c>
      <c r="AM1233">
        <v>3</v>
      </c>
      <c r="AN1233" t="s">
        <v>94</v>
      </c>
      <c r="AO1233" t="str" cm="1">
        <f t="array" ref="AO1233">_xlfn.IFS(
  attrition_data[[#This Row],[YearsSinceLastPromotion]]="","",
  attrition_data[[#This Row],[YearsSinceLastPromotion]]=0,"0",
  attrition_data[[#This Row],[YearsSinceLastPromotion]]&lt;=2,"1–2",
  attrition_data[[#This Row],[YearsSinceLastPromotion]]&lt;=5,"3–5",
  TRUE,"6+"
)</f>
        <v>0</v>
      </c>
      <c r="AP1233">
        <f>attrition_data[[#This Row],[MonthlyIncome]] * 12 * ReplacementFactor</f>
        <v>20023.2</v>
      </c>
      <c r="AQ1233">
        <f>IFERROR(attrition_data[[#This Row],[AttritionFlag]] * attrition_data[[#This Row],[ReplacementCost]], 0)</f>
        <v>0</v>
      </c>
      <c r="AR123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33" t="str" cm="1">
        <f t="array" ref="AS1233">_xlfn.IFS(
  attrition_data[[#This Row],[RiskScore]] &lt;= $AU$3, "Q1 (Lowest)",
  attrition_data[[#This Row],[RiskScore]] &lt;= $AV$3, "Q2",
  attrition_data[[#This Row],[RiskScore]] &lt;= $AW$3, "Q3",
  TRUE, "Q4 (Highest)"
)</f>
        <v>Q1 (Lowest)</v>
      </c>
    </row>
    <row r="1234" spans="1:45">
      <c r="A1234">
        <v>35</v>
      </c>
      <c r="B1234" t="s">
        <v>50</v>
      </c>
      <c r="C1234" t="s">
        <v>39</v>
      </c>
      <c r="D1234" t="s">
        <v>52</v>
      </c>
      <c r="E1234">
        <v>27</v>
      </c>
      <c r="F1234">
        <v>4</v>
      </c>
      <c r="G1234" t="s">
        <v>41</v>
      </c>
      <c r="H1234">
        <v>1728</v>
      </c>
      <c r="I1234">
        <v>4</v>
      </c>
      <c r="J1234" t="s">
        <v>53</v>
      </c>
      <c r="K1234">
        <v>3</v>
      </c>
      <c r="L1234">
        <v>2</v>
      </c>
      <c r="M1234" t="s">
        <v>69</v>
      </c>
      <c r="N1234">
        <v>3</v>
      </c>
      <c r="O1234" t="s">
        <v>55</v>
      </c>
      <c r="P1234">
        <v>6883</v>
      </c>
      <c r="Q1234">
        <v>2</v>
      </c>
      <c r="R1234" t="s">
        <v>50</v>
      </c>
      <c r="S1234">
        <v>16</v>
      </c>
      <c r="T1234">
        <v>3</v>
      </c>
      <c r="U1234">
        <v>2</v>
      </c>
      <c r="V1234">
        <v>1</v>
      </c>
      <c r="W1234">
        <v>17</v>
      </c>
      <c r="X1234">
        <v>3</v>
      </c>
      <c r="Y1234">
        <v>3</v>
      </c>
      <c r="Z1234">
        <v>7</v>
      </c>
      <c r="AA1234">
        <v>7</v>
      </c>
      <c r="AB1234">
        <v>0</v>
      </c>
      <c r="AC1234">
        <v>7</v>
      </c>
      <c r="AD1234">
        <v>0</v>
      </c>
      <c r="AE1234">
        <v>0</v>
      </c>
      <c r="AF1234">
        <v>1</v>
      </c>
      <c r="AG1234">
        <v>1</v>
      </c>
      <c r="AH1234" t="s">
        <v>45</v>
      </c>
      <c r="AI1234" t="s">
        <v>68</v>
      </c>
      <c r="AJ1234" t="s">
        <v>47</v>
      </c>
      <c r="AK1234" t="s">
        <v>71</v>
      </c>
      <c r="AL1234" t="s">
        <v>49</v>
      </c>
      <c r="AM1234">
        <v>3</v>
      </c>
      <c r="AN1234" t="s">
        <v>94</v>
      </c>
      <c r="AO1234" t="str" cm="1">
        <f t="array" ref="AO1234">_xlfn.IFS(
  attrition_data[[#This Row],[YearsSinceLastPromotion]]="","",
  attrition_data[[#This Row],[YearsSinceLastPromotion]]=0,"0",
  attrition_data[[#This Row],[YearsSinceLastPromotion]]&lt;=2,"1–2",
  attrition_data[[#This Row],[YearsSinceLastPromotion]]&lt;=5,"3–5",
  TRUE,"6+"
)</f>
        <v>0</v>
      </c>
      <c r="AP1234">
        <f>attrition_data[[#This Row],[MonthlyIncome]] * 12 * ReplacementFactor</f>
        <v>24778.799999999999</v>
      </c>
      <c r="AQ1234">
        <f>IFERROR(attrition_data[[#This Row],[AttritionFlag]] * attrition_data[[#This Row],[ReplacementCost]], 0)</f>
        <v>0</v>
      </c>
      <c r="AR123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34" t="str" cm="1">
        <f t="array" ref="AS1234">_xlfn.IFS(
  attrition_data[[#This Row],[RiskScore]] &lt;= $AU$3, "Q1 (Lowest)",
  attrition_data[[#This Row],[RiskScore]] &lt;= $AV$3, "Q2",
  attrition_data[[#This Row],[RiskScore]] &lt;= $AW$3, "Q3",
  TRUE, "Q4 (Highest)"
)</f>
        <v>Q2</v>
      </c>
    </row>
    <row r="1235" spans="1:45">
      <c r="A1235">
        <v>30</v>
      </c>
      <c r="B1235" t="s">
        <v>50</v>
      </c>
      <c r="C1235" t="s">
        <v>39</v>
      </c>
      <c r="D1235" t="s">
        <v>52</v>
      </c>
      <c r="E1235">
        <v>16</v>
      </c>
      <c r="F1235">
        <v>1</v>
      </c>
      <c r="G1235" t="s">
        <v>41</v>
      </c>
      <c r="H1235">
        <v>1729</v>
      </c>
      <c r="I1235">
        <v>2</v>
      </c>
      <c r="J1235" t="s">
        <v>53</v>
      </c>
      <c r="K1235">
        <v>3</v>
      </c>
      <c r="L1235">
        <v>1</v>
      </c>
      <c r="M1235" t="s">
        <v>54</v>
      </c>
      <c r="N1235">
        <v>4</v>
      </c>
      <c r="O1235" t="s">
        <v>55</v>
      </c>
      <c r="P1235">
        <v>2862</v>
      </c>
      <c r="Q1235">
        <v>1</v>
      </c>
      <c r="R1235" t="s">
        <v>50</v>
      </c>
      <c r="S1235">
        <v>12</v>
      </c>
      <c r="T1235">
        <v>3</v>
      </c>
      <c r="U1235">
        <v>2</v>
      </c>
      <c r="V1235">
        <v>1</v>
      </c>
      <c r="W1235">
        <v>10</v>
      </c>
      <c r="X1235">
        <v>2</v>
      </c>
      <c r="Y1235">
        <v>2</v>
      </c>
      <c r="Z1235">
        <v>10</v>
      </c>
      <c r="AA1235">
        <v>0</v>
      </c>
      <c r="AB1235">
        <v>0</v>
      </c>
      <c r="AC1235">
        <v>8</v>
      </c>
      <c r="AD1235">
        <v>0</v>
      </c>
      <c r="AE1235">
        <v>0</v>
      </c>
      <c r="AF1235">
        <v>1</v>
      </c>
      <c r="AG1235">
        <v>1</v>
      </c>
      <c r="AH1235" t="s">
        <v>63</v>
      </c>
      <c r="AI1235" t="s">
        <v>72</v>
      </c>
      <c r="AJ1235" t="s">
        <v>61</v>
      </c>
      <c r="AK1235" t="s">
        <v>58</v>
      </c>
      <c r="AL1235" t="s">
        <v>49</v>
      </c>
      <c r="AM1235">
        <v>2.5</v>
      </c>
      <c r="AN1235" t="s">
        <v>96</v>
      </c>
      <c r="AO1235" t="str" cm="1">
        <f t="array" ref="AO1235">_xlfn.IFS(
  attrition_data[[#This Row],[YearsSinceLastPromotion]]="","",
  attrition_data[[#This Row],[YearsSinceLastPromotion]]=0,"0",
  attrition_data[[#This Row],[YearsSinceLastPromotion]]&lt;=2,"1–2",
  attrition_data[[#This Row],[YearsSinceLastPromotion]]&lt;=5,"3–5",
  TRUE,"6+"
)</f>
        <v>0</v>
      </c>
      <c r="AP1235">
        <f>attrition_data[[#This Row],[MonthlyIncome]] * 12 * ReplacementFactor</f>
        <v>10303.199999999999</v>
      </c>
      <c r="AQ1235">
        <f>IFERROR(attrition_data[[#This Row],[AttritionFlag]] * attrition_data[[#This Row],[ReplacementCost]], 0)</f>
        <v>0</v>
      </c>
      <c r="AR123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35" t="str" cm="1">
        <f t="array" ref="AS1235">_xlfn.IFS(
  attrition_data[[#This Row],[RiskScore]] &lt;= $AU$3, "Q1 (Lowest)",
  attrition_data[[#This Row],[RiskScore]] &lt;= $AV$3, "Q2",
  attrition_data[[#This Row],[RiskScore]] &lt;= $AW$3, "Q3",
  TRUE, "Q4 (Highest)"
)</f>
        <v>Q1 (Lowest)</v>
      </c>
    </row>
    <row r="1236" spans="1:45">
      <c r="A1236">
        <v>47</v>
      </c>
      <c r="B1236" t="s">
        <v>50</v>
      </c>
      <c r="C1236" t="s">
        <v>74</v>
      </c>
      <c r="D1236" t="s">
        <v>40</v>
      </c>
      <c r="E1236">
        <v>2</v>
      </c>
      <c r="F1236">
        <v>4</v>
      </c>
      <c r="G1236" t="s">
        <v>82</v>
      </c>
      <c r="H1236">
        <v>1731</v>
      </c>
      <c r="I1236">
        <v>3</v>
      </c>
      <c r="J1236" t="s">
        <v>53</v>
      </c>
      <c r="K1236">
        <v>3</v>
      </c>
      <c r="L1236">
        <v>2</v>
      </c>
      <c r="M1236" t="s">
        <v>43</v>
      </c>
      <c r="N1236">
        <v>2</v>
      </c>
      <c r="O1236" t="s">
        <v>55</v>
      </c>
      <c r="P1236">
        <v>4978</v>
      </c>
      <c r="Q1236">
        <v>7</v>
      </c>
      <c r="R1236" t="s">
        <v>50</v>
      </c>
      <c r="S1236">
        <v>11</v>
      </c>
      <c r="T1236">
        <v>3</v>
      </c>
      <c r="U1236">
        <v>4</v>
      </c>
      <c r="V1236">
        <v>1</v>
      </c>
      <c r="W1236">
        <v>4</v>
      </c>
      <c r="X1236">
        <v>3</v>
      </c>
      <c r="Y1236">
        <v>1</v>
      </c>
      <c r="Z1236">
        <v>1</v>
      </c>
      <c r="AA1236">
        <v>0</v>
      </c>
      <c r="AB1236">
        <v>0</v>
      </c>
      <c r="AC1236">
        <v>0</v>
      </c>
      <c r="AD1236">
        <v>0</v>
      </c>
      <c r="AE1236">
        <v>0</v>
      </c>
      <c r="AF1236">
        <v>1</v>
      </c>
      <c r="AG1236">
        <v>0</v>
      </c>
      <c r="AH1236" t="s">
        <v>56</v>
      </c>
      <c r="AI1236" t="s">
        <v>46</v>
      </c>
      <c r="AJ1236" t="s">
        <v>61</v>
      </c>
      <c r="AK1236" t="s">
        <v>48</v>
      </c>
      <c r="AL1236" t="s">
        <v>62</v>
      </c>
      <c r="AM1236">
        <v>2.5</v>
      </c>
      <c r="AN1236" t="s">
        <v>96</v>
      </c>
      <c r="AO1236" t="str" cm="1">
        <f t="array" ref="AO1236">_xlfn.IFS(
  attrition_data[[#This Row],[YearsSinceLastPromotion]]="","",
  attrition_data[[#This Row],[YearsSinceLastPromotion]]=0,"0",
  attrition_data[[#This Row],[YearsSinceLastPromotion]]&lt;=2,"1–2",
  attrition_data[[#This Row],[YearsSinceLastPromotion]]&lt;=5,"3–5",
  TRUE,"6+"
)</f>
        <v>0</v>
      </c>
      <c r="AP1236">
        <f>attrition_data[[#This Row],[MonthlyIncome]] * 12 * ReplacementFactor</f>
        <v>17920.8</v>
      </c>
      <c r="AQ1236">
        <f>IFERROR(attrition_data[[#This Row],[AttritionFlag]] * attrition_data[[#This Row],[ReplacementCost]], 0)</f>
        <v>0</v>
      </c>
      <c r="AR123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36" t="str" cm="1">
        <f t="array" ref="AS1236">_xlfn.IFS(
  attrition_data[[#This Row],[RiskScore]] &lt;= $AU$3, "Q1 (Lowest)",
  attrition_data[[#This Row],[RiskScore]] &lt;= $AV$3, "Q2",
  attrition_data[[#This Row],[RiskScore]] &lt;= $AW$3, "Q3",
  TRUE, "Q4 (Highest)"
)</f>
        <v>Q2</v>
      </c>
    </row>
    <row r="1237" spans="1:45">
      <c r="A1237">
        <v>46</v>
      </c>
      <c r="B1237" t="s">
        <v>50</v>
      </c>
      <c r="C1237" t="s">
        <v>39</v>
      </c>
      <c r="D1237" t="s">
        <v>40</v>
      </c>
      <c r="E1237">
        <v>2</v>
      </c>
      <c r="F1237">
        <v>3</v>
      </c>
      <c r="G1237" t="s">
        <v>41</v>
      </c>
      <c r="H1237">
        <v>1732</v>
      </c>
      <c r="I1237">
        <v>3</v>
      </c>
      <c r="J1237" t="s">
        <v>53</v>
      </c>
      <c r="K1237">
        <v>3</v>
      </c>
      <c r="L1237">
        <v>3</v>
      </c>
      <c r="M1237" t="s">
        <v>43</v>
      </c>
      <c r="N1237">
        <v>4</v>
      </c>
      <c r="O1237" t="s">
        <v>67</v>
      </c>
      <c r="P1237">
        <v>10368</v>
      </c>
      <c r="Q1237">
        <v>4</v>
      </c>
      <c r="R1237" t="s">
        <v>38</v>
      </c>
      <c r="S1237">
        <v>12</v>
      </c>
      <c r="T1237">
        <v>3</v>
      </c>
      <c r="U1237">
        <v>2</v>
      </c>
      <c r="V1237">
        <v>1</v>
      </c>
      <c r="W1237">
        <v>13</v>
      </c>
      <c r="X1237">
        <v>5</v>
      </c>
      <c r="Y1237">
        <v>2</v>
      </c>
      <c r="Z1237">
        <v>10</v>
      </c>
      <c r="AA1237">
        <v>6</v>
      </c>
      <c r="AB1237">
        <v>0</v>
      </c>
      <c r="AC1237">
        <v>3</v>
      </c>
      <c r="AD1237">
        <v>0</v>
      </c>
      <c r="AE1237">
        <v>1</v>
      </c>
      <c r="AF1237">
        <v>1</v>
      </c>
      <c r="AG1237">
        <v>1</v>
      </c>
      <c r="AH1237" t="s">
        <v>56</v>
      </c>
      <c r="AI1237" t="s">
        <v>46</v>
      </c>
      <c r="AJ1237" t="s">
        <v>81</v>
      </c>
      <c r="AK1237" t="s">
        <v>58</v>
      </c>
      <c r="AL1237" t="s">
        <v>49</v>
      </c>
      <c r="AM1237">
        <v>2.75</v>
      </c>
      <c r="AN1237" t="s">
        <v>94</v>
      </c>
      <c r="AO1237" t="str" cm="1">
        <f t="array" ref="AO1237">_xlfn.IFS(
  attrition_data[[#This Row],[YearsSinceLastPromotion]]="","",
  attrition_data[[#This Row],[YearsSinceLastPromotion]]=0,"0",
  attrition_data[[#This Row],[YearsSinceLastPromotion]]&lt;=2,"1–2",
  attrition_data[[#This Row],[YearsSinceLastPromotion]]&lt;=5,"3–5",
  TRUE,"6+"
)</f>
        <v>0</v>
      </c>
      <c r="AP1237">
        <f>attrition_data[[#This Row],[MonthlyIncome]] * 12 * ReplacementFactor</f>
        <v>37324.799999999996</v>
      </c>
      <c r="AQ1237">
        <f>IFERROR(attrition_data[[#This Row],[AttritionFlag]] * attrition_data[[#This Row],[ReplacementCost]], 0)</f>
        <v>0</v>
      </c>
      <c r="AR123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37" t="str" cm="1">
        <f t="array" ref="AS1237">_xlfn.IFS(
  attrition_data[[#This Row],[RiskScore]] &lt;= $AU$3, "Q1 (Lowest)",
  attrition_data[[#This Row],[RiskScore]] &lt;= $AV$3, "Q2",
  attrition_data[[#This Row],[RiskScore]] &lt;= $AW$3, "Q3",
  TRUE, "Q4 (Highest)"
)</f>
        <v>Q2</v>
      </c>
    </row>
    <row r="1238" spans="1:45">
      <c r="A1238">
        <v>36</v>
      </c>
      <c r="B1238" t="s">
        <v>38</v>
      </c>
      <c r="C1238" t="s">
        <v>39</v>
      </c>
      <c r="D1238" t="s">
        <v>40</v>
      </c>
      <c r="E1238">
        <v>13</v>
      </c>
      <c r="F1238">
        <v>5</v>
      </c>
      <c r="G1238" t="s">
        <v>82</v>
      </c>
      <c r="H1238">
        <v>1733</v>
      </c>
      <c r="I1238">
        <v>2</v>
      </c>
      <c r="J1238" t="s">
        <v>53</v>
      </c>
      <c r="K1238">
        <v>2</v>
      </c>
      <c r="L1238">
        <v>2</v>
      </c>
      <c r="M1238" t="s">
        <v>43</v>
      </c>
      <c r="N1238">
        <v>1</v>
      </c>
      <c r="O1238" t="s">
        <v>67</v>
      </c>
      <c r="P1238">
        <v>6134</v>
      </c>
      <c r="Q1238">
        <v>5</v>
      </c>
      <c r="R1238" t="s">
        <v>38</v>
      </c>
      <c r="S1238">
        <v>13</v>
      </c>
      <c r="T1238">
        <v>3</v>
      </c>
      <c r="U1238">
        <v>2</v>
      </c>
      <c r="V1238">
        <v>3</v>
      </c>
      <c r="W1238">
        <v>16</v>
      </c>
      <c r="X1238">
        <v>3</v>
      </c>
      <c r="Y1238">
        <v>3</v>
      </c>
      <c r="Z1238">
        <v>2</v>
      </c>
      <c r="AA1238">
        <v>2</v>
      </c>
      <c r="AB1238">
        <v>2</v>
      </c>
      <c r="AC1238">
        <v>2</v>
      </c>
      <c r="AD1238">
        <v>1</v>
      </c>
      <c r="AE1238">
        <v>1</v>
      </c>
      <c r="AF1238">
        <v>0</v>
      </c>
      <c r="AG1238">
        <v>1</v>
      </c>
      <c r="AH1238" t="s">
        <v>45</v>
      </c>
      <c r="AI1238" t="s">
        <v>73</v>
      </c>
      <c r="AJ1238" t="s">
        <v>47</v>
      </c>
      <c r="AK1238" t="s">
        <v>71</v>
      </c>
      <c r="AL1238" t="s">
        <v>65</v>
      </c>
      <c r="AM1238">
        <v>2</v>
      </c>
      <c r="AN1238" t="s">
        <v>93</v>
      </c>
      <c r="AO1238" t="str" cm="1">
        <f t="array" ref="AO1238">_xlfn.IFS(
  attrition_data[[#This Row],[YearsSinceLastPromotion]]="","",
  attrition_data[[#This Row],[YearsSinceLastPromotion]]=0,"0",
  attrition_data[[#This Row],[YearsSinceLastPromotion]]&lt;=2,"1–2",
  attrition_data[[#This Row],[YearsSinceLastPromotion]]&lt;=5,"3–5",
  TRUE,"6+"
)</f>
        <v>1–2</v>
      </c>
      <c r="AP1238">
        <f>attrition_data[[#This Row],[MonthlyIncome]] * 12 * ReplacementFactor</f>
        <v>22082.399999999998</v>
      </c>
      <c r="AQ1238">
        <f>IFERROR(attrition_data[[#This Row],[AttritionFlag]] * attrition_data[[#This Row],[ReplacementCost]], 0)</f>
        <v>22082.399999999998</v>
      </c>
      <c r="AR123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238" t="str" cm="1">
        <f t="array" ref="AS1238">_xlfn.IFS(
  attrition_data[[#This Row],[RiskScore]] &lt;= $AU$3, "Q1 (Lowest)",
  attrition_data[[#This Row],[RiskScore]] &lt;= $AV$3, "Q2",
  attrition_data[[#This Row],[RiskScore]] &lt;= $AW$3, "Q3",
  TRUE, "Q4 (Highest)"
)</f>
        <v>Q4 (Highest)</v>
      </c>
    </row>
    <row r="1239" spans="1:45">
      <c r="A1239">
        <v>32</v>
      </c>
      <c r="B1239" t="s">
        <v>38</v>
      </c>
      <c r="C1239" t="s">
        <v>39</v>
      </c>
      <c r="D1239" t="s">
        <v>40</v>
      </c>
      <c r="E1239">
        <v>1</v>
      </c>
      <c r="F1239">
        <v>2</v>
      </c>
      <c r="G1239" t="s">
        <v>41</v>
      </c>
      <c r="H1239">
        <v>1734</v>
      </c>
      <c r="I1239">
        <v>1</v>
      </c>
      <c r="J1239" t="s">
        <v>53</v>
      </c>
      <c r="K1239">
        <v>1</v>
      </c>
      <c r="L1239">
        <v>2</v>
      </c>
      <c r="M1239" t="s">
        <v>43</v>
      </c>
      <c r="N1239">
        <v>2</v>
      </c>
      <c r="O1239" t="s">
        <v>44</v>
      </c>
      <c r="P1239">
        <v>6735</v>
      </c>
      <c r="Q1239">
        <v>6</v>
      </c>
      <c r="R1239" t="s">
        <v>50</v>
      </c>
      <c r="S1239">
        <v>15</v>
      </c>
      <c r="T1239">
        <v>3</v>
      </c>
      <c r="U1239">
        <v>2</v>
      </c>
      <c r="V1239">
        <v>0</v>
      </c>
      <c r="W1239">
        <v>10</v>
      </c>
      <c r="X1239">
        <v>2</v>
      </c>
      <c r="Y1239">
        <v>3</v>
      </c>
      <c r="Z1239">
        <v>0</v>
      </c>
      <c r="AA1239">
        <v>0</v>
      </c>
      <c r="AB1239">
        <v>0</v>
      </c>
      <c r="AC1239">
        <v>0</v>
      </c>
      <c r="AD1239">
        <v>1</v>
      </c>
      <c r="AE1239">
        <v>0</v>
      </c>
      <c r="AF1239">
        <v>1</v>
      </c>
      <c r="AG1239">
        <v>0</v>
      </c>
      <c r="AH1239" t="s">
        <v>63</v>
      </c>
      <c r="AI1239" t="s">
        <v>46</v>
      </c>
      <c r="AJ1239" t="s">
        <v>47</v>
      </c>
      <c r="AK1239" t="s">
        <v>58</v>
      </c>
      <c r="AL1239" t="s">
        <v>62</v>
      </c>
      <c r="AM1239">
        <v>2</v>
      </c>
      <c r="AN1239" t="s">
        <v>93</v>
      </c>
      <c r="AO1239" t="str" cm="1">
        <f t="array" ref="AO1239">_xlfn.IFS(
  attrition_data[[#This Row],[YearsSinceLastPromotion]]="","",
  attrition_data[[#This Row],[YearsSinceLastPromotion]]=0,"0",
  attrition_data[[#This Row],[YearsSinceLastPromotion]]&lt;=2,"1–2",
  attrition_data[[#This Row],[YearsSinceLastPromotion]]&lt;=5,"3–5",
  TRUE,"6+"
)</f>
        <v>0</v>
      </c>
      <c r="AP1239">
        <f>attrition_data[[#This Row],[MonthlyIncome]] * 12 * ReplacementFactor</f>
        <v>24246</v>
      </c>
      <c r="AQ1239">
        <f>IFERROR(attrition_data[[#This Row],[AttritionFlag]] * attrition_data[[#This Row],[ReplacementCost]], 0)</f>
        <v>24246</v>
      </c>
      <c r="AR123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239" t="str" cm="1">
        <f t="array" ref="AS1239">_xlfn.IFS(
  attrition_data[[#This Row],[RiskScore]] &lt;= $AU$3, "Q1 (Lowest)",
  attrition_data[[#This Row],[RiskScore]] &lt;= $AV$3, "Q2",
  attrition_data[[#This Row],[RiskScore]] &lt;= $AW$3, "Q3",
  TRUE, "Q4 (Highest)"
)</f>
        <v>Q3</v>
      </c>
    </row>
    <row r="1240" spans="1:45">
      <c r="A1240">
        <v>23</v>
      </c>
      <c r="B1240" t="s">
        <v>50</v>
      </c>
      <c r="C1240" t="s">
        <v>39</v>
      </c>
      <c r="D1240" t="s">
        <v>52</v>
      </c>
      <c r="E1240">
        <v>4</v>
      </c>
      <c r="F1240">
        <v>1</v>
      </c>
      <c r="G1240" t="s">
        <v>64</v>
      </c>
      <c r="H1240">
        <v>1735</v>
      </c>
      <c r="I1240">
        <v>3</v>
      </c>
      <c r="J1240" t="s">
        <v>42</v>
      </c>
      <c r="K1240">
        <v>3</v>
      </c>
      <c r="L1240">
        <v>1</v>
      </c>
      <c r="M1240" t="s">
        <v>60</v>
      </c>
      <c r="N1240">
        <v>2</v>
      </c>
      <c r="O1240" t="s">
        <v>44</v>
      </c>
      <c r="P1240">
        <v>3295</v>
      </c>
      <c r="Q1240">
        <v>1</v>
      </c>
      <c r="R1240" t="s">
        <v>50</v>
      </c>
      <c r="S1240">
        <v>13</v>
      </c>
      <c r="T1240">
        <v>3</v>
      </c>
      <c r="U1240">
        <v>3</v>
      </c>
      <c r="V1240">
        <v>0</v>
      </c>
      <c r="W1240">
        <v>3</v>
      </c>
      <c r="X1240">
        <v>3</v>
      </c>
      <c r="Y1240">
        <v>1</v>
      </c>
      <c r="Z1240">
        <v>3</v>
      </c>
      <c r="AA1240">
        <v>2</v>
      </c>
      <c r="AB1240">
        <v>1</v>
      </c>
      <c r="AC1240">
        <v>2</v>
      </c>
      <c r="AD1240">
        <v>0</v>
      </c>
      <c r="AE1240">
        <v>0</v>
      </c>
      <c r="AF1240">
        <v>1</v>
      </c>
      <c r="AG1240">
        <v>1</v>
      </c>
      <c r="AH1240" t="s">
        <v>153</v>
      </c>
      <c r="AI1240" t="s">
        <v>46</v>
      </c>
      <c r="AJ1240" t="s">
        <v>61</v>
      </c>
      <c r="AK1240" t="s">
        <v>65</v>
      </c>
      <c r="AL1240" t="s">
        <v>65</v>
      </c>
      <c r="AM1240">
        <v>2.25</v>
      </c>
      <c r="AN1240" t="s">
        <v>96</v>
      </c>
      <c r="AO1240" t="str" cm="1">
        <f t="array" ref="AO1240">_xlfn.IFS(
  attrition_data[[#This Row],[YearsSinceLastPromotion]]="","",
  attrition_data[[#This Row],[YearsSinceLastPromotion]]=0,"0",
  attrition_data[[#This Row],[YearsSinceLastPromotion]]&lt;=2,"1–2",
  attrition_data[[#This Row],[YearsSinceLastPromotion]]&lt;=5,"3–5",
  TRUE,"6+"
)</f>
        <v>1–2</v>
      </c>
      <c r="AP1240">
        <f>attrition_data[[#This Row],[MonthlyIncome]] * 12 * ReplacementFactor</f>
        <v>11862</v>
      </c>
      <c r="AQ1240">
        <f>IFERROR(attrition_data[[#This Row],[AttritionFlag]] * attrition_data[[#This Row],[ReplacementCost]], 0)</f>
        <v>0</v>
      </c>
      <c r="AR124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40" t="str" cm="1">
        <f t="array" ref="AS1240">_xlfn.IFS(
  attrition_data[[#This Row],[RiskScore]] &lt;= $AU$3, "Q1 (Lowest)",
  attrition_data[[#This Row],[RiskScore]] &lt;= $AV$3, "Q2",
  attrition_data[[#This Row],[RiskScore]] &lt;= $AW$3, "Q3",
  TRUE, "Q4 (Highest)"
)</f>
        <v>Q1 (Lowest)</v>
      </c>
    </row>
    <row r="1241" spans="1:45">
      <c r="A1241">
        <v>31</v>
      </c>
      <c r="B1241" t="s">
        <v>50</v>
      </c>
      <c r="C1241" t="s">
        <v>51</v>
      </c>
      <c r="D1241" t="s">
        <v>52</v>
      </c>
      <c r="E1241">
        <v>24</v>
      </c>
      <c r="F1241">
        <v>1</v>
      </c>
      <c r="G1241" t="s">
        <v>83</v>
      </c>
      <c r="H1241">
        <v>1736</v>
      </c>
      <c r="I1241">
        <v>4</v>
      </c>
      <c r="J1241" t="s">
        <v>42</v>
      </c>
      <c r="K1241">
        <v>3</v>
      </c>
      <c r="L1241">
        <v>2</v>
      </c>
      <c r="M1241" t="s">
        <v>69</v>
      </c>
      <c r="N1241">
        <v>4</v>
      </c>
      <c r="O1241" t="s">
        <v>44</v>
      </c>
      <c r="P1241">
        <v>5238</v>
      </c>
      <c r="Q1241">
        <v>2</v>
      </c>
      <c r="R1241" t="s">
        <v>50</v>
      </c>
      <c r="S1241">
        <v>20</v>
      </c>
      <c r="T1241">
        <v>4</v>
      </c>
      <c r="U1241">
        <v>4</v>
      </c>
      <c r="V1241">
        <v>0</v>
      </c>
      <c r="W1241">
        <v>9</v>
      </c>
      <c r="X1241">
        <v>3</v>
      </c>
      <c r="Y1241">
        <v>2</v>
      </c>
      <c r="Z1241">
        <v>5</v>
      </c>
      <c r="AA1241">
        <v>4</v>
      </c>
      <c r="AB1241">
        <v>1</v>
      </c>
      <c r="AC1241">
        <v>4</v>
      </c>
      <c r="AD1241">
        <v>0</v>
      </c>
      <c r="AE1241">
        <v>0</v>
      </c>
      <c r="AF1241">
        <v>1</v>
      </c>
      <c r="AG1241">
        <v>1</v>
      </c>
      <c r="AH1241" t="s">
        <v>63</v>
      </c>
      <c r="AI1241" t="s">
        <v>68</v>
      </c>
      <c r="AJ1241" t="s">
        <v>47</v>
      </c>
      <c r="AK1241" t="s">
        <v>58</v>
      </c>
      <c r="AL1241" t="s">
        <v>65</v>
      </c>
      <c r="AM1241">
        <v>3.5</v>
      </c>
      <c r="AN1241" t="s">
        <v>95</v>
      </c>
      <c r="AO1241" t="str" cm="1">
        <f t="array" ref="AO1241">_xlfn.IFS(
  attrition_data[[#This Row],[YearsSinceLastPromotion]]="","",
  attrition_data[[#This Row],[YearsSinceLastPromotion]]=0,"0",
  attrition_data[[#This Row],[YearsSinceLastPromotion]]&lt;=2,"1–2",
  attrition_data[[#This Row],[YearsSinceLastPromotion]]&lt;=5,"3–5",
  TRUE,"6+"
)</f>
        <v>1–2</v>
      </c>
      <c r="AP1241">
        <f>attrition_data[[#This Row],[MonthlyIncome]] * 12 * ReplacementFactor</f>
        <v>18856.8</v>
      </c>
      <c r="AQ1241">
        <f>IFERROR(attrition_data[[#This Row],[AttritionFlag]] * attrition_data[[#This Row],[ReplacementCost]], 0)</f>
        <v>0</v>
      </c>
      <c r="AR124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41" t="str" cm="1">
        <f t="array" ref="AS1241">_xlfn.IFS(
  attrition_data[[#This Row],[RiskScore]] &lt;= $AU$3, "Q1 (Lowest)",
  attrition_data[[#This Row],[RiskScore]] &lt;= $AV$3, "Q2",
  attrition_data[[#This Row],[RiskScore]] &lt;= $AW$3, "Q3",
  TRUE, "Q4 (Highest)"
)</f>
        <v>Q2</v>
      </c>
    </row>
    <row r="1242" spans="1:45">
      <c r="A1242">
        <v>39</v>
      </c>
      <c r="B1242" t="s">
        <v>50</v>
      </c>
      <c r="C1242" t="s">
        <v>74</v>
      </c>
      <c r="D1242" t="s">
        <v>52</v>
      </c>
      <c r="E1242">
        <v>1</v>
      </c>
      <c r="F1242">
        <v>3</v>
      </c>
      <c r="G1242" t="s">
        <v>41</v>
      </c>
      <c r="H1242">
        <v>1737</v>
      </c>
      <c r="I1242">
        <v>4</v>
      </c>
      <c r="J1242" t="s">
        <v>53</v>
      </c>
      <c r="K1242">
        <v>3</v>
      </c>
      <c r="L1242">
        <v>2</v>
      </c>
      <c r="M1242" t="s">
        <v>60</v>
      </c>
      <c r="N1242">
        <v>4</v>
      </c>
      <c r="O1242" t="s">
        <v>55</v>
      </c>
      <c r="P1242">
        <v>6472</v>
      </c>
      <c r="Q1242">
        <v>1</v>
      </c>
      <c r="R1242" t="s">
        <v>38</v>
      </c>
      <c r="S1242">
        <v>15</v>
      </c>
      <c r="T1242">
        <v>3</v>
      </c>
      <c r="U1242">
        <v>4</v>
      </c>
      <c r="V1242">
        <v>1</v>
      </c>
      <c r="W1242">
        <v>9</v>
      </c>
      <c r="X1242">
        <v>2</v>
      </c>
      <c r="Y1242">
        <v>3</v>
      </c>
      <c r="Z1242">
        <v>9</v>
      </c>
      <c r="AA1242">
        <v>8</v>
      </c>
      <c r="AB1242">
        <v>5</v>
      </c>
      <c r="AC1242">
        <v>8</v>
      </c>
      <c r="AD1242">
        <v>0</v>
      </c>
      <c r="AE1242">
        <v>1</v>
      </c>
      <c r="AF1242">
        <v>0</v>
      </c>
      <c r="AG1242">
        <v>1</v>
      </c>
      <c r="AH1242" t="s">
        <v>45</v>
      </c>
      <c r="AI1242" t="s">
        <v>46</v>
      </c>
      <c r="AJ1242" t="s">
        <v>47</v>
      </c>
      <c r="AK1242" t="s">
        <v>58</v>
      </c>
      <c r="AL1242" t="s">
        <v>49</v>
      </c>
      <c r="AM1242">
        <v>3.75</v>
      </c>
      <c r="AN1242" t="s">
        <v>95</v>
      </c>
      <c r="AO1242" t="str" cm="1">
        <f t="array" ref="AO1242">_xlfn.IFS(
  attrition_data[[#This Row],[YearsSinceLastPromotion]]="","",
  attrition_data[[#This Row],[YearsSinceLastPromotion]]=0,"0",
  attrition_data[[#This Row],[YearsSinceLastPromotion]]&lt;=2,"1–2",
  attrition_data[[#This Row],[YearsSinceLastPromotion]]&lt;=5,"3–5",
  TRUE,"6+"
)</f>
        <v>3–5</v>
      </c>
      <c r="AP1242">
        <f>attrition_data[[#This Row],[MonthlyIncome]] * 12 * ReplacementFactor</f>
        <v>23299.200000000001</v>
      </c>
      <c r="AQ1242">
        <f>IFERROR(attrition_data[[#This Row],[AttritionFlag]] * attrition_data[[#This Row],[ReplacementCost]], 0)</f>
        <v>0</v>
      </c>
      <c r="AR124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242" t="str" cm="1">
        <f t="array" ref="AS1242">_xlfn.IFS(
  attrition_data[[#This Row],[RiskScore]] &lt;= $AU$3, "Q1 (Lowest)",
  attrition_data[[#This Row],[RiskScore]] &lt;= $AV$3, "Q2",
  attrition_data[[#This Row],[RiskScore]] &lt;= $AW$3, "Q3",
  TRUE, "Q4 (Highest)"
)</f>
        <v>Q3</v>
      </c>
    </row>
    <row r="1243" spans="1:45">
      <c r="A1243">
        <v>32</v>
      </c>
      <c r="B1243" t="s">
        <v>50</v>
      </c>
      <c r="C1243" t="s">
        <v>39</v>
      </c>
      <c r="D1243" t="s">
        <v>40</v>
      </c>
      <c r="E1243">
        <v>19</v>
      </c>
      <c r="F1243">
        <v>3</v>
      </c>
      <c r="G1243" t="s">
        <v>41</v>
      </c>
      <c r="H1243">
        <v>1739</v>
      </c>
      <c r="I1243">
        <v>4</v>
      </c>
      <c r="J1243" t="s">
        <v>53</v>
      </c>
      <c r="K1243">
        <v>1</v>
      </c>
      <c r="L1243">
        <v>3</v>
      </c>
      <c r="M1243" t="s">
        <v>43</v>
      </c>
      <c r="N1243">
        <v>3</v>
      </c>
      <c r="O1243" t="s">
        <v>55</v>
      </c>
      <c r="P1243">
        <v>9610</v>
      </c>
      <c r="Q1243">
        <v>3</v>
      </c>
      <c r="R1243" t="s">
        <v>50</v>
      </c>
      <c r="S1243">
        <v>13</v>
      </c>
      <c r="T1243">
        <v>3</v>
      </c>
      <c r="U1243">
        <v>3</v>
      </c>
      <c r="V1243">
        <v>1</v>
      </c>
      <c r="W1243">
        <v>10</v>
      </c>
      <c r="X1243">
        <v>2</v>
      </c>
      <c r="Y1243">
        <v>1</v>
      </c>
      <c r="Z1243">
        <v>4</v>
      </c>
      <c r="AA1243">
        <v>3</v>
      </c>
      <c r="AB1243">
        <v>0</v>
      </c>
      <c r="AC1243">
        <v>2</v>
      </c>
      <c r="AD1243">
        <v>0</v>
      </c>
      <c r="AE1243">
        <v>0</v>
      </c>
      <c r="AF1243">
        <v>1</v>
      </c>
      <c r="AG1243">
        <v>1</v>
      </c>
      <c r="AH1243" t="s">
        <v>63</v>
      </c>
      <c r="AI1243" t="s">
        <v>72</v>
      </c>
      <c r="AJ1243" t="s">
        <v>47</v>
      </c>
      <c r="AK1243" t="s">
        <v>58</v>
      </c>
      <c r="AL1243" t="s">
        <v>65</v>
      </c>
      <c r="AM1243">
        <v>2.75</v>
      </c>
      <c r="AN1243" t="s">
        <v>94</v>
      </c>
      <c r="AO1243" t="str" cm="1">
        <f t="array" ref="AO1243">_xlfn.IFS(
  attrition_data[[#This Row],[YearsSinceLastPromotion]]="","",
  attrition_data[[#This Row],[YearsSinceLastPromotion]]=0,"0",
  attrition_data[[#This Row],[YearsSinceLastPromotion]]&lt;=2,"1–2",
  attrition_data[[#This Row],[YearsSinceLastPromotion]]&lt;=5,"3–5",
  TRUE,"6+"
)</f>
        <v>0</v>
      </c>
      <c r="AP1243">
        <f>attrition_data[[#This Row],[MonthlyIncome]] * 12 * ReplacementFactor</f>
        <v>34596</v>
      </c>
      <c r="AQ1243">
        <f>IFERROR(attrition_data[[#This Row],[AttritionFlag]] * attrition_data[[#This Row],[ReplacementCost]], 0)</f>
        <v>0</v>
      </c>
      <c r="AR124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43" t="str" cm="1">
        <f t="array" ref="AS1243">_xlfn.IFS(
  attrition_data[[#This Row],[RiskScore]] &lt;= $AU$3, "Q1 (Lowest)",
  attrition_data[[#This Row],[RiskScore]] &lt;= $AV$3, "Q2",
  attrition_data[[#This Row],[RiskScore]] &lt;= $AW$3, "Q3",
  TRUE, "Q4 (Highest)"
)</f>
        <v>Q1 (Lowest)</v>
      </c>
    </row>
    <row r="1244" spans="1:45">
      <c r="A1244">
        <v>40</v>
      </c>
      <c r="B1244" t="s">
        <v>50</v>
      </c>
      <c r="C1244" t="s">
        <v>39</v>
      </c>
      <c r="D1244" t="s">
        <v>40</v>
      </c>
      <c r="E1244">
        <v>7</v>
      </c>
      <c r="F1244">
        <v>4</v>
      </c>
      <c r="G1244" t="s">
        <v>64</v>
      </c>
      <c r="H1244">
        <v>1740</v>
      </c>
      <c r="I1244">
        <v>2</v>
      </c>
      <c r="J1244" t="s">
        <v>53</v>
      </c>
      <c r="K1244">
        <v>3</v>
      </c>
      <c r="L1244">
        <v>5</v>
      </c>
      <c r="M1244" t="s">
        <v>75</v>
      </c>
      <c r="N1244">
        <v>2</v>
      </c>
      <c r="O1244" t="s">
        <v>44</v>
      </c>
      <c r="P1244">
        <v>19833</v>
      </c>
      <c r="Q1244">
        <v>1</v>
      </c>
      <c r="R1244" t="s">
        <v>50</v>
      </c>
      <c r="S1244">
        <v>14</v>
      </c>
      <c r="T1244">
        <v>3</v>
      </c>
      <c r="U1244">
        <v>2</v>
      </c>
      <c r="V1244">
        <v>0</v>
      </c>
      <c r="W1244">
        <v>21</v>
      </c>
      <c r="X1244">
        <v>3</v>
      </c>
      <c r="Y1244">
        <v>2</v>
      </c>
      <c r="Z1244">
        <v>21</v>
      </c>
      <c r="AA1244">
        <v>8</v>
      </c>
      <c r="AB1244">
        <v>12</v>
      </c>
      <c r="AC1244">
        <v>8</v>
      </c>
      <c r="AD1244">
        <v>0</v>
      </c>
      <c r="AE1244">
        <v>0</v>
      </c>
      <c r="AF1244">
        <v>0</v>
      </c>
      <c r="AG1244">
        <v>1</v>
      </c>
      <c r="AH1244" t="s">
        <v>45</v>
      </c>
      <c r="AI1244" t="s">
        <v>57</v>
      </c>
      <c r="AJ1244" t="s">
        <v>76</v>
      </c>
      <c r="AK1244" t="s">
        <v>71</v>
      </c>
      <c r="AL1244" t="s">
        <v>78</v>
      </c>
      <c r="AM1244">
        <v>2</v>
      </c>
      <c r="AN1244" t="s">
        <v>93</v>
      </c>
      <c r="AO1244" t="str" cm="1">
        <f t="array" ref="AO1244">_xlfn.IFS(
  attrition_data[[#This Row],[YearsSinceLastPromotion]]="","",
  attrition_data[[#This Row],[YearsSinceLastPromotion]]=0,"0",
  attrition_data[[#This Row],[YearsSinceLastPromotion]]&lt;=2,"1–2",
  attrition_data[[#This Row],[YearsSinceLastPromotion]]&lt;=5,"3–5",
  TRUE,"6+"
)</f>
        <v>6+</v>
      </c>
      <c r="AP1244">
        <f>attrition_data[[#This Row],[MonthlyIncome]] * 12 * ReplacementFactor</f>
        <v>71398.8</v>
      </c>
      <c r="AQ1244">
        <f>IFERROR(attrition_data[[#This Row],[AttritionFlag]] * attrition_data[[#This Row],[ReplacementCost]], 0)</f>
        <v>0</v>
      </c>
      <c r="AR124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244" t="str" cm="1">
        <f t="array" ref="AS1244">_xlfn.IFS(
  attrition_data[[#This Row],[RiskScore]] &lt;= $AU$3, "Q1 (Lowest)",
  attrition_data[[#This Row],[RiskScore]] &lt;= $AV$3, "Q2",
  attrition_data[[#This Row],[RiskScore]] &lt;= $AW$3, "Q3",
  TRUE, "Q4 (Highest)"
)</f>
        <v>Q3</v>
      </c>
    </row>
    <row r="1245" spans="1:45">
      <c r="A1245">
        <v>45</v>
      </c>
      <c r="B1245" t="s">
        <v>50</v>
      </c>
      <c r="C1245" t="s">
        <v>39</v>
      </c>
      <c r="D1245" t="s">
        <v>84</v>
      </c>
      <c r="E1245">
        <v>4</v>
      </c>
      <c r="F1245">
        <v>3</v>
      </c>
      <c r="G1245" t="s">
        <v>41</v>
      </c>
      <c r="H1245">
        <v>1744</v>
      </c>
      <c r="I1245">
        <v>3</v>
      </c>
      <c r="J1245" t="s">
        <v>42</v>
      </c>
      <c r="K1245">
        <v>1</v>
      </c>
      <c r="L1245">
        <v>3</v>
      </c>
      <c r="M1245" t="s">
        <v>84</v>
      </c>
      <c r="N1245">
        <v>3</v>
      </c>
      <c r="O1245" t="s">
        <v>55</v>
      </c>
      <c r="P1245">
        <v>9756</v>
      </c>
      <c r="Q1245">
        <v>4</v>
      </c>
      <c r="R1245" t="s">
        <v>50</v>
      </c>
      <c r="S1245">
        <v>21</v>
      </c>
      <c r="T1245">
        <v>4</v>
      </c>
      <c r="U1245">
        <v>3</v>
      </c>
      <c r="V1245">
        <v>2</v>
      </c>
      <c r="W1245">
        <v>9</v>
      </c>
      <c r="X1245">
        <v>2</v>
      </c>
      <c r="Y1245">
        <v>4</v>
      </c>
      <c r="Z1245">
        <v>5</v>
      </c>
      <c r="AA1245">
        <v>0</v>
      </c>
      <c r="AB1245">
        <v>0</v>
      </c>
      <c r="AC1245">
        <v>3</v>
      </c>
      <c r="AD1245">
        <v>0</v>
      </c>
      <c r="AE1245">
        <v>0</v>
      </c>
      <c r="AF1245">
        <v>1</v>
      </c>
      <c r="AG1245">
        <v>1</v>
      </c>
      <c r="AH1245" t="s">
        <v>56</v>
      </c>
      <c r="AI1245" t="s">
        <v>46</v>
      </c>
      <c r="AJ1245" t="s">
        <v>47</v>
      </c>
      <c r="AK1245" t="s">
        <v>58</v>
      </c>
      <c r="AL1245" t="s">
        <v>65</v>
      </c>
      <c r="AM1245">
        <v>3.25</v>
      </c>
      <c r="AN1245" t="s">
        <v>95</v>
      </c>
      <c r="AO1245" t="str" cm="1">
        <f t="array" ref="AO1245">_xlfn.IFS(
  attrition_data[[#This Row],[YearsSinceLastPromotion]]="","",
  attrition_data[[#This Row],[YearsSinceLastPromotion]]=0,"0",
  attrition_data[[#This Row],[YearsSinceLastPromotion]]&lt;=2,"1–2",
  attrition_data[[#This Row],[YearsSinceLastPromotion]]&lt;=5,"3–5",
  TRUE,"6+"
)</f>
        <v>0</v>
      </c>
      <c r="AP1245">
        <f>attrition_data[[#This Row],[MonthlyIncome]] * 12 * ReplacementFactor</f>
        <v>35121.599999999999</v>
      </c>
      <c r="AQ1245">
        <f>IFERROR(attrition_data[[#This Row],[AttritionFlag]] * attrition_data[[#This Row],[ReplacementCost]], 0)</f>
        <v>0</v>
      </c>
      <c r="AR124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45" t="str" cm="1">
        <f t="array" ref="AS1245">_xlfn.IFS(
  attrition_data[[#This Row],[RiskScore]] &lt;= $AU$3, "Q1 (Lowest)",
  attrition_data[[#This Row],[RiskScore]] &lt;= $AV$3, "Q2",
  attrition_data[[#This Row],[RiskScore]] &lt;= $AW$3, "Q3",
  TRUE, "Q4 (Highest)"
)</f>
        <v>Q1 (Lowest)</v>
      </c>
    </row>
    <row r="1246" spans="1:45">
      <c r="A1246">
        <v>30</v>
      </c>
      <c r="B1246" t="s">
        <v>50</v>
      </c>
      <c r="C1246" t="s">
        <v>51</v>
      </c>
      <c r="D1246" t="s">
        <v>52</v>
      </c>
      <c r="E1246">
        <v>2</v>
      </c>
      <c r="F1246">
        <v>4</v>
      </c>
      <c r="G1246" t="s">
        <v>83</v>
      </c>
      <c r="H1246">
        <v>1745</v>
      </c>
      <c r="I1246">
        <v>4</v>
      </c>
      <c r="J1246" t="s">
        <v>42</v>
      </c>
      <c r="K1246">
        <v>2</v>
      </c>
      <c r="L1246">
        <v>1</v>
      </c>
      <c r="M1246" t="s">
        <v>54</v>
      </c>
      <c r="N1246">
        <v>1</v>
      </c>
      <c r="O1246" t="s">
        <v>44</v>
      </c>
      <c r="P1246">
        <v>4968</v>
      </c>
      <c r="Q1246">
        <v>0</v>
      </c>
      <c r="R1246" t="s">
        <v>50</v>
      </c>
      <c r="S1246">
        <v>16</v>
      </c>
      <c r="T1246">
        <v>3</v>
      </c>
      <c r="U1246">
        <v>4</v>
      </c>
      <c r="V1246">
        <v>0</v>
      </c>
      <c r="W1246">
        <v>10</v>
      </c>
      <c r="X1246">
        <v>2</v>
      </c>
      <c r="Y1246">
        <v>3</v>
      </c>
      <c r="Z1246">
        <v>9</v>
      </c>
      <c r="AA1246">
        <v>7</v>
      </c>
      <c r="AB1246">
        <v>0</v>
      </c>
      <c r="AC1246">
        <v>7</v>
      </c>
      <c r="AD1246">
        <v>0</v>
      </c>
      <c r="AE1246">
        <v>0</v>
      </c>
      <c r="AF1246">
        <v>1</v>
      </c>
      <c r="AG1246">
        <v>1</v>
      </c>
      <c r="AH1246" t="s">
        <v>63</v>
      </c>
      <c r="AI1246" t="s">
        <v>46</v>
      </c>
      <c r="AJ1246" t="s">
        <v>61</v>
      </c>
      <c r="AK1246" t="s">
        <v>58</v>
      </c>
      <c r="AL1246" t="s">
        <v>49</v>
      </c>
      <c r="AM1246">
        <v>3</v>
      </c>
      <c r="AN1246" t="s">
        <v>94</v>
      </c>
      <c r="AO1246" t="str" cm="1">
        <f t="array" ref="AO1246">_xlfn.IFS(
  attrition_data[[#This Row],[YearsSinceLastPromotion]]="","",
  attrition_data[[#This Row],[YearsSinceLastPromotion]]=0,"0",
  attrition_data[[#This Row],[YearsSinceLastPromotion]]&lt;=2,"1–2",
  attrition_data[[#This Row],[YearsSinceLastPromotion]]&lt;=5,"3–5",
  TRUE,"6+"
)</f>
        <v>0</v>
      </c>
      <c r="AP1246">
        <f>attrition_data[[#This Row],[MonthlyIncome]] * 12 * ReplacementFactor</f>
        <v>17884.8</v>
      </c>
      <c r="AQ1246">
        <f>IFERROR(attrition_data[[#This Row],[AttritionFlag]] * attrition_data[[#This Row],[ReplacementCost]], 0)</f>
        <v>0</v>
      </c>
      <c r="AR124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46" t="str" cm="1">
        <f t="array" ref="AS1246">_xlfn.IFS(
  attrition_data[[#This Row],[RiskScore]] &lt;= $AU$3, "Q1 (Lowest)",
  attrition_data[[#This Row],[RiskScore]] &lt;= $AV$3, "Q2",
  attrition_data[[#This Row],[RiskScore]] &lt;= $AW$3, "Q3",
  TRUE, "Q4 (Highest)"
)</f>
        <v>Q1 (Lowest)</v>
      </c>
    </row>
    <row r="1247" spans="1:45">
      <c r="A1247">
        <v>24</v>
      </c>
      <c r="B1247" t="s">
        <v>50</v>
      </c>
      <c r="C1247" t="s">
        <v>51</v>
      </c>
      <c r="D1247" t="s">
        <v>84</v>
      </c>
      <c r="E1247">
        <v>10</v>
      </c>
      <c r="F1247">
        <v>3</v>
      </c>
      <c r="G1247" t="s">
        <v>64</v>
      </c>
      <c r="H1247">
        <v>1746</v>
      </c>
      <c r="I1247">
        <v>1</v>
      </c>
      <c r="J1247" t="s">
        <v>53</v>
      </c>
      <c r="K1247">
        <v>3</v>
      </c>
      <c r="L1247">
        <v>1</v>
      </c>
      <c r="M1247" t="s">
        <v>84</v>
      </c>
      <c r="N1247">
        <v>4</v>
      </c>
      <c r="O1247" t="s">
        <v>55</v>
      </c>
      <c r="P1247">
        <v>2145</v>
      </c>
      <c r="Q1247">
        <v>0</v>
      </c>
      <c r="R1247" t="s">
        <v>50</v>
      </c>
      <c r="S1247">
        <v>14</v>
      </c>
      <c r="T1247">
        <v>3</v>
      </c>
      <c r="U1247">
        <v>4</v>
      </c>
      <c r="V1247">
        <v>1</v>
      </c>
      <c r="W1247">
        <v>3</v>
      </c>
      <c r="X1247">
        <v>2</v>
      </c>
      <c r="Y1247">
        <v>3</v>
      </c>
      <c r="Z1247">
        <v>2</v>
      </c>
      <c r="AA1247">
        <v>2</v>
      </c>
      <c r="AB1247">
        <v>2</v>
      </c>
      <c r="AC1247">
        <v>1</v>
      </c>
      <c r="AD1247">
        <v>0</v>
      </c>
      <c r="AE1247">
        <v>0</v>
      </c>
      <c r="AF1247">
        <v>0</v>
      </c>
      <c r="AG1247">
        <v>1</v>
      </c>
      <c r="AH1247" t="s">
        <v>153</v>
      </c>
      <c r="AI1247" t="s">
        <v>57</v>
      </c>
      <c r="AJ1247" t="s">
        <v>61</v>
      </c>
      <c r="AK1247" t="s">
        <v>65</v>
      </c>
      <c r="AL1247" t="s">
        <v>65</v>
      </c>
      <c r="AM1247">
        <v>3</v>
      </c>
      <c r="AN1247" t="s">
        <v>94</v>
      </c>
      <c r="AO1247" t="str" cm="1">
        <f t="array" ref="AO1247">_xlfn.IFS(
  attrition_data[[#This Row],[YearsSinceLastPromotion]]="","",
  attrition_data[[#This Row],[YearsSinceLastPromotion]]=0,"0",
  attrition_data[[#This Row],[YearsSinceLastPromotion]]&lt;=2,"1–2",
  attrition_data[[#This Row],[YearsSinceLastPromotion]]&lt;=5,"3–5",
  TRUE,"6+"
)</f>
        <v>1–2</v>
      </c>
      <c r="AP1247">
        <f>attrition_data[[#This Row],[MonthlyIncome]] * 12 * ReplacementFactor</f>
        <v>7722</v>
      </c>
      <c r="AQ1247">
        <f>IFERROR(attrition_data[[#This Row],[AttritionFlag]] * attrition_data[[#This Row],[ReplacementCost]], 0)</f>
        <v>0</v>
      </c>
      <c r="AR124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47" t="str" cm="1">
        <f t="array" ref="AS1247">_xlfn.IFS(
  attrition_data[[#This Row],[RiskScore]] &lt;= $AU$3, "Q1 (Lowest)",
  attrition_data[[#This Row],[RiskScore]] &lt;= $AV$3, "Q2",
  attrition_data[[#This Row],[RiskScore]] &lt;= $AW$3, "Q3",
  TRUE, "Q4 (Highest)"
)</f>
        <v>Q2</v>
      </c>
    </row>
    <row r="1248" spans="1:45">
      <c r="A1248">
        <v>30</v>
      </c>
      <c r="B1248" t="s">
        <v>38</v>
      </c>
      <c r="C1248" t="s">
        <v>51</v>
      </c>
      <c r="D1248" t="s">
        <v>84</v>
      </c>
      <c r="E1248">
        <v>8</v>
      </c>
      <c r="F1248">
        <v>3</v>
      </c>
      <c r="G1248" t="s">
        <v>84</v>
      </c>
      <c r="H1248">
        <v>1747</v>
      </c>
      <c r="I1248">
        <v>3</v>
      </c>
      <c r="J1248" t="s">
        <v>42</v>
      </c>
      <c r="K1248">
        <v>2</v>
      </c>
      <c r="L1248">
        <v>1</v>
      </c>
      <c r="M1248" t="s">
        <v>84</v>
      </c>
      <c r="N1248">
        <v>4</v>
      </c>
      <c r="O1248" t="s">
        <v>67</v>
      </c>
      <c r="P1248">
        <v>2180</v>
      </c>
      <c r="Q1248">
        <v>6</v>
      </c>
      <c r="R1248" t="s">
        <v>50</v>
      </c>
      <c r="S1248">
        <v>11</v>
      </c>
      <c r="T1248">
        <v>3</v>
      </c>
      <c r="U1248">
        <v>3</v>
      </c>
      <c r="V1248">
        <v>1</v>
      </c>
      <c r="W1248">
        <v>6</v>
      </c>
      <c r="X1248">
        <v>0</v>
      </c>
      <c r="Y1248">
        <v>2</v>
      </c>
      <c r="Z1248">
        <v>4</v>
      </c>
      <c r="AA1248">
        <v>2</v>
      </c>
      <c r="AB1248">
        <v>1</v>
      </c>
      <c r="AC1248">
        <v>2</v>
      </c>
      <c r="AD1248">
        <v>1</v>
      </c>
      <c r="AE1248">
        <v>0</v>
      </c>
      <c r="AF1248">
        <v>1</v>
      </c>
      <c r="AG1248">
        <v>1</v>
      </c>
      <c r="AH1248" t="s">
        <v>63</v>
      </c>
      <c r="AI1248" t="s">
        <v>57</v>
      </c>
      <c r="AJ1248" t="s">
        <v>61</v>
      </c>
      <c r="AK1248" t="s">
        <v>48</v>
      </c>
      <c r="AL1248" t="s">
        <v>65</v>
      </c>
      <c r="AM1248">
        <v>3</v>
      </c>
      <c r="AN1248" t="s">
        <v>94</v>
      </c>
      <c r="AO1248" t="str" cm="1">
        <f t="array" ref="AO1248">_xlfn.IFS(
  attrition_data[[#This Row],[YearsSinceLastPromotion]]="","",
  attrition_data[[#This Row],[YearsSinceLastPromotion]]=0,"0",
  attrition_data[[#This Row],[YearsSinceLastPromotion]]&lt;=2,"1–2",
  attrition_data[[#This Row],[YearsSinceLastPromotion]]&lt;=5,"3–5",
  TRUE,"6+"
)</f>
        <v>1–2</v>
      </c>
      <c r="AP1248">
        <f>attrition_data[[#This Row],[MonthlyIncome]] * 12 * ReplacementFactor</f>
        <v>7848</v>
      </c>
      <c r="AQ1248">
        <f>IFERROR(attrition_data[[#This Row],[AttritionFlag]] * attrition_data[[#This Row],[ReplacementCost]], 0)</f>
        <v>7848</v>
      </c>
      <c r="AR124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48" t="str" cm="1">
        <f t="array" ref="AS1248">_xlfn.IFS(
  attrition_data[[#This Row],[RiskScore]] &lt;= $AU$3, "Q1 (Lowest)",
  attrition_data[[#This Row],[RiskScore]] &lt;= $AV$3, "Q2",
  attrition_data[[#This Row],[RiskScore]] &lt;= $AW$3, "Q3",
  TRUE, "Q4 (Highest)"
)</f>
        <v>Q1 (Lowest)</v>
      </c>
    </row>
    <row r="1249" spans="1:45">
      <c r="A1249">
        <v>31</v>
      </c>
      <c r="B1249" t="s">
        <v>50</v>
      </c>
      <c r="C1249" t="s">
        <v>39</v>
      </c>
      <c r="D1249" t="s">
        <v>40</v>
      </c>
      <c r="E1249">
        <v>5</v>
      </c>
      <c r="F1249">
        <v>3</v>
      </c>
      <c r="G1249" t="s">
        <v>83</v>
      </c>
      <c r="H1249">
        <v>1749</v>
      </c>
      <c r="I1249">
        <v>1</v>
      </c>
      <c r="J1249" t="s">
        <v>53</v>
      </c>
      <c r="K1249">
        <v>3</v>
      </c>
      <c r="L1249">
        <v>2</v>
      </c>
      <c r="M1249" t="s">
        <v>43</v>
      </c>
      <c r="N1249">
        <v>3</v>
      </c>
      <c r="O1249" t="s">
        <v>55</v>
      </c>
      <c r="P1249">
        <v>8346</v>
      </c>
      <c r="Q1249">
        <v>1</v>
      </c>
      <c r="R1249" t="s">
        <v>50</v>
      </c>
      <c r="S1249">
        <v>19</v>
      </c>
      <c r="T1249">
        <v>3</v>
      </c>
      <c r="U1249">
        <v>3</v>
      </c>
      <c r="V1249">
        <v>1</v>
      </c>
      <c r="W1249">
        <v>6</v>
      </c>
      <c r="X1249">
        <v>3</v>
      </c>
      <c r="Y1249">
        <v>3</v>
      </c>
      <c r="Z1249">
        <v>5</v>
      </c>
      <c r="AA1249">
        <v>2</v>
      </c>
      <c r="AB1249">
        <v>0</v>
      </c>
      <c r="AC1249">
        <v>2</v>
      </c>
      <c r="AD1249">
        <v>0</v>
      </c>
      <c r="AE1249">
        <v>0</v>
      </c>
      <c r="AF1249">
        <v>1</v>
      </c>
      <c r="AG1249">
        <v>1</v>
      </c>
      <c r="AH1249" t="s">
        <v>63</v>
      </c>
      <c r="AI1249" t="s">
        <v>46</v>
      </c>
      <c r="AJ1249" t="s">
        <v>47</v>
      </c>
      <c r="AK1249" t="s">
        <v>48</v>
      </c>
      <c r="AL1249" t="s">
        <v>65</v>
      </c>
      <c r="AM1249">
        <v>2.5</v>
      </c>
      <c r="AN1249" t="s">
        <v>96</v>
      </c>
      <c r="AO1249" t="str" cm="1">
        <f t="array" ref="AO1249">_xlfn.IFS(
  attrition_data[[#This Row],[YearsSinceLastPromotion]]="","",
  attrition_data[[#This Row],[YearsSinceLastPromotion]]=0,"0",
  attrition_data[[#This Row],[YearsSinceLastPromotion]]&lt;=2,"1–2",
  attrition_data[[#This Row],[YearsSinceLastPromotion]]&lt;=5,"3–5",
  TRUE,"6+"
)</f>
        <v>0</v>
      </c>
      <c r="AP1249">
        <f>attrition_data[[#This Row],[MonthlyIncome]] * 12 * ReplacementFactor</f>
        <v>30045.599999999999</v>
      </c>
      <c r="AQ1249">
        <f>IFERROR(attrition_data[[#This Row],[AttritionFlag]] * attrition_data[[#This Row],[ReplacementCost]], 0)</f>
        <v>0</v>
      </c>
      <c r="AR124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49" t="str" cm="1">
        <f t="array" ref="AS1249">_xlfn.IFS(
  attrition_data[[#This Row],[RiskScore]] &lt;= $AU$3, "Q1 (Lowest)",
  attrition_data[[#This Row],[RiskScore]] &lt;= $AV$3, "Q2",
  attrition_data[[#This Row],[RiskScore]] &lt;= $AW$3, "Q3",
  TRUE, "Q4 (Highest)"
)</f>
        <v>Q1 (Lowest)</v>
      </c>
    </row>
    <row r="1250" spans="1:45">
      <c r="A1250">
        <v>27</v>
      </c>
      <c r="B1250" t="s">
        <v>50</v>
      </c>
      <c r="C1250" t="s">
        <v>39</v>
      </c>
      <c r="D1250" t="s">
        <v>52</v>
      </c>
      <c r="E1250">
        <v>8</v>
      </c>
      <c r="F1250">
        <v>3</v>
      </c>
      <c r="G1250" t="s">
        <v>64</v>
      </c>
      <c r="H1250">
        <v>1751</v>
      </c>
      <c r="I1250">
        <v>3</v>
      </c>
      <c r="J1250" t="s">
        <v>42</v>
      </c>
      <c r="K1250">
        <v>3</v>
      </c>
      <c r="L1250">
        <v>1</v>
      </c>
      <c r="M1250" t="s">
        <v>54</v>
      </c>
      <c r="N1250">
        <v>4</v>
      </c>
      <c r="O1250" t="s">
        <v>44</v>
      </c>
      <c r="P1250">
        <v>3445</v>
      </c>
      <c r="Q1250">
        <v>1</v>
      </c>
      <c r="R1250" t="s">
        <v>50</v>
      </c>
      <c r="S1250">
        <v>11</v>
      </c>
      <c r="T1250">
        <v>3</v>
      </c>
      <c r="U1250">
        <v>3</v>
      </c>
      <c r="V1250">
        <v>0</v>
      </c>
      <c r="W1250">
        <v>6</v>
      </c>
      <c r="X1250">
        <v>5</v>
      </c>
      <c r="Y1250">
        <v>2</v>
      </c>
      <c r="Z1250">
        <v>6</v>
      </c>
      <c r="AA1250">
        <v>2</v>
      </c>
      <c r="AB1250">
        <v>1</v>
      </c>
      <c r="AC1250">
        <v>4</v>
      </c>
      <c r="AD1250">
        <v>0</v>
      </c>
      <c r="AE1250">
        <v>0</v>
      </c>
      <c r="AF1250">
        <v>1</v>
      </c>
      <c r="AG1250">
        <v>1</v>
      </c>
      <c r="AH1250" t="s">
        <v>63</v>
      </c>
      <c r="AI1250" t="s">
        <v>57</v>
      </c>
      <c r="AJ1250" t="s">
        <v>61</v>
      </c>
      <c r="AK1250" t="s">
        <v>48</v>
      </c>
      <c r="AL1250" t="s">
        <v>49</v>
      </c>
      <c r="AM1250">
        <v>3</v>
      </c>
      <c r="AN1250" t="s">
        <v>94</v>
      </c>
      <c r="AO1250" t="str" cm="1">
        <f t="array" ref="AO1250">_xlfn.IFS(
  attrition_data[[#This Row],[YearsSinceLastPromotion]]="","",
  attrition_data[[#This Row],[YearsSinceLastPromotion]]=0,"0",
  attrition_data[[#This Row],[YearsSinceLastPromotion]]&lt;=2,"1–2",
  attrition_data[[#This Row],[YearsSinceLastPromotion]]&lt;=5,"3–5",
  TRUE,"6+"
)</f>
        <v>1–2</v>
      </c>
      <c r="AP1250">
        <f>attrition_data[[#This Row],[MonthlyIncome]] * 12 * ReplacementFactor</f>
        <v>12402</v>
      </c>
      <c r="AQ1250">
        <f>IFERROR(attrition_data[[#This Row],[AttritionFlag]] * attrition_data[[#This Row],[ReplacementCost]], 0)</f>
        <v>0</v>
      </c>
      <c r="AR125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50" t="str" cm="1">
        <f t="array" ref="AS1250">_xlfn.IFS(
  attrition_data[[#This Row],[RiskScore]] &lt;= $AU$3, "Q1 (Lowest)",
  attrition_data[[#This Row],[RiskScore]] &lt;= $AV$3, "Q2",
  attrition_data[[#This Row],[RiskScore]] &lt;= $AW$3, "Q3",
  TRUE, "Q4 (Highest)"
)</f>
        <v>Q1 (Lowest)</v>
      </c>
    </row>
    <row r="1251" spans="1:45">
      <c r="A1251">
        <v>29</v>
      </c>
      <c r="B1251" t="s">
        <v>38</v>
      </c>
      <c r="C1251" t="s">
        <v>39</v>
      </c>
      <c r="D1251" t="s">
        <v>40</v>
      </c>
      <c r="E1251">
        <v>9</v>
      </c>
      <c r="F1251">
        <v>3</v>
      </c>
      <c r="G1251" t="s">
        <v>82</v>
      </c>
      <c r="H1251">
        <v>1752</v>
      </c>
      <c r="I1251">
        <v>2</v>
      </c>
      <c r="J1251" t="s">
        <v>42</v>
      </c>
      <c r="K1251">
        <v>1</v>
      </c>
      <c r="L1251">
        <v>1</v>
      </c>
      <c r="M1251" t="s">
        <v>79</v>
      </c>
      <c r="N1251">
        <v>2</v>
      </c>
      <c r="O1251" t="s">
        <v>44</v>
      </c>
      <c r="P1251">
        <v>2760</v>
      </c>
      <c r="Q1251">
        <v>1</v>
      </c>
      <c r="R1251" t="s">
        <v>50</v>
      </c>
      <c r="S1251">
        <v>13</v>
      </c>
      <c r="T1251">
        <v>3</v>
      </c>
      <c r="U1251">
        <v>3</v>
      </c>
      <c r="V1251">
        <v>0</v>
      </c>
      <c r="W1251">
        <v>2</v>
      </c>
      <c r="X1251">
        <v>3</v>
      </c>
      <c r="Y1251">
        <v>3</v>
      </c>
      <c r="Z1251">
        <v>2</v>
      </c>
      <c r="AA1251">
        <v>2</v>
      </c>
      <c r="AB1251">
        <v>2</v>
      </c>
      <c r="AC1251">
        <v>2</v>
      </c>
      <c r="AD1251">
        <v>1</v>
      </c>
      <c r="AE1251">
        <v>0</v>
      </c>
      <c r="AF1251">
        <v>0</v>
      </c>
      <c r="AG1251">
        <v>1</v>
      </c>
      <c r="AH1251" t="s">
        <v>63</v>
      </c>
      <c r="AI1251" t="s">
        <v>57</v>
      </c>
      <c r="AJ1251" t="s">
        <v>61</v>
      </c>
      <c r="AK1251" t="s">
        <v>65</v>
      </c>
      <c r="AL1251" t="s">
        <v>65</v>
      </c>
      <c r="AM1251">
        <v>2.5</v>
      </c>
      <c r="AN1251" t="s">
        <v>96</v>
      </c>
      <c r="AO1251" t="str" cm="1">
        <f t="array" ref="AO1251">_xlfn.IFS(
  attrition_data[[#This Row],[YearsSinceLastPromotion]]="","",
  attrition_data[[#This Row],[YearsSinceLastPromotion]]=0,"0",
  attrition_data[[#This Row],[YearsSinceLastPromotion]]&lt;=2,"1–2",
  attrition_data[[#This Row],[YearsSinceLastPromotion]]&lt;=5,"3–5",
  TRUE,"6+"
)</f>
        <v>1–2</v>
      </c>
      <c r="AP1251">
        <f>attrition_data[[#This Row],[MonthlyIncome]] * 12 * ReplacementFactor</f>
        <v>9936</v>
      </c>
      <c r="AQ1251">
        <f>IFERROR(attrition_data[[#This Row],[AttritionFlag]] * attrition_data[[#This Row],[ReplacementCost]], 0)</f>
        <v>9936</v>
      </c>
      <c r="AR125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51" t="str" cm="1">
        <f t="array" ref="AS1251">_xlfn.IFS(
  attrition_data[[#This Row],[RiskScore]] &lt;= $AU$3, "Q1 (Lowest)",
  attrition_data[[#This Row],[RiskScore]] &lt;= $AV$3, "Q2",
  attrition_data[[#This Row],[RiskScore]] &lt;= $AW$3, "Q3",
  TRUE, "Q4 (Highest)"
)</f>
        <v>Q2</v>
      </c>
    </row>
    <row r="1252" spans="1:45">
      <c r="A1252">
        <v>29</v>
      </c>
      <c r="B1252" t="s">
        <v>50</v>
      </c>
      <c r="C1252" t="s">
        <v>51</v>
      </c>
      <c r="D1252" t="s">
        <v>52</v>
      </c>
      <c r="E1252">
        <v>1</v>
      </c>
      <c r="F1252">
        <v>3</v>
      </c>
      <c r="G1252" t="s">
        <v>41</v>
      </c>
      <c r="H1252">
        <v>1753</v>
      </c>
      <c r="I1252">
        <v>4</v>
      </c>
      <c r="J1252" t="s">
        <v>53</v>
      </c>
      <c r="K1252">
        <v>4</v>
      </c>
      <c r="L1252">
        <v>2</v>
      </c>
      <c r="M1252" t="s">
        <v>70</v>
      </c>
      <c r="N1252">
        <v>3</v>
      </c>
      <c r="O1252" t="s">
        <v>44</v>
      </c>
      <c r="P1252">
        <v>6294</v>
      </c>
      <c r="Q1252">
        <v>8</v>
      </c>
      <c r="R1252" t="s">
        <v>38</v>
      </c>
      <c r="S1252">
        <v>12</v>
      </c>
      <c r="T1252">
        <v>3</v>
      </c>
      <c r="U1252">
        <v>4</v>
      </c>
      <c r="V1252">
        <v>0</v>
      </c>
      <c r="W1252">
        <v>10</v>
      </c>
      <c r="X1252">
        <v>5</v>
      </c>
      <c r="Y1252">
        <v>4</v>
      </c>
      <c r="Z1252">
        <v>3</v>
      </c>
      <c r="AA1252">
        <v>2</v>
      </c>
      <c r="AB1252">
        <v>0</v>
      </c>
      <c r="AC1252">
        <v>2</v>
      </c>
      <c r="AD1252">
        <v>0</v>
      </c>
      <c r="AE1252">
        <v>1</v>
      </c>
      <c r="AF1252">
        <v>1</v>
      </c>
      <c r="AG1252">
        <v>1</v>
      </c>
      <c r="AH1252" t="s">
        <v>63</v>
      </c>
      <c r="AI1252" t="s">
        <v>46</v>
      </c>
      <c r="AJ1252" t="s">
        <v>47</v>
      </c>
      <c r="AK1252" t="s">
        <v>58</v>
      </c>
      <c r="AL1252" t="s">
        <v>65</v>
      </c>
      <c r="AM1252">
        <v>3.75</v>
      </c>
      <c r="AN1252" t="s">
        <v>95</v>
      </c>
      <c r="AO1252" t="str" cm="1">
        <f t="array" ref="AO1252">_xlfn.IFS(
  attrition_data[[#This Row],[YearsSinceLastPromotion]]="","",
  attrition_data[[#This Row],[YearsSinceLastPromotion]]=0,"0",
  attrition_data[[#This Row],[YearsSinceLastPromotion]]&lt;=2,"1–2",
  attrition_data[[#This Row],[YearsSinceLastPromotion]]&lt;=5,"3–5",
  TRUE,"6+"
)</f>
        <v>0</v>
      </c>
      <c r="AP1252">
        <f>attrition_data[[#This Row],[MonthlyIncome]] * 12 * ReplacementFactor</f>
        <v>22658.399999999998</v>
      </c>
      <c r="AQ1252">
        <f>IFERROR(attrition_data[[#This Row],[AttritionFlag]] * attrition_data[[#This Row],[ReplacementCost]], 0)</f>
        <v>0</v>
      </c>
      <c r="AR125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52" t="str" cm="1">
        <f t="array" ref="AS1252">_xlfn.IFS(
  attrition_data[[#This Row],[RiskScore]] &lt;= $AU$3, "Q1 (Lowest)",
  attrition_data[[#This Row],[RiskScore]] &lt;= $AV$3, "Q2",
  attrition_data[[#This Row],[RiskScore]] &lt;= $AW$3, "Q3",
  TRUE, "Q4 (Highest)"
)</f>
        <v>Q2</v>
      </c>
    </row>
    <row r="1253" spans="1:45">
      <c r="A1253">
        <v>30</v>
      </c>
      <c r="B1253" t="s">
        <v>50</v>
      </c>
      <c r="C1253" t="s">
        <v>39</v>
      </c>
      <c r="D1253" t="s">
        <v>40</v>
      </c>
      <c r="E1253">
        <v>15</v>
      </c>
      <c r="F1253">
        <v>2</v>
      </c>
      <c r="G1253" t="s">
        <v>82</v>
      </c>
      <c r="H1253">
        <v>1754</v>
      </c>
      <c r="I1253">
        <v>3</v>
      </c>
      <c r="J1253" t="s">
        <v>53</v>
      </c>
      <c r="K1253">
        <v>2</v>
      </c>
      <c r="L1253">
        <v>3</v>
      </c>
      <c r="M1253" t="s">
        <v>43</v>
      </c>
      <c r="N1253">
        <v>1</v>
      </c>
      <c r="O1253" t="s">
        <v>67</v>
      </c>
      <c r="P1253">
        <v>7140</v>
      </c>
      <c r="Q1253">
        <v>2</v>
      </c>
      <c r="R1253" t="s">
        <v>50</v>
      </c>
      <c r="S1253">
        <v>11</v>
      </c>
      <c r="T1253">
        <v>3</v>
      </c>
      <c r="U1253">
        <v>1</v>
      </c>
      <c r="V1253">
        <v>1</v>
      </c>
      <c r="W1253">
        <v>12</v>
      </c>
      <c r="X1253">
        <v>2</v>
      </c>
      <c r="Y1253">
        <v>3</v>
      </c>
      <c r="Z1253">
        <v>7</v>
      </c>
      <c r="AA1253">
        <v>7</v>
      </c>
      <c r="AB1253">
        <v>1</v>
      </c>
      <c r="AC1253">
        <v>7</v>
      </c>
      <c r="AD1253">
        <v>0</v>
      </c>
      <c r="AE1253">
        <v>0</v>
      </c>
      <c r="AF1253">
        <v>1</v>
      </c>
      <c r="AG1253">
        <v>1</v>
      </c>
      <c r="AH1253" t="s">
        <v>63</v>
      </c>
      <c r="AI1253" t="s">
        <v>73</v>
      </c>
      <c r="AJ1253" t="s">
        <v>47</v>
      </c>
      <c r="AK1253" t="s">
        <v>58</v>
      </c>
      <c r="AL1253" t="s">
        <v>49</v>
      </c>
      <c r="AM1253">
        <v>2</v>
      </c>
      <c r="AN1253" t="s">
        <v>93</v>
      </c>
      <c r="AO1253" t="str" cm="1">
        <f t="array" ref="AO1253">_xlfn.IFS(
  attrition_data[[#This Row],[YearsSinceLastPromotion]]="","",
  attrition_data[[#This Row],[YearsSinceLastPromotion]]=0,"0",
  attrition_data[[#This Row],[YearsSinceLastPromotion]]&lt;=2,"1–2",
  attrition_data[[#This Row],[YearsSinceLastPromotion]]&lt;=5,"3–5",
  TRUE,"6+"
)</f>
        <v>1–2</v>
      </c>
      <c r="AP1253">
        <f>attrition_data[[#This Row],[MonthlyIncome]] * 12 * ReplacementFactor</f>
        <v>25704</v>
      </c>
      <c r="AQ1253">
        <f>IFERROR(attrition_data[[#This Row],[AttritionFlag]] * attrition_data[[#This Row],[ReplacementCost]], 0)</f>
        <v>0</v>
      </c>
      <c r="AR125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53" t="str" cm="1">
        <f t="array" ref="AS1253">_xlfn.IFS(
  attrition_data[[#This Row],[RiskScore]] &lt;= $AU$3, "Q1 (Lowest)",
  attrition_data[[#This Row],[RiskScore]] &lt;= $AV$3, "Q2",
  attrition_data[[#This Row],[RiskScore]] &lt;= $AW$3, "Q3",
  TRUE, "Q4 (Highest)"
)</f>
        <v>Q2</v>
      </c>
    </row>
    <row r="1254" spans="1:45">
      <c r="A1254">
        <v>34</v>
      </c>
      <c r="B1254" t="s">
        <v>50</v>
      </c>
      <c r="C1254" t="s">
        <v>39</v>
      </c>
      <c r="D1254" t="s">
        <v>52</v>
      </c>
      <c r="E1254">
        <v>2</v>
      </c>
      <c r="F1254">
        <v>4</v>
      </c>
      <c r="G1254" t="s">
        <v>64</v>
      </c>
      <c r="H1254">
        <v>1755</v>
      </c>
      <c r="I1254">
        <v>4</v>
      </c>
      <c r="J1254" t="s">
        <v>53</v>
      </c>
      <c r="K1254">
        <v>4</v>
      </c>
      <c r="L1254">
        <v>1</v>
      </c>
      <c r="M1254" t="s">
        <v>54</v>
      </c>
      <c r="N1254">
        <v>4</v>
      </c>
      <c r="O1254" t="s">
        <v>55</v>
      </c>
      <c r="P1254">
        <v>2932</v>
      </c>
      <c r="Q1254">
        <v>0</v>
      </c>
      <c r="R1254" t="s">
        <v>38</v>
      </c>
      <c r="S1254">
        <v>14</v>
      </c>
      <c r="T1254">
        <v>3</v>
      </c>
      <c r="U1254">
        <v>1</v>
      </c>
      <c r="V1254">
        <v>3</v>
      </c>
      <c r="W1254">
        <v>6</v>
      </c>
      <c r="X1254">
        <v>3</v>
      </c>
      <c r="Y1254">
        <v>3</v>
      </c>
      <c r="Z1254">
        <v>5</v>
      </c>
      <c r="AA1254">
        <v>0</v>
      </c>
      <c r="AB1254">
        <v>1</v>
      </c>
      <c r="AC1254">
        <v>2</v>
      </c>
      <c r="AD1254">
        <v>0</v>
      </c>
      <c r="AE1254">
        <v>1</v>
      </c>
      <c r="AF1254">
        <v>1</v>
      </c>
      <c r="AG1254">
        <v>1</v>
      </c>
      <c r="AH1254" t="s">
        <v>63</v>
      </c>
      <c r="AI1254" t="s">
        <v>46</v>
      </c>
      <c r="AJ1254" t="s">
        <v>61</v>
      </c>
      <c r="AK1254" t="s">
        <v>48</v>
      </c>
      <c r="AL1254" t="s">
        <v>65</v>
      </c>
      <c r="AM1254">
        <v>3</v>
      </c>
      <c r="AN1254" t="s">
        <v>94</v>
      </c>
      <c r="AO1254" t="str" cm="1">
        <f t="array" ref="AO1254">_xlfn.IFS(
  attrition_data[[#This Row],[YearsSinceLastPromotion]]="","",
  attrition_data[[#This Row],[YearsSinceLastPromotion]]=0,"0",
  attrition_data[[#This Row],[YearsSinceLastPromotion]]&lt;=2,"1–2",
  attrition_data[[#This Row],[YearsSinceLastPromotion]]&lt;=5,"3–5",
  TRUE,"6+"
)</f>
        <v>1–2</v>
      </c>
      <c r="AP1254">
        <f>attrition_data[[#This Row],[MonthlyIncome]] * 12 * ReplacementFactor</f>
        <v>10555.199999999999</v>
      </c>
      <c r="AQ1254">
        <f>IFERROR(attrition_data[[#This Row],[AttritionFlag]] * attrition_data[[#This Row],[ReplacementCost]], 0)</f>
        <v>0</v>
      </c>
      <c r="AR125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54" t="str" cm="1">
        <f t="array" ref="AS1254">_xlfn.IFS(
  attrition_data[[#This Row],[RiskScore]] &lt;= $AU$3, "Q1 (Lowest)",
  attrition_data[[#This Row],[RiskScore]] &lt;= $AV$3, "Q2",
  attrition_data[[#This Row],[RiskScore]] &lt;= $AW$3, "Q3",
  TRUE, "Q4 (Highest)"
)</f>
        <v>Q2</v>
      </c>
    </row>
    <row r="1255" spans="1:45">
      <c r="A1255">
        <v>33</v>
      </c>
      <c r="B1255" t="s">
        <v>50</v>
      </c>
      <c r="C1255" t="s">
        <v>74</v>
      </c>
      <c r="D1255" t="s">
        <v>40</v>
      </c>
      <c r="E1255">
        <v>2</v>
      </c>
      <c r="F1255">
        <v>3</v>
      </c>
      <c r="G1255" t="s">
        <v>82</v>
      </c>
      <c r="H1255">
        <v>1756</v>
      </c>
      <c r="I1255">
        <v>4</v>
      </c>
      <c r="J1255" t="s">
        <v>42</v>
      </c>
      <c r="K1255">
        <v>3</v>
      </c>
      <c r="L1255">
        <v>2</v>
      </c>
      <c r="M1255" t="s">
        <v>43</v>
      </c>
      <c r="N1255">
        <v>2</v>
      </c>
      <c r="O1255" t="s">
        <v>44</v>
      </c>
      <c r="P1255">
        <v>5147</v>
      </c>
      <c r="Q1255">
        <v>8</v>
      </c>
      <c r="R1255" t="s">
        <v>50</v>
      </c>
      <c r="S1255">
        <v>15</v>
      </c>
      <c r="T1255">
        <v>3</v>
      </c>
      <c r="U1255">
        <v>4</v>
      </c>
      <c r="V1255">
        <v>0</v>
      </c>
      <c r="W1255">
        <v>13</v>
      </c>
      <c r="X1255">
        <v>2</v>
      </c>
      <c r="Y1255">
        <v>2</v>
      </c>
      <c r="Z1255">
        <v>11</v>
      </c>
      <c r="AA1255">
        <v>7</v>
      </c>
      <c r="AB1255">
        <v>1</v>
      </c>
      <c r="AC1255">
        <v>7</v>
      </c>
      <c r="AD1255">
        <v>0</v>
      </c>
      <c r="AE1255">
        <v>0</v>
      </c>
      <c r="AF1255">
        <v>1</v>
      </c>
      <c r="AG1255">
        <v>1</v>
      </c>
      <c r="AH1255" t="s">
        <v>63</v>
      </c>
      <c r="AI1255" t="s">
        <v>46</v>
      </c>
      <c r="AJ1255" t="s">
        <v>47</v>
      </c>
      <c r="AK1255" t="s">
        <v>58</v>
      </c>
      <c r="AL1255" t="s">
        <v>71</v>
      </c>
      <c r="AM1255">
        <v>3</v>
      </c>
      <c r="AN1255" t="s">
        <v>94</v>
      </c>
      <c r="AO1255" t="str" cm="1">
        <f t="array" ref="AO1255">_xlfn.IFS(
  attrition_data[[#This Row],[YearsSinceLastPromotion]]="","",
  attrition_data[[#This Row],[YearsSinceLastPromotion]]=0,"0",
  attrition_data[[#This Row],[YearsSinceLastPromotion]]&lt;=2,"1–2",
  attrition_data[[#This Row],[YearsSinceLastPromotion]]&lt;=5,"3–5",
  TRUE,"6+"
)</f>
        <v>1–2</v>
      </c>
      <c r="AP1255">
        <f>attrition_data[[#This Row],[MonthlyIncome]] * 12 * ReplacementFactor</f>
        <v>18529.2</v>
      </c>
      <c r="AQ1255">
        <f>IFERROR(attrition_data[[#This Row],[AttritionFlag]] * attrition_data[[#This Row],[ReplacementCost]], 0)</f>
        <v>0</v>
      </c>
      <c r="AR125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55" t="str" cm="1">
        <f t="array" ref="AS1255">_xlfn.IFS(
  attrition_data[[#This Row],[RiskScore]] &lt;= $AU$3, "Q1 (Lowest)",
  attrition_data[[#This Row],[RiskScore]] &lt;= $AV$3, "Q2",
  attrition_data[[#This Row],[RiskScore]] &lt;= $AW$3, "Q3",
  TRUE, "Q4 (Highest)"
)</f>
        <v>Q1 (Lowest)</v>
      </c>
    </row>
    <row r="1256" spans="1:45">
      <c r="A1256">
        <v>49</v>
      </c>
      <c r="B1256" t="s">
        <v>50</v>
      </c>
      <c r="C1256" t="s">
        <v>39</v>
      </c>
      <c r="D1256" t="s">
        <v>40</v>
      </c>
      <c r="E1256">
        <v>11</v>
      </c>
      <c r="F1256">
        <v>4</v>
      </c>
      <c r="G1256" t="s">
        <v>82</v>
      </c>
      <c r="H1256">
        <v>1757</v>
      </c>
      <c r="I1256">
        <v>4</v>
      </c>
      <c r="J1256" t="s">
        <v>42</v>
      </c>
      <c r="K1256">
        <v>3</v>
      </c>
      <c r="L1256">
        <v>2</v>
      </c>
      <c r="M1256" t="s">
        <v>43</v>
      </c>
      <c r="N1256">
        <v>4</v>
      </c>
      <c r="O1256" t="s">
        <v>44</v>
      </c>
      <c r="P1256">
        <v>4507</v>
      </c>
      <c r="Q1256">
        <v>3</v>
      </c>
      <c r="R1256" t="s">
        <v>50</v>
      </c>
      <c r="S1256">
        <v>12</v>
      </c>
      <c r="T1256">
        <v>3</v>
      </c>
      <c r="U1256">
        <v>3</v>
      </c>
      <c r="V1256">
        <v>0</v>
      </c>
      <c r="W1256">
        <v>8</v>
      </c>
      <c r="X1256">
        <v>1</v>
      </c>
      <c r="Y1256">
        <v>4</v>
      </c>
      <c r="Z1256">
        <v>5</v>
      </c>
      <c r="AA1256">
        <v>1</v>
      </c>
      <c r="AB1256">
        <v>0</v>
      </c>
      <c r="AC1256">
        <v>4</v>
      </c>
      <c r="AD1256">
        <v>0</v>
      </c>
      <c r="AE1256">
        <v>0</v>
      </c>
      <c r="AF1256">
        <v>1</v>
      </c>
      <c r="AG1256">
        <v>1</v>
      </c>
      <c r="AH1256" t="s">
        <v>56</v>
      </c>
      <c r="AI1256" t="s">
        <v>73</v>
      </c>
      <c r="AJ1256" t="s">
        <v>61</v>
      </c>
      <c r="AK1256" t="s">
        <v>48</v>
      </c>
      <c r="AL1256" t="s">
        <v>65</v>
      </c>
      <c r="AM1256">
        <v>3.75</v>
      </c>
      <c r="AN1256" t="s">
        <v>95</v>
      </c>
      <c r="AO1256" t="str" cm="1">
        <f t="array" ref="AO1256">_xlfn.IFS(
  attrition_data[[#This Row],[YearsSinceLastPromotion]]="","",
  attrition_data[[#This Row],[YearsSinceLastPromotion]]=0,"0",
  attrition_data[[#This Row],[YearsSinceLastPromotion]]&lt;=2,"1–2",
  attrition_data[[#This Row],[YearsSinceLastPromotion]]&lt;=5,"3–5",
  TRUE,"6+"
)</f>
        <v>0</v>
      </c>
      <c r="AP1256">
        <f>attrition_data[[#This Row],[MonthlyIncome]] * 12 * ReplacementFactor</f>
        <v>16225.199999999999</v>
      </c>
      <c r="AQ1256">
        <f>IFERROR(attrition_data[[#This Row],[AttritionFlag]] * attrition_data[[#This Row],[ReplacementCost]], 0)</f>
        <v>0</v>
      </c>
      <c r="AR125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56" t="str" cm="1">
        <f t="array" ref="AS1256">_xlfn.IFS(
  attrition_data[[#This Row],[RiskScore]] &lt;= $AU$3, "Q1 (Lowest)",
  attrition_data[[#This Row],[RiskScore]] &lt;= $AV$3, "Q2",
  attrition_data[[#This Row],[RiskScore]] &lt;= $AW$3, "Q3",
  TRUE, "Q4 (Highest)"
)</f>
        <v>Q1 (Lowest)</v>
      </c>
    </row>
    <row r="1257" spans="1:45">
      <c r="A1257">
        <v>33</v>
      </c>
      <c r="B1257" t="s">
        <v>38</v>
      </c>
      <c r="C1257" t="s">
        <v>39</v>
      </c>
      <c r="D1257" t="s">
        <v>40</v>
      </c>
      <c r="E1257">
        <v>16</v>
      </c>
      <c r="F1257">
        <v>3</v>
      </c>
      <c r="G1257" t="s">
        <v>41</v>
      </c>
      <c r="H1257">
        <v>1758</v>
      </c>
      <c r="I1257">
        <v>1</v>
      </c>
      <c r="J1257" t="s">
        <v>42</v>
      </c>
      <c r="K1257">
        <v>3</v>
      </c>
      <c r="L1257">
        <v>3</v>
      </c>
      <c r="M1257" t="s">
        <v>43</v>
      </c>
      <c r="N1257">
        <v>1</v>
      </c>
      <c r="O1257" t="s">
        <v>44</v>
      </c>
      <c r="P1257">
        <v>8564</v>
      </c>
      <c r="Q1257">
        <v>2</v>
      </c>
      <c r="R1257" t="s">
        <v>38</v>
      </c>
      <c r="S1257">
        <v>20</v>
      </c>
      <c r="T1257">
        <v>4</v>
      </c>
      <c r="U1257">
        <v>3</v>
      </c>
      <c r="V1257">
        <v>0</v>
      </c>
      <c r="W1257">
        <v>11</v>
      </c>
      <c r="X1257">
        <v>2</v>
      </c>
      <c r="Y1257">
        <v>2</v>
      </c>
      <c r="Z1257">
        <v>0</v>
      </c>
      <c r="AA1257">
        <v>0</v>
      </c>
      <c r="AB1257">
        <v>0</v>
      </c>
      <c r="AC1257">
        <v>0</v>
      </c>
      <c r="AD1257">
        <v>1</v>
      </c>
      <c r="AE1257">
        <v>1</v>
      </c>
      <c r="AF1257">
        <v>1</v>
      </c>
      <c r="AG1257">
        <v>0</v>
      </c>
      <c r="AH1257" t="s">
        <v>63</v>
      </c>
      <c r="AI1257" t="s">
        <v>72</v>
      </c>
      <c r="AJ1257" t="s">
        <v>47</v>
      </c>
      <c r="AK1257" t="s">
        <v>58</v>
      </c>
      <c r="AL1257" t="s">
        <v>62</v>
      </c>
      <c r="AM1257">
        <v>1.75</v>
      </c>
      <c r="AN1257" t="s">
        <v>93</v>
      </c>
      <c r="AO1257" t="str" cm="1">
        <f t="array" ref="AO1257">_xlfn.IFS(
  attrition_data[[#This Row],[YearsSinceLastPromotion]]="","",
  attrition_data[[#This Row],[YearsSinceLastPromotion]]=0,"0",
  attrition_data[[#This Row],[YearsSinceLastPromotion]]&lt;=2,"1–2",
  attrition_data[[#This Row],[YearsSinceLastPromotion]]&lt;=5,"3–5",
  TRUE,"6+"
)</f>
        <v>0</v>
      </c>
      <c r="AP1257">
        <f>attrition_data[[#This Row],[MonthlyIncome]] * 12 * ReplacementFactor</f>
        <v>30830.399999999998</v>
      </c>
      <c r="AQ1257">
        <f>IFERROR(attrition_data[[#This Row],[AttritionFlag]] * attrition_data[[#This Row],[ReplacementCost]], 0)</f>
        <v>30830.399999999998</v>
      </c>
      <c r="AR125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257" t="str" cm="1">
        <f t="array" ref="AS1257">_xlfn.IFS(
  attrition_data[[#This Row],[RiskScore]] &lt;= $AU$3, "Q1 (Lowest)",
  attrition_data[[#This Row],[RiskScore]] &lt;= $AV$3, "Q2",
  attrition_data[[#This Row],[RiskScore]] &lt;= $AW$3, "Q3",
  TRUE, "Q4 (Highest)"
)</f>
        <v>Q4 (Highest)</v>
      </c>
    </row>
    <row r="1258" spans="1:45">
      <c r="A1258">
        <v>38</v>
      </c>
      <c r="B1258" t="s">
        <v>50</v>
      </c>
      <c r="C1258" t="s">
        <v>51</v>
      </c>
      <c r="D1258" t="s">
        <v>52</v>
      </c>
      <c r="E1258">
        <v>2</v>
      </c>
      <c r="F1258">
        <v>2</v>
      </c>
      <c r="G1258" t="s">
        <v>64</v>
      </c>
      <c r="H1258">
        <v>1760</v>
      </c>
      <c r="I1258">
        <v>3</v>
      </c>
      <c r="J1258" t="s">
        <v>42</v>
      </c>
      <c r="K1258">
        <v>2</v>
      </c>
      <c r="L1258">
        <v>1</v>
      </c>
      <c r="M1258" t="s">
        <v>60</v>
      </c>
      <c r="N1258">
        <v>2</v>
      </c>
      <c r="O1258" t="s">
        <v>55</v>
      </c>
      <c r="P1258">
        <v>2468</v>
      </c>
      <c r="Q1258">
        <v>4</v>
      </c>
      <c r="R1258" t="s">
        <v>50</v>
      </c>
      <c r="S1258">
        <v>14</v>
      </c>
      <c r="T1258">
        <v>3</v>
      </c>
      <c r="U1258">
        <v>2</v>
      </c>
      <c r="V1258">
        <v>1</v>
      </c>
      <c r="W1258">
        <v>9</v>
      </c>
      <c r="X1258">
        <v>4</v>
      </c>
      <c r="Y1258">
        <v>2</v>
      </c>
      <c r="Z1258">
        <v>6</v>
      </c>
      <c r="AA1258">
        <v>1</v>
      </c>
      <c r="AB1258">
        <v>0</v>
      </c>
      <c r="AC1258">
        <v>5</v>
      </c>
      <c r="AD1258">
        <v>0</v>
      </c>
      <c r="AE1258">
        <v>0</v>
      </c>
      <c r="AF1258">
        <v>1</v>
      </c>
      <c r="AG1258">
        <v>1</v>
      </c>
      <c r="AH1258" t="s">
        <v>45</v>
      </c>
      <c r="AI1258" t="s">
        <v>46</v>
      </c>
      <c r="AJ1258" t="s">
        <v>61</v>
      </c>
      <c r="AK1258" t="s">
        <v>58</v>
      </c>
      <c r="AL1258" t="s">
        <v>49</v>
      </c>
      <c r="AM1258">
        <v>2.25</v>
      </c>
      <c r="AN1258" t="s">
        <v>96</v>
      </c>
      <c r="AO1258" t="str" cm="1">
        <f t="array" ref="AO1258">_xlfn.IFS(
  attrition_data[[#This Row],[YearsSinceLastPromotion]]="","",
  attrition_data[[#This Row],[YearsSinceLastPromotion]]=0,"0",
  attrition_data[[#This Row],[YearsSinceLastPromotion]]&lt;=2,"1–2",
  attrition_data[[#This Row],[YearsSinceLastPromotion]]&lt;=5,"3–5",
  TRUE,"6+"
)</f>
        <v>0</v>
      </c>
      <c r="AP1258">
        <f>attrition_data[[#This Row],[MonthlyIncome]] * 12 * ReplacementFactor</f>
        <v>8884.7999999999993</v>
      </c>
      <c r="AQ1258">
        <f>IFERROR(attrition_data[[#This Row],[AttritionFlag]] * attrition_data[[#This Row],[ReplacementCost]], 0)</f>
        <v>0</v>
      </c>
      <c r="AR125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58" t="str" cm="1">
        <f t="array" ref="AS1258">_xlfn.IFS(
  attrition_data[[#This Row],[RiskScore]] &lt;= $AU$3, "Q1 (Lowest)",
  attrition_data[[#This Row],[RiskScore]] &lt;= $AV$3, "Q2",
  attrition_data[[#This Row],[RiskScore]] &lt;= $AW$3, "Q3",
  TRUE, "Q4 (Highest)"
)</f>
        <v>Q1 (Lowest)</v>
      </c>
    </row>
    <row r="1259" spans="1:45">
      <c r="A1259">
        <v>31</v>
      </c>
      <c r="B1259" t="s">
        <v>38</v>
      </c>
      <c r="C1259" t="s">
        <v>39</v>
      </c>
      <c r="D1259" t="s">
        <v>40</v>
      </c>
      <c r="E1259">
        <v>16</v>
      </c>
      <c r="F1259">
        <v>4</v>
      </c>
      <c r="G1259" t="s">
        <v>82</v>
      </c>
      <c r="H1259">
        <v>1761</v>
      </c>
      <c r="I1259">
        <v>1</v>
      </c>
      <c r="J1259" t="s">
        <v>53</v>
      </c>
      <c r="K1259">
        <v>3</v>
      </c>
      <c r="L1259">
        <v>3</v>
      </c>
      <c r="M1259" t="s">
        <v>43</v>
      </c>
      <c r="N1259">
        <v>3</v>
      </c>
      <c r="O1259" t="s">
        <v>55</v>
      </c>
      <c r="P1259">
        <v>8161</v>
      </c>
      <c r="Q1259">
        <v>2</v>
      </c>
      <c r="R1259" t="s">
        <v>50</v>
      </c>
      <c r="S1259">
        <v>13</v>
      </c>
      <c r="T1259">
        <v>3</v>
      </c>
      <c r="U1259">
        <v>1</v>
      </c>
      <c r="V1259">
        <v>3</v>
      </c>
      <c r="W1259">
        <v>10</v>
      </c>
      <c r="X1259">
        <v>2</v>
      </c>
      <c r="Y1259">
        <v>3</v>
      </c>
      <c r="Z1259">
        <v>1</v>
      </c>
      <c r="AA1259">
        <v>0</v>
      </c>
      <c r="AB1259">
        <v>0</v>
      </c>
      <c r="AC1259">
        <v>0</v>
      </c>
      <c r="AD1259">
        <v>1</v>
      </c>
      <c r="AE1259">
        <v>0</v>
      </c>
      <c r="AF1259">
        <v>1</v>
      </c>
      <c r="AG1259">
        <v>0</v>
      </c>
      <c r="AH1259" t="s">
        <v>63</v>
      </c>
      <c r="AI1259" t="s">
        <v>72</v>
      </c>
      <c r="AJ1259" t="s">
        <v>47</v>
      </c>
      <c r="AK1259" t="s">
        <v>58</v>
      </c>
      <c r="AL1259" t="s">
        <v>62</v>
      </c>
      <c r="AM1259">
        <v>2</v>
      </c>
      <c r="AN1259" t="s">
        <v>93</v>
      </c>
      <c r="AO1259" t="str" cm="1">
        <f t="array" ref="AO1259">_xlfn.IFS(
  attrition_data[[#This Row],[YearsSinceLastPromotion]]="","",
  attrition_data[[#This Row],[YearsSinceLastPromotion]]=0,"0",
  attrition_data[[#This Row],[YearsSinceLastPromotion]]&lt;=2,"1–2",
  attrition_data[[#This Row],[YearsSinceLastPromotion]]&lt;=5,"3–5",
  TRUE,"6+"
)</f>
        <v>0</v>
      </c>
      <c r="AP1259">
        <f>attrition_data[[#This Row],[MonthlyIncome]] * 12 * ReplacementFactor</f>
        <v>29379.599999999999</v>
      </c>
      <c r="AQ1259">
        <f>IFERROR(attrition_data[[#This Row],[AttritionFlag]] * attrition_data[[#This Row],[ReplacementCost]], 0)</f>
        <v>29379.599999999999</v>
      </c>
      <c r="AR125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259" t="str" cm="1">
        <f t="array" ref="AS1259">_xlfn.IFS(
  attrition_data[[#This Row],[RiskScore]] &lt;= $AU$3, "Q1 (Lowest)",
  attrition_data[[#This Row],[RiskScore]] &lt;= $AV$3, "Q2",
  attrition_data[[#This Row],[RiskScore]] &lt;= $AW$3, "Q3",
  TRUE, "Q4 (Highest)"
)</f>
        <v>Q3</v>
      </c>
    </row>
    <row r="1260" spans="1:45">
      <c r="A1260">
        <v>29</v>
      </c>
      <c r="B1260" t="s">
        <v>50</v>
      </c>
      <c r="C1260" t="s">
        <v>39</v>
      </c>
      <c r="D1260" t="s">
        <v>52</v>
      </c>
      <c r="E1260">
        <v>4</v>
      </c>
      <c r="F1260">
        <v>3</v>
      </c>
      <c r="G1260" t="s">
        <v>83</v>
      </c>
      <c r="H1260">
        <v>1762</v>
      </c>
      <c r="I1260">
        <v>4</v>
      </c>
      <c r="J1260" t="s">
        <v>42</v>
      </c>
      <c r="K1260">
        <v>2</v>
      </c>
      <c r="L1260">
        <v>1</v>
      </c>
      <c r="M1260" t="s">
        <v>54</v>
      </c>
      <c r="N1260">
        <v>1</v>
      </c>
      <c r="O1260" t="s">
        <v>67</v>
      </c>
      <c r="P1260">
        <v>2109</v>
      </c>
      <c r="Q1260">
        <v>1</v>
      </c>
      <c r="R1260" t="s">
        <v>50</v>
      </c>
      <c r="S1260">
        <v>13</v>
      </c>
      <c r="T1260">
        <v>3</v>
      </c>
      <c r="U1260">
        <v>3</v>
      </c>
      <c r="V1260">
        <v>1</v>
      </c>
      <c r="W1260">
        <v>1</v>
      </c>
      <c r="X1260">
        <v>2</v>
      </c>
      <c r="Y1260">
        <v>3</v>
      </c>
      <c r="Z1260">
        <v>1</v>
      </c>
      <c r="AA1260">
        <v>0</v>
      </c>
      <c r="AB1260">
        <v>0</v>
      </c>
      <c r="AC1260">
        <v>0</v>
      </c>
      <c r="AD1260">
        <v>0</v>
      </c>
      <c r="AE1260">
        <v>0</v>
      </c>
      <c r="AF1260">
        <v>1</v>
      </c>
      <c r="AG1260">
        <v>0</v>
      </c>
      <c r="AH1260" t="s">
        <v>63</v>
      </c>
      <c r="AI1260" t="s">
        <v>46</v>
      </c>
      <c r="AJ1260" t="s">
        <v>61</v>
      </c>
      <c r="AK1260" t="s">
        <v>65</v>
      </c>
      <c r="AL1260" t="s">
        <v>62</v>
      </c>
      <c r="AM1260">
        <v>2.75</v>
      </c>
      <c r="AN1260" t="s">
        <v>94</v>
      </c>
      <c r="AO1260" t="str" cm="1">
        <f t="array" ref="AO1260">_xlfn.IFS(
  attrition_data[[#This Row],[YearsSinceLastPromotion]]="","",
  attrition_data[[#This Row],[YearsSinceLastPromotion]]=0,"0",
  attrition_data[[#This Row],[YearsSinceLastPromotion]]&lt;=2,"1–2",
  attrition_data[[#This Row],[YearsSinceLastPromotion]]&lt;=5,"3–5",
  TRUE,"6+"
)</f>
        <v>0</v>
      </c>
      <c r="AP1260">
        <f>attrition_data[[#This Row],[MonthlyIncome]] * 12 * ReplacementFactor</f>
        <v>7592.4</v>
      </c>
      <c r="AQ1260">
        <f>IFERROR(attrition_data[[#This Row],[AttritionFlag]] * attrition_data[[#This Row],[ReplacementCost]], 0)</f>
        <v>0</v>
      </c>
      <c r="AR126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60" t="str" cm="1">
        <f t="array" ref="AS1260">_xlfn.IFS(
  attrition_data[[#This Row],[RiskScore]] &lt;= $AU$3, "Q1 (Lowest)",
  attrition_data[[#This Row],[RiskScore]] &lt;= $AV$3, "Q2",
  attrition_data[[#This Row],[RiskScore]] &lt;= $AW$3, "Q3",
  TRUE, "Q4 (Highest)"
)</f>
        <v>Q2</v>
      </c>
    </row>
    <row r="1261" spans="1:45">
      <c r="A1261">
        <v>30</v>
      </c>
      <c r="B1261" t="s">
        <v>50</v>
      </c>
      <c r="C1261" t="s">
        <v>39</v>
      </c>
      <c r="D1261" t="s">
        <v>52</v>
      </c>
      <c r="E1261">
        <v>16</v>
      </c>
      <c r="F1261">
        <v>3</v>
      </c>
      <c r="G1261" t="s">
        <v>41</v>
      </c>
      <c r="H1261">
        <v>1763</v>
      </c>
      <c r="I1261">
        <v>3</v>
      </c>
      <c r="J1261" t="s">
        <v>53</v>
      </c>
      <c r="K1261">
        <v>4</v>
      </c>
      <c r="L1261">
        <v>2</v>
      </c>
      <c r="M1261" t="s">
        <v>70</v>
      </c>
      <c r="N1261">
        <v>3</v>
      </c>
      <c r="O1261" t="s">
        <v>55</v>
      </c>
      <c r="P1261">
        <v>5294</v>
      </c>
      <c r="Q1261">
        <v>3</v>
      </c>
      <c r="R1261" t="s">
        <v>50</v>
      </c>
      <c r="S1261">
        <v>16</v>
      </c>
      <c r="T1261">
        <v>3</v>
      </c>
      <c r="U1261">
        <v>3</v>
      </c>
      <c r="V1261">
        <v>1</v>
      </c>
      <c r="W1261">
        <v>10</v>
      </c>
      <c r="X1261">
        <v>3</v>
      </c>
      <c r="Y1261">
        <v>3</v>
      </c>
      <c r="Z1261">
        <v>7</v>
      </c>
      <c r="AA1261">
        <v>0</v>
      </c>
      <c r="AB1261">
        <v>1</v>
      </c>
      <c r="AC1261">
        <v>7</v>
      </c>
      <c r="AD1261">
        <v>0</v>
      </c>
      <c r="AE1261">
        <v>0</v>
      </c>
      <c r="AF1261">
        <v>1</v>
      </c>
      <c r="AG1261">
        <v>1</v>
      </c>
      <c r="AH1261" t="s">
        <v>63</v>
      </c>
      <c r="AI1261" t="s">
        <v>72</v>
      </c>
      <c r="AJ1261" t="s">
        <v>47</v>
      </c>
      <c r="AK1261" t="s">
        <v>58</v>
      </c>
      <c r="AL1261" t="s">
        <v>49</v>
      </c>
      <c r="AM1261">
        <v>3</v>
      </c>
      <c r="AN1261" t="s">
        <v>94</v>
      </c>
      <c r="AO1261" t="str" cm="1">
        <f t="array" ref="AO1261">_xlfn.IFS(
  attrition_data[[#This Row],[YearsSinceLastPromotion]]="","",
  attrition_data[[#This Row],[YearsSinceLastPromotion]]=0,"0",
  attrition_data[[#This Row],[YearsSinceLastPromotion]]&lt;=2,"1–2",
  attrition_data[[#This Row],[YearsSinceLastPromotion]]&lt;=5,"3–5",
  TRUE,"6+"
)</f>
        <v>1–2</v>
      </c>
      <c r="AP1261">
        <f>attrition_data[[#This Row],[MonthlyIncome]] * 12 * ReplacementFactor</f>
        <v>19058.399999999998</v>
      </c>
      <c r="AQ1261">
        <f>IFERROR(attrition_data[[#This Row],[AttritionFlag]] * attrition_data[[#This Row],[ReplacementCost]], 0)</f>
        <v>0</v>
      </c>
      <c r="AR126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61" t="str" cm="1">
        <f t="array" ref="AS1261">_xlfn.IFS(
  attrition_data[[#This Row],[RiskScore]] &lt;= $AU$3, "Q1 (Lowest)",
  attrition_data[[#This Row],[RiskScore]] &lt;= $AV$3, "Q2",
  attrition_data[[#This Row],[RiskScore]] &lt;= $AW$3, "Q3",
  TRUE, "Q4 (Highest)"
)</f>
        <v>Q1 (Lowest)</v>
      </c>
    </row>
    <row r="1262" spans="1:45">
      <c r="A1262">
        <v>32</v>
      </c>
      <c r="B1262" t="s">
        <v>50</v>
      </c>
      <c r="C1262" t="s">
        <v>74</v>
      </c>
      <c r="D1262" t="s">
        <v>52</v>
      </c>
      <c r="E1262">
        <v>5</v>
      </c>
      <c r="F1262">
        <v>4</v>
      </c>
      <c r="G1262" t="s">
        <v>83</v>
      </c>
      <c r="H1262">
        <v>1764</v>
      </c>
      <c r="I1262">
        <v>2</v>
      </c>
      <c r="J1262" t="s">
        <v>53</v>
      </c>
      <c r="K1262">
        <v>3</v>
      </c>
      <c r="L1262">
        <v>1</v>
      </c>
      <c r="M1262" t="s">
        <v>54</v>
      </c>
      <c r="N1262">
        <v>2</v>
      </c>
      <c r="O1262" t="s">
        <v>44</v>
      </c>
      <c r="P1262">
        <v>2718</v>
      </c>
      <c r="Q1262">
        <v>2</v>
      </c>
      <c r="R1262" t="s">
        <v>50</v>
      </c>
      <c r="S1262">
        <v>14</v>
      </c>
      <c r="T1262">
        <v>3</v>
      </c>
      <c r="U1262">
        <v>2</v>
      </c>
      <c r="V1262">
        <v>0</v>
      </c>
      <c r="W1262">
        <v>12</v>
      </c>
      <c r="X1262">
        <v>3</v>
      </c>
      <c r="Y1262">
        <v>3</v>
      </c>
      <c r="Z1262">
        <v>7</v>
      </c>
      <c r="AA1262">
        <v>7</v>
      </c>
      <c r="AB1262">
        <v>0</v>
      </c>
      <c r="AC1262">
        <v>7</v>
      </c>
      <c r="AD1262">
        <v>0</v>
      </c>
      <c r="AE1262">
        <v>0</v>
      </c>
      <c r="AF1262">
        <v>1</v>
      </c>
      <c r="AG1262">
        <v>1</v>
      </c>
      <c r="AH1262" t="s">
        <v>63</v>
      </c>
      <c r="AI1262" t="s">
        <v>46</v>
      </c>
      <c r="AJ1262" t="s">
        <v>61</v>
      </c>
      <c r="AK1262" t="s">
        <v>58</v>
      </c>
      <c r="AL1262" t="s">
        <v>49</v>
      </c>
      <c r="AM1262">
        <v>2.25</v>
      </c>
      <c r="AN1262" t="s">
        <v>96</v>
      </c>
      <c r="AO1262" t="str" cm="1">
        <f t="array" ref="AO1262">_xlfn.IFS(
  attrition_data[[#This Row],[YearsSinceLastPromotion]]="","",
  attrition_data[[#This Row],[YearsSinceLastPromotion]]=0,"0",
  attrition_data[[#This Row],[YearsSinceLastPromotion]]&lt;=2,"1–2",
  attrition_data[[#This Row],[YearsSinceLastPromotion]]&lt;=5,"3–5",
  TRUE,"6+"
)</f>
        <v>0</v>
      </c>
      <c r="AP1262">
        <f>attrition_data[[#This Row],[MonthlyIncome]] * 12 * ReplacementFactor</f>
        <v>9784.7999999999993</v>
      </c>
      <c r="AQ1262">
        <f>IFERROR(attrition_data[[#This Row],[AttritionFlag]] * attrition_data[[#This Row],[ReplacementCost]], 0)</f>
        <v>0</v>
      </c>
      <c r="AR126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62" t="str" cm="1">
        <f t="array" ref="AS1262">_xlfn.IFS(
  attrition_data[[#This Row],[RiskScore]] &lt;= $AU$3, "Q1 (Lowest)",
  attrition_data[[#This Row],[RiskScore]] &lt;= $AV$3, "Q2",
  attrition_data[[#This Row],[RiskScore]] &lt;= $AW$3, "Q3",
  TRUE, "Q4 (Highest)"
)</f>
        <v>Q1 (Lowest)</v>
      </c>
    </row>
    <row r="1263" spans="1:45">
      <c r="A1263">
        <v>38</v>
      </c>
      <c r="B1263" t="s">
        <v>50</v>
      </c>
      <c r="C1263" t="s">
        <v>39</v>
      </c>
      <c r="D1263" t="s">
        <v>52</v>
      </c>
      <c r="E1263">
        <v>18</v>
      </c>
      <c r="F1263">
        <v>3</v>
      </c>
      <c r="G1263" t="s">
        <v>64</v>
      </c>
      <c r="H1263">
        <v>1766</v>
      </c>
      <c r="I1263">
        <v>2</v>
      </c>
      <c r="J1263" t="s">
        <v>53</v>
      </c>
      <c r="K1263">
        <v>1</v>
      </c>
      <c r="L1263">
        <v>2</v>
      </c>
      <c r="M1263" t="s">
        <v>70</v>
      </c>
      <c r="N1263">
        <v>4</v>
      </c>
      <c r="O1263" t="s">
        <v>55</v>
      </c>
      <c r="P1263">
        <v>5811</v>
      </c>
      <c r="Q1263">
        <v>3</v>
      </c>
      <c r="R1263" t="s">
        <v>38</v>
      </c>
      <c r="S1263">
        <v>16</v>
      </c>
      <c r="T1263">
        <v>3</v>
      </c>
      <c r="U1263">
        <v>3</v>
      </c>
      <c r="V1263">
        <v>1</v>
      </c>
      <c r="W1263">
        <v>15</v>
      </c>
      <c r="X1263">
        <v>2</v>
      </c>
      <c r="Y1263">
        <v>3</v>
      </c>
      <c r="Z1263">
        <v>1</v>
      </c>
      <c r="AA1263">
        <v>0</v>
      </c>
      <c r="AB1263">
        <v>1</v>
      </c>
      <c r="AC1263">
        <v>0</v>
      </c>
      <c r="AD1263">
        <v>0</v>
      </c>
      <c r="AE1263">
        <v>1</v>
      </c>
      <c r="AF1263">
        <v>1</v>
      </c>
      <c r="AG1263">
        <v>0</v>
      </c>
      <c r="AH1263" t="s">
        <v>45</v>
      </c>
      <c r="AI1263" t="s">
        <v>72</v>
      </c>
      <c r="AJ1263" t="s">
        <v>47</v>
      </c>
      <c r="AK1263" t="s">
        <v>58</v>
      </c>
      <c r="AL1263" t="s">
        <v>62</v>
      </c>
      <c r="AM1263">
        <v>3</v>
      </c>
      <c r="AN1263" t="s">
        <v>94</v>
      </c>
      <c r="AO1263" t="str" cm="1">
        <f t="array" ref="AO1263">_xlfn.IFS(
  attrition_data[[#This Row],[YearsSinceLastPromotion]]="","",
  attrition_data[[#This Row],[YearsSinceLastPromotion]]=0,"0",
  attrition_data[[#This Row],[YearsSinceLastPromotion]]&lt;=2,"1–2",
  attrition_data[[#This Row],[YearsSinceLastPromotion]]&lt;=5,"3–5",
  TRUE,"6+"
)</f>
        <v>1–2</v>
      </c>
      <c r="AP1263">
        <f>attrition_data[[#This Row],[MonthlyIncome]] * 12 * ReplacementFactor</f>
        <v>20919.599999999999</v>
      </c>
      <c r="AQ1263">
        <f>IFERROR(attrition_data[[#This Row],[AttritionFlag]] * attrition_data[[#This Row],[ReplacementCost]], 0)</f>
        <v>0</v>
      </c>
      <c r="AR126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263" t="str" cm="1">
        <f t="array" ref="AS1263">_xlfn.IFS(
  attrition_data[[#This Row],[RiskScore]] &lt;= $AU$3, "Q1 (Lowest)",
  attrition_data[[#This Row],[RiskScore]] &lt;= $AV$3, "Q2",
  attrition_data[[#This Row],[RiskScore]] &lt;= $AW$3, "Q3",
  TRUE, "Q4 (Highest)"
)</f>
        <v>Q3</v>
      </c>
    </row>
    <row r="1264" spans="1:45">
      <c r="A1264">
        <v>43</v>
      </c>
      <c r="B1264" t="s">
        <v>38</v>
      </c>
      <c r="C1264" t="s">
        <v>51</v>
      </c>
      <c r="D1264" t="s">
        <v>52</v>
      </c>
      <c r="E1264">
        <v>17</v>
      </c>
      <c r="F1264">
        <v>3</v>
      </c>
      <c r="G1264" t="s">
        <v>83</v>
      </c>
      <c r="H1264">
        <v>1767</v>
      </c>
      <c r="I1264">
        <v>3</v>
      </c>
      <c r="J1264" t="s">
        <v>53</v>
      </c>
      <c r="K1264">
        <v>2</v>
      </c>
      <c r="L1264">
        <v>1</v>
      </c>
      <c r="M1264" t="s">
        <v>54</v>
      </c>
      <c r="N1264">
        <v>3</v>
      </c>
      <c r="O1264" t="s">
        <v>55</v>
      </c>
      <c r="P1264">
        <v>2437</v>
      </c>
      <c r="Q1264">
        <v>9</v>
      </c>
      <c r="R1264" t="s">
        <v>38</v>
      </c>
      <c r="S1264">
        <v>16</v>
      </c>
      <c r="T1264">
        <v>3</v>
      </c>
      <c r="U1264">
        <v>4</v>
      </c>
      <c r="V1264">
        <v>1</v>
      </c>
      <c r="W1264">
        <v>6</v>
      </c>
      <c r="X1264">
        <v>4</v>
      </c>
      <c r="Y1264">
        <v>3</v>
      </c>
      <c r="Z1264">
        <v>1</v>
      </c>
      <c r="AA1264">
        <v>0</v>
      </c>
      <c r="AB1264">
        <v>0</v>
      </c>
      <c r="AC1264">
        <v>0</v>
      </c>
      <c r="AD1264">
        <v>1</v>
      </c>
      <c r="AE1264">
        <v>1</v>
      </c>
      <c r="AF1264">
        <v>1</v>
      </c>
      <c r="AG1264">
        <v>0</v>
      </c>
      <c r="AH1264" t="s">
        <v>45</v>
      </c>
      <c r="AI1264" t="s">
        <v>72</v>
      </c>
      <c r="AJ1264" t="s">
        <v>61</v>
      </c>
      <c r="AK1264" t="s">
        <v>48</v>
      </c>
      <c r="AL1264" t="s">
        <v>62</v>
      </c>
      <c r="AM1264">
        <v>3.25</v>
      </c>
      <c r="AN1264" t="s">
        <v>95</v>
      </c>
      <c r="AO1264" t="str" cm="1">
        <f t="array" ref="AO1264">_xlfn.IFS(
  attrition_data[[#This Row],[YearsSinceLastPromotion]]="","",
  attrition_data[[#This Row],[YearsSinceLastPromotion]]=0,"0",
  attrition_data[[#This Row],[YearsSinceLastPromotion]]&lt;=2,"1–2",
  attrition_data[[#This Row],[YearsSinceLastPromotion]]&lt;=5,"3–5",
  TRUE,"6+"
)</f>
        <v>0</v>
      </c>
      <c r="AP1264">
        <f>attrition_data[[#This Row],[MonthlyIncome]] * 12 * ReplacementFactor</f>
        <v>8773.1999999999989</v>
      </c>
      <c r="AQ1264">
        <f>IFERROR(attrition_data[[#This Row],[AttritionFlag]] * attrition_data[[#This Row],[ReplacementCost]], 0)</f>
        <v>8773.1999999999989</v>
      </c>
      <c r="AR126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264" t="str" cm="1">
        <f t="array" ref="AS1264">_xlfn.IFS(
  attrition_data[[#This Row],[RiskScore]] &lt;= $AU$3, "Q1 (Lowest)",
  attrition_data[[#This Row],[RiskScore]] &lt;= $AV$3, "Q2",
  attrition_data[[#This Row],[RiskScore]] &lt;= $AW$3, "Q3",
  TRUE, "Q4 (Highest)"
)</f>
        <v>Q3</v>
      </c>
    </row>
    <row r="1265" spans="1:45">
      <c r="A1265">
        <v>42</v>
      </c>
      <c r="B1265" t="s">
        <v>50</v>
      </c>
      <c r="C1265" t="s">
        <v>39</v>
      </c>
      <c r="D1265" t="s">
        <v>52</v>
      </c>
      <c r="E1265">
        <v>12</v>
      </c>
      <c r="F1265">
        <v>3</v>
      </c>
      <c r="G1265" t="s">
        <v>64</v>
      </c>
      <c r="H1265">
        <v>1768</v>
      </c>
      <c r="I1265">
        <v>2</v>
      </c>
      <c r="J1265" t="s">
        <v>53</v>
      </c>
      <c r="K1265">
        <v>3</v>
      </c>
      <c r="L1265">
        <v>1</v>
      </c>
      <c r="M1265" t="s">
        <v>60</v>
      </c>
      <c r="N1265">
        <v>2</v>
      </c>
      <c r="O1265" t="s">
        <v>67</v>
      </c>
      <c r="P1265">
        <v>2766</v>
      </c>
      <c r="Q1265">
        <v>8</v>
      </c>
      <c r="R1265" t="s">
        <v>50</v>
      </c>
      <c r="S1265">
        <v>22</v>
      </c>
      <c r="T1265">
        <v>4</v>
      </c>
      <c r="U1265">
        <v>2</v>
      </c>
      <c r="V1265">
        <v>3</v>
      </c>
      <c r="W1265">
        <v>7</v>
      </c>
      <c r="X1265">
        <v>6</v>
      </c>
      <c r="Y1265">
        <v>2</v>
      </c>
      <c r="Z1265">
        <v>5</v>
      </c>
      <c r="AA1265">
        <v>3</v>
      </c>
      <c r="AB1265">
        <v>0</v>
      </c>
      <c r="AC1265">
        <v>4</v>
      </c>
      <c r="AD1265">
        <v>0</v>
      </c>
      <c r="AE1265">
        <v>0</v>
      </c>
      <c r="AF1265">
        <v>1</v>
      </c>
      <c r="AG1265">
        <v>1</v>
      </c>
      <c r="AH1265" t="s">
        <v>45</v>
      </c>
      <c r="AI1265" t="s">
        <v>73</v>
      </c>
      <c r="AJ1265" t="s">
        <v>61</v>
      </c>
      <c r="AK1265" t="s">
        <v>48</v>
      </c>
      <c r="AL1265" t="s">
        <v>65</v>
      </c>
      <c r="AM1265">
        <v>2</v>
      </c>
      <c r="AN1265" t="s">
        <v>93</v>
      </c>
      <c r="AO1265" t="str" cm="1">
        <f t="array" ref="AO1265">_xlfn.IFS(
  attrition_data[[#This Row],[YearsSinceLastPromotion]]="","",
  attrition_data[[#This Row],[YearsSinceLastPromotion]]=0,"0",
  attrition_data[[#This Row],[YearsSinceLastPromotion]]&lt;=2,"1–2",
  attrition_data[[#This Row],[YearsSinceLastPromotion]]&lt;=5,"3–5",
  TRUE,"6+"
)</f>
        <v>0</v>
      </c>
      <c r="AP1265">
        <f>attrition_data[[#This Row],[MonthlyIncome]] * 12 * ReplacementFactor</f>
        <v>9957.6</v>
      </c>
      <c r="AQ1265">
        <f>IFERROR(attrition_data[[#This Row],[AttritionFlag]] * attrition_data[[#This Row],[ReplacementCost]], 0)</f>
        <v>0</v>
      </c>
      <c r="AR126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65" t="str" cm="1">
        <f t="array" ref="AS1265">_xlfn.IFS(
  attrition_data[[#This Row],[RiskScore]] &lt;= $AU$3, "Q1 (Lowest)",
  attrition_data[[#This Row],[RiskScore]] &lt;= $AV$3, "Q2",
  attrition_data[[#This Row],[RiskScore]] &lt;= $AW$3, "Q3",
  TRUE, "Q4 (Highest)"
)</f>
        <v>Q2</v>
      </c>
    </row>
    <row r="1266" spans="1:45">
      <c r="A1266">
        <v>55</v>
      </c>
      <c r="B1266" t="s">
        <v>50</v>
      </c>
      <c r="C1266" t="s">
        <v>39</v>
      </c>
      <c r="D1266" t="s">
        <v>52</v>
      </c>
      <c r="E1266">
        <v>2</v>
      </c>
      <c r="F1266">
        <v>3</v>
      </c>
      <c r="G1266" t="s">
        <v>64</v>
      </c>
      <c r="H1266">
        <v>1770</v>
      </c>
      <c r="I1266">
        <v>3</v>
      </c>
      <c r="J1266" t="s">
        <v>53</v>
      </c>
      <c r="K1266">
        <v>2</v>
      </c>
      <c r="L1266">
        <v>5</v>
      </c>
      <c r="M1266" t="s">
        <v>80</v>
      </c>
      <c r="N1266">
        <v>1</v>
      </c>
      <c r="O1266" t="s">
        <v>55</v>
      </c>
      <c r="P1266">
        <v>19038</v>
      </c>
      <c r="Q1266">
        <v>8</v>
      </c>
      <c r="R1266" t="s">
        <v>50</v>
      </c>
      <c r="S1266">
        <v>12</v>
      </c>
      <c r="T1266">
        <v>3</v>
      </c>
      <c r="U1266">
        <v>2</v>
      </c>
      <c r="V1266">
        <v>3</v>
      </c>
      <c r="W1266">
        <v>34</v>
      </c>
      <c r="X1266">
        <v>2</v>
      </c>
      <c r="Y1266">
        <v>3</v>
      </c>
      <c r="Z1266">
        <v>1</v>
      </c>
      <c r="AA1266">
        <v>0</v>
      </c>
      <c r="AB1266">
        <v>0</v>
      </c>
      <c r="AC1266">
        <v>0</v>
      </c>
      <c r="AD1266">
        <v>0</v>
      </c>
      <c r="AE1266">
        <v>0</v>
      </c>
      <c r="AF1266">
        <v>1</v>
      </c>
      <c r="AG1266">
        <v>0</v>
      </c>
      <c r="AH1266" t="s">
        <v>66</v>
      </c>
      <c r="AI1266" t="s">
        <v>46</v>
      </c>
      <c r="AJ1266" t="s">
        <v>76</v>
      </c>
      <c r="AK1266" t="s">
        <v>77</v>
      </c>
      <c r="AL1266" t="s">
        <v>62</v>
      </c>
      <c r="AM1266">
        <v>2.25</v>
      </c>
      <c r="AN1266" t="s">
        <v>96</v>
      </c>
      <c r="AO1266" t="str" cm="1">
        <f t="array" ref="AO1266">_xlfn.IFS(
  attrition_data[[#This Row],[YearsSinceLastPromotion]]="","",
  attrition_data[[#This Row],[YearsSinceLastPromotion]]=0,"0",
  attrition_data[[#This Row],[YearsSinceLastPromotion]]&lt;=2,"1–2",
  attrition_data[[#This Row],[YearsSinceLastPromotion]]&lt;=5,"3–5",
  TRUE,"6+"
)</f>
        <v>0</v>
      </c>
      <c r="AP1266">
        <f>attrition_data[[#This Row],[MonthlyIncome]] * 12 * ReplacementFactor</f>
        <v>68536.800000000003</v>
      </c>
      <c r="AQ1266">
        <f>IFERROR(attrition_data[[#This Row],[AttritionFlag]] * attrition_data[[#This Row],[ReplacementCost]], 0)</f>
        <v>0</v>
      </c>
      <c r="AR126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66" t="str" cm="1">
        <f t="array" ref="AS1266">_xlfn.IFS(
  attrition_data[[#This Row],[RiskScore]] &lt;= $AU$3, "Q1 (Lowest)",
  attrition_data[[#This Row],[RiskScore]] &lt;= $AV$3, "Q2",
  attrition_data[[#This Row],[RiskScore]] &lt;= $AW$3, "Q3",
  TRUE, "Q4 (Highest)"
)</f>
        <v>Q2</v>
      </c>
    </row>
    <row r="1267" spans="1:45">
      <c r="A1267">
        <v>33</v>
      </c>
      <c r="B1267" t="s">
        <v>50</v>
      </c>
      <c r="C1267" t="s">
        <v>74</v>
      </c>
      <c r="D1267" t="s">
        <v>52</v>
      </c>
      <c r="E1267">
        <v>4</v>
      </c>
      <c r="F1267">
        <v>3</v>
      </c>
      <c r="G1267" t="s">
        <v>83</v>
      </c>
      <c r="H1267">
        <v>1771</v>
      </c>
      <c r="I1267">
        <v>4</v>
      </c>
      <c r="J1267" t="s">
        <v>53</v>
      </c>
      <c r="K1267">
        <v>3</v>
      </c>
      <c r="L1267">
        <v>2</v>
      </c>
      <c r="M1267" t="s">
        <v>54</v>
      </c>
      <c r="N1267">
        <v>2</v>
      </c>
      <c r="O1267" t="s">
        <v>67</v>
      </c>
      <c r="P1267">
        <v>3055</v>
      </c>
      <c r="Q1267">
        <v>5</v>
      </c>
      <c r="R1267" t="s">
        <v>50</v>
      </c>
      <c r="S1267">
        <v>15</v>
      </c>
      <c r="T1267">
        <v>3</v>
      </c>
      <c r="U1267">
        <v>4</v>
      </c>
      <c r="V1267">
        <v>2</v>
      </c>
      <c r="W1267">
        <v>11</v>
      </c>
      <c r="X1267">
        <v>2</v>
      </c>
      <c r="Y1267">
        <v>2</v>
      </c>
      <c r="Z1267">
        <v>9</v>
      </c>
      <c r="AA1267">
        <v>8</v>
      </c>
      <c r="AB1267">
        <v>1</v>
      </c>
      <c r="AC1267">
        <v>7</v>
      </c>
      <c r="AD1267">
        <v>0</v>
      </c>
      <c r="AE1267">
        <v>0</v>
      </c>
      <c r="AF1267">
        <v>1</v>
      </c>
      <c r="AG1267">
        <v>1</v>
      </c>
      <c r="AH1267" t="s">
        <v>63</v>
      </c>
      <c r="AI1267" t="s">
        <v>46</v>
      </c>
      <c r="AJ1267" t="s">
        <v>61</v>
      </c>
      <c r="AK1267" t="s">
        <v>58</v>
      </c>
      <c r="AL1267" t="s">
        <v>49</v>
      </c>
      <c r="AM1267">
        <v>3</v>
      </c>
      <c r="AN1267" t="s">
        <v>94</v>
      </c>
      <c r="AO1267" t="str" cm="1">
        <f t="array" ref="AO1267">_xlfn.IFS(
  attrition_data[[#This Row],[YearsSinceLastPromotion]]="","",
  attrition_data[[#This Row],[YearsSinceLastPromotion]]=0,"0",
  attrition_data[[#This Row],[YearsSinceLastPromotion]]&lt;=2,"1–2",
  attrition_data[[#This Row],[YearsSinceLastPromotion]]&lt;=5,"3–5",
  TRUE,"6+"
)</f>
        <v>1–2</v>
      </c>
      <c r="AP1267">
        <f>attrition_data[[#This Row],[MonthlyIncome]] * 12 * ReplacementFactor</f>
        <v>10998</v>
      </c>
      <c r="AQ1267">
        <f>IFERROR(attrition_data[[#This Row],[AttritionFlag]] * attrition_data[[#This Row],[ReplacementCost]], 0)</f>
        <v>0</v>
      </c>
      <c r="AR126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67" t="str" cm="1">
        <f t="array" ref="AS1267">_xlfn.IFS(
  attrition_data[[#This Row],[RiskScore]] &lt;= $AU$3, "Q1 (Lowest)",
  attrition_data[[#This Row],[RiskScore]] &lt;= $AV$3, "Q2",
  attrition_data[[#This Row],[RiskScore]] &lt;= $AW$3, "Q3",
  TRUE, "Q4 (Highest)"
)</f>
        <v>Q1 (Lowest)</v>
      </c>
    </row>
    <row r="1268" spans="1:45">
      <c r="A1268">
        <v>41</v>
      </c>
      <c r="B1268" t="s">
        <v>50</v>
      </c>
      <c r="C1268" t="s">
        <v>39</v>
      </c>
      <c r="D1268" t="s">
        <v>52</v>
      </c>
      <c r="E1268">
        <v>9</v>
      </c>
      <c r="F1268">
        <v>4</v>
      </c>
      <c r="G1268" t="s">
        <v>41</v>
      </c>
      <c r="H1268">
        <v>1772</v>
      </c>
      <c r="I1268">
        <v>3</v>
      </c>
      <c r="J1268" t="s">
        <v>53</v>
      </c>
      <c r="K1268">
        <v>3</v>
      </c>
      <c r="L1268">
        <v>1</v>
      </c>
      <c r="M1268" t="s">
        <v>60</v>
      </c>
      <c r="N1268">
        <v>1</v>
      </c>
      <c r="O1268" t="s">
        <v>67</v>
      </c>
      <c r="P1268">
        <v>2289</v>
      </c>
      <c r="Q1268">
        <v>1</v>
      </c>
      <c r="R1268" t="s">
        <v>50</v>
      </c>
      <c r="S1268">
        <v>20</v>
      </c>
      <c r="T1268">
        <v>4</v>
      </c>
      <c r="U1268">
        <v>2</v>
      </c>
      <c r="V1268">
        <v>2</v>
      </c>
      <c r="W1268">
        <v>5</v>
      </c>
      <c r="X1268">
        <v>2</v>
      </c>
      <c r="Y1268">
        <v>3</v>
      </c>
      <c r="Z1268">
        <v>5</v>
      </c>
      <c r="AA1268">
        <v>3</v>
      </c>
      <c r="AB1268">
        <v>0</v>
      </c>
      <c r="AC1268">
        <v>4</v>
      </c>
      <c r="AD1268">
        <v>0</v>
      </c>
      <c r="AE1268">
        <v>0</v>
      </c>
      <c r="AF1268">
        <v>1</v>
      </c>
      <c r="AG1268">
        <v>1</v>
      </c>
      <c r="AH1268" t="s">
        <v>45</v>
      </c>
      <c r="AI1268" t="s">
        <v>57</v>
      </c>
      <c r="AJ1268" t="s">
        <v>61</v>
      </c>
      <c r="AK1268" t="s">
        <v>48</v>
      </c>
      <c r="AL1268" t="s">
        <v>65</v>
      </c>
      <c r="AM1268">
        <v>2.25</v>
      </c>
      <c r="AN1268" t="s">
        <v>96</v>
      </c>
      <c r="AO1268" t="str" cm="1">
        <f t="array" ref="AO1268">_xlfn.IFS(
  attrition_data[[#This Row],[YearsSinceLastPromotion]]="","",
  attrition_data[[#This Row],[YearsSinceLastPromotion]]=0,"0",
  attrition_data[[#This Row],[YearsSinceLastPromotion]]&lt;=2,"1–2",
  attrition_data[[#This Row],[YearsSinceLastPromotion]]&lt;=5,"3–5",
  TRUE,"6+"
)</f>
        <v>0</v>
      </c>
      <c r="AP1268">
        <f>attrition_data[[#This Row],[MonthlyIncome]] * 12 * ReplacementFactor</f>
        <v>8240.4</v>
      </c>
      <c r="AQ1268">
        <f>IFERROR(attrition_data[[#This Row],[AttritionFlag]] * attrition_data[[#This Row],[ReplacementCost]], 0)</f>
        <v>0</v>
      </c>
      <c r="AR126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68" t="str" cm="1">
        <f t="array" ref="AS1268">_xlfn.IFS(
  attrition_data[[#This Row],[RiskScore]] &lt;= $AU$3, "Q1 (Lowest)",
  attrition_data[[#This Row],[RiskScore]] &lt;= $AV$3, "Q2",
  attrition_data[[#This Row],[RiskScore]] &lt;= $AW$3, "Q3",
  TRUE, "Q4 (Highest)"
)</f>
        <v>Q1 (Lowest)</v>
      </c>
    </row>
    <row r="1269" spans="1:45">
      <c r="A1269">
        <v>34</v>
      </c>
      <c r="B1269" t="s">
        <v>50</v>
      </c>
      <c r="C1269" t="s">
        <v>74</v>
      </c>
      <c r="D1269" t="s">
        <v>40</v>
      </c>
      <c r="E1269">
        <v>10</v>
      </c>
      <c r="F1269">
        <v>3</v>
      </c>
      <c r="G1269" t="s">
        <v>41</v>
      </c>
      <c r="H1269">
        <v>1774</v>
      </c>
      <c r="I1269">
        <v>4</v>
      </c>
      <c r="J1269" t="s">
        <v>53</v>
      </c>
      <c r="K1269">
        <v>3</v>
      </c>
      <c r="L1269">
        <v>2</v>
      </c>
      <c r="M1269" t="s">
        <v>43</v>
      </c>
      <c r="N1269">
        <v>3</v>
      </c>
      <c r="O1269" t="s">
        <v>67</v>
      </c>
      <c r="P1269">
        <v>4001</v>
      </c>
      <c r="Q1269">
        <v>1</v>
      </c>
      <c r="R1269" t="s">
        <v>38</v>
      </c>
      <c r="S1269">
        <v>14</v>
      </c>
      <c r="T1269">
        <v>3</v>
      </c>
      <c r="U1269">
        <v>3</v>
      </c>
      <c r="V1269">
        <v>1</v>
      </c>
      <c r="W1269">
        <v>15</v>
      </c>
      <c r="X1269">
        <v>3</v>
      </c>
      <c r="Y1269">
        <v>3</v>
      </c>
      <c r="Z1269">
        <v>15</v>
      </c>
      <c r="AA1269">
        <v>14</v>
      </c>
      <c r="AB1269">
        <v>0</v>
      </c>
      <c r="AC1269">
        <v>7</v>
      </c>
      <c r="AD1269">
        <v>0</v>
      </c>
      <c r="AE1269">
        <v>1</v>
      </c>
      <c r="AF1269">
        <v>1</v>
      </c>
      <c r="AG1269">
        <v>1</v>
      </c>
      <c r="AH1269" t="s">
        <v>63</v>
      </c>
      <c r="AI1269" t="s">
        <v>57</v>
      </c>
      <c r="AJ1269" t="s">
        <v>61</v>
      </c>
      <c r="AK1269" t="s">
        <v>58</v>
      </c>
      <c r="AL1269" t="s">
        <v>71</v>
      </c>
      <c r="AM1269">
        <v>3.25</v>
      </c>
      <c r="AN1269" t="s">
        <v>95</v>
      </c>
      <c r="AO1269" t="str" cm="1">
        <f t="array" ref="AO1269">_xlfn.IFS(
  attrition_data[[#This Row],[YearsSinceLastPromotion]]="","",
  attrition_data[[#This Row],[YearsSinceLastPromotion]]=0,"0",
  attrition_data[[#This Row],[YearsSinceLastPromotion]]&lt;=2,"1–2",
  attrition_data[[#This Row],[YearsSinceLastPromotion]]&lt;=5,"3–5",
  TRUE,"6+"
)</f>
        <v>0</v>
      </c>
      <c r="AP1269">
        <f>attrition_data[[#This Row],[MonthlyIncome]] * 12 * ReplacementFactor</f>
        <v>14403.6</v>
      </c>
      <c r="AQ1269">
        <f>IFERROR(attrition_data[[#This Row],[AttritionFlag]] * attrition_data[[#This Row],[ReplacementCost]], 0)</f>
        <v>0</v>
      </c>
      <c r="AR126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69" t="str" cm="1">
        <f t="array" ref="AS1269">_xlfn.IFS(
  attrition_data[[#This Row],[RiskScore]] &lt;= $AU$3, "Q1 (Lowest)",
  attrition_data[[#This Row],[RiskScore]] &lt;= $AV$3, "Q2",
  attrition_data[[#This Row],[RiskScore]] &lt;= $AW$3, "Q3",
  TRUE, "Q4 (Highest)"
)</f>
        <v>Q2</v>
      </c>
    </row>
    <row r="1270" spans="1:45">
      <c r="A1270">
        <v>53</v>
      </c>
      <c r="B1270" t="s">
        <v>50</v>
      </c>
      <c r="C1270" t="s">
        <v>74</v>
      </c>
      <c r="D1270" t="s">
        <v>52</v>
      </c>
      <c r="E1270">
        <v>1</v>
      </c>
      <c r="F1270">
        <v>4</v>
      </c>
      <c r="G1270" t="s">
        <v>64</v>
      </c>
      <c r="H1270">
        <v>1775</v>
      </c>
      <c r="I1270">
        <v>1</v>
      </c>
      <c r="J1270" t="s">
        <v>42</v>
      </c>
      <c r="K1270">
        <v>2</v>
      </c>
      <c r="L1270">
        <v>4</v>
      </c>
      <c r="M1270" t="s">
        <v>69</v>
      </c>
      <c r="N1270">
        <v>3</v>
      </c>
      <c r="O1270" t="s">
        <v>55</v>
      </c>
      <c r="P1270">
        <v>12965</v>
      </c>
      <c r="Q1270">
        <v>4</v>
      </c>
      <c r="R1270" t="s">
        <v>38</v>
      </c>
      <c r="S1270">
        <v>20</v>
      </c>
      <c r="T1270">
        <v>4</v>
      </c>
      <c r="U1270">
        <v>4</v>
      </c>
      <c r="V1270">
        <v>3</v>
      </c>
      <c r="W1270">
        <v>27</v>
      </c>
      <c r="X1270">
        <v>2</v>
      </c>
      <c r="Y1270">
        <v>2</v>
      </c>
      <c r="Z1270">
        <v>3</v>
      </c>
      <c r="AA1270">
        <v>2</v>
      </c>
      <c r="AB1270">
        <v>0</v>
      </c>
      <c r="AC1270">
        <v>2</v>
      </c>
      <c r="AD1270">
        <v>0</v>
      </c>
      <c r="AE1270">
        <v>1</v>
      </c>
      <c r="AF1270">
        <v>1</v>
      </c>
      <c r="AG1270">
        <v>1</v>
      </c>
      <c r="AH1270" t="s">
        <v>56</v>
      </c>
      <c r="AI1270" t="s">
        <v>46</v>
      </c>
      <c r="AJ1270" t="s">
        <v>81</v>
      </c>
      <c r="AK1270" t="s">
        <v>77</v>
      </c>
      <c r="AL1270" t="s">
        <v>65</v>
      </c>
      <c r="AM1270">
        <v>2.5</v>
      </c>
      <c r="AN1270" t="s">
        <v>96</v>
      </c>
      <c r="AO1270" t="str" cm="1">
        <f t="array" ref="AO1270">_xlfn.IFS(
  attrition_data[[#This Row],[YearsSinceLastPromotion]]="","",
  attrition_data[[#This Row],[YearsSinceLastPromotion]]=0,"0",
  attrition_data[[#This Row],[YearsSinceLastPromotion]]&lt;=2,"1–2",
  attrition_data[[#This Row],[YearsSinceLastPromotion]]&lt;=5,"3–5",
  TRUE,"6+"
)</f>
        <v>0</v>
      </c>
      <c r="AP1270">
        <f>attrition_data[[#This Row],[MonthlyIncome]] * 12 * ReplacementFactor</f>
        <v>46674</v>
      </c>
      <c r="AQ1270">
        <f>IFERROR(attrition_data[[#This Row],[AttritionFlag]] * attrition_data[[#This Row],[ReplacementCost]], 0)</f>
        <v>0</v>
      </c>
      <c r="AR127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70" t="str" cm="1">
        <f t="array" ref="AS1270">_xlfn.IFS(
  attrition_data[[#This Row],[RiskScore]] &lt;= $AU$3, "Q1 (Lowest)",
  attrition_data[[#This Row],[RiskScore]] &lt;= $AV$3, "Q2",
  attrition_data[[#This Row],[RiskScore]] &lt;= $AW$3, "Q3",
  TRUE, "Q4 (Highest)"
)</f>
        <v>Q2</v>
      </c>
    </row>
    <row r="1271" spans="1:45">
      <c r="A1271">
        <v>43</v>
      </c>
      <c r="B1271" t="s">
        <v>50</v>
      </c>
      <c r="C1271" t="s">
        <v>39</v>
      </c>
      <c r="D1271" t="s">
        <v>84</v>
      </c>
      <c r="E1271">
        <v>2</v>
      </c>
      <c r="F1271">
        <v>3</v>
      </c>
      <c r="G1271" t="s">
        <v>41</v>
      </c>
      <c r="H1271">
        <v>1778</v>
      </c>
      <c r="I1271">
        <v>2</v>
      </c>
      <c r="J1271" t="s">
        <v>53</v>
      </c>
      <c r="K1271">
        <v>3</v>
      </c>
      <c r="L1271">
        <v>1</v>
      </c>
      <c r="M1271" t="s">
        <v>84</v>
      </c>
      <c r="N1271">
        <v>4</v>
      </c>
      <c r="O1271" t="s">
        <v>44</v>
      </c>
      <c r="P1271">
        <v>3539</v>
      </c>
      <c r="Q1271">
        <v>0</v>
      </c>
      <c r="R1271" t="s">
        <v>50</v>
      </c>
      <c r="S1271">
        <v>13</v>
      </c>
      <c r="T1271">
        <v>3</v>
      </c>
      <c r="U1271">
        <v>2</v>
      </c>
      <c r="V1271">
        <v>0</v>
      </c>
      <c r="W1271">
        <v>10</v>
      </c>
      <c r="X1271">
        <v>5</v>
      </c>
      <c r="Y1271">
        <v>3</v>
      </c>
      <c r="Z1271">
        <v>9</v>
      </c>
      <c r="AA1271">
        <v>7</v>
      </c>
      <c r="AB1271">
        <v>1</v>
      </c>
      <c r="AC1271">
        <v>8</v>
      </c>
      <c r="AD1271">
        <v>0</v>
      </c>
      <c r="AE1271">
        <v>0</v>
      </c>
      <c r="AF1271">
        <v>1</v>
      </c>
      <c r="AG1271">
        <v>1</v>
      </c>
      <c r="AH1271" t="s">
        <v>45</v>
      </c>
      <c r="AI1271" t="s">
        <v>46</v>
      </c>
      <c r="AJ1271" t="s">
        <v>61</v>
      </c>
      <c r="AK1271" t="s">
        <v>58</v>
      </c>
      <c r="AL1271" t="s">
        <v>49</v>
      </c>
      <c r="AM1271">
        <v>2.75</v>
      </c>
      <c r="AN1271" t="s">
        <v>94</v>
      </c>
      <c r="AO1271" t="str" cm="1">
        <f t="array" ref="AO1271">_xlfn.IFS(
  attrition_data[[#This Row],[YearsSinceLastPromotion]]="","",
  attrition_data[[#This Row],[YearsSinceLastPromotion]]=0,"0",
  attrition_data[[#This Row],[YearsSinceLastPromotion]]&lt;=2,"1–2",
  attrition_data[[#This Row],[YearsSinceLastPromotion]]&lt;=5,"3–5",
  TRUE,"6+"
)</f>
        <v>1–2</v>
      </c>
      <c r="AP1271">
        <f>attrition_data[[#This Row],[MonthlyIncome]] * 12 * ReplacementFactor</f>
        <v>12740.4</v>
      </c>
      <c r="AQ1271">
        <f>IFERROR(attrition_data[[#This Row],[AttritionFlag]] * attrition_data[[#This Row],[ReplacementCost]], 0)</f>
        <v>0</v>
      </c>
      <c r="AR127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71" t="str" cm="1">
        <f t="array" ref="AS1271">_xlfn.IFS(
  attrition_data[[#This Row],[RiskScore]] &lt;= $AU$3, "Q1 (Lowest)",
  attrition_data[[#This Row],[RiskScore]] &lt;= $AV$3, "Q2",
  attrition_data[[#This Row],[RiskScore]] &lt;= $AW$3, "Q3",
  TRUE, "Q4 (Highest)"
)</f>
        <v>Q1 (Lowest)</v>
      </c>
    </row>
    <row r="1272" spans="1:45">
      <c r="A1272">
        <v>34</v>
      </c>
      <c r="B1272" t="s">
        <v>50</v>
      </c>
      <c r="C1272" t="s">
        <v>39</v>
      </c>
      <c r="D1272" t="s">
        <v>40</v>
      </c>
      <c r="E1272">
        <v>3</v>
      </c>
      <c r="F1272">
        <v>2</v>
      </c>
      <c r="G1272" t="s">
        <v>41</v>
      </c>
      <c r="H1272">
        <v>1779</v>
      </c>
      <c r="I1272">
        <v>4</v>
      </c>
      <c r="J1272" t="s">
        <v>42</v>
      </c>
      <c r="K1272">
        <v>1</v>
      </c>
      <c r="L1272">
        <v>2</v>
      </c>
      <c r="M1272" t="s">
        <v>43</v>
      </c>
      <c r="N1272">
        <v>4</v>
      </c>
      <c r="O1272" t="s">
        <v>44</v>
      </c>
      <c r="P1272">
        <v>6029</v>
      </c>
      <c r="Q1272">
        <v>5</v>
      </c>
      <c r="R1272" t="s">
        <v>50</v>
      </c>
      <c r="S1272">
        <v>12</v>
      </c>
      <c r="T1272">
        <v>3</v>
      </c>
      <c r="U1272">
        <v>1</v>
      </c>
      <c r="V1272">
        <v>0</v>
      </c>
      <c r="W1272">
        <v>6</v>
      </c>
      <c r="X1272">
        <v>3</v>
      </c>
      <c r="Y1272">
        <v>3</v>
      </c>
      <c r="Z1272">
        <v>2</v>
      </c>
      <c r="AA1272">
        <v>2</v>
      </c>
      <c r="AB1272">
        <v>2</v>
      </c>
      <c r="AC1272">
        <v>2</v>
      </c>
      <c r="AD1272">
        <v>0</v>
      </c>
      <c r="AE1272">
        <v>0</v>
      </c>
      <c r="AF1272">
        <v>0</v>
      </c>
      <c r="AG1272">
        <v>1</v>
      </c>
      <c r="AH1272" t="s">
        <v>63</v>
      </c>
      <c r="AI1272" t="s">
        <v>46</v>
      </c>
      <c r="AJ1272" t="s">
        <v>47</v>
      </c>
      <c r="AK1272" t="s">
        <v>48</v>
      </c>
      <c r="AL1272" t="s">
        <v>65</v>
      </c>
      <c r="AM1272">
        <v>3</v>
      </c>
      <c r="AN1272" t="s">
        <v>94</v>
      </c>
      <c r="AO1272" t="str" cm="1">
        <f t="array" ref="AO1272">_xlfn.IFS(
  attrition_data[[#This Row],[YearsSinceLastPromotion]]="","",
  attrition_data[[#This Row],[YearsSinceLastPromotion]]=0,"0",
  attrition_data[[#This Row],[YearsSinceLastPromotion]]&lt;=2,"1–2",
  attrition_data[[#This Row],[YearsSinceLastPromotion]]&lt;=5,"3–5",
  TRUE,"6+"
)</f>
        <v>1–2</v>
      </c>
      <c r="AP1272">
        <f>attrition_data[[#This Row],[MonthlyIncome]] * 12 * ReplacementFactor</f>
        <v>21704.399999999998</v>
      </c>
      <c r="AQ1272">
        <f>IFERROR(attrition_data[[#This Row],[AttritionFlag]] * attrition_data[[#This Row],[ReplacementCost]], 0)</f>
        <v>0</v>
      </c>
      <c r="AR127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72" t="str" cm="1">
        <f t="array" ref="AS1272">_xlfn.IFS(
  attrition_data[[#This Row],[RiskScore]] &lt;= $AU$3, "Q1 (Lowest)",
  attrition_data[[#This Row],[RiskScore]] &lt;= $AV$3, "Q2",
  attrition_data[[#This Row],[RiskScore]] &lt;= $AW$3, "Q3",
  TRUE, "Q4 (Highest)"
)</f>
        <v>Q2</v>
      </c>
    </row>
    <row r="1273" spans="1:45">
      <c r="A1273">
        <v>21</v>
      </c>
      <c r="B1273" t="s">
        <v>38</v>
      </c>
      <c r="C1273" t="s">
        <v>39</v>
      </c>
      <c r="D1273" t="s">
        <v>40</v>
      </c>
      <c r="E1273">
        <v>7</v>
      </c>
      <c r="F1273">
        <v>1</v>
      </c>
      <c r="G1273" t="s">
        <v>82</v>
      </c>
      <c r="H1273">
        <v>1780</v>
      </c>
      <c r="I1273">
        <v>2</v>
      </c>
      <c r="J1273" t="s">
        <v>53</v>
      </c>
      <c r="K1273">
        <v>3</v>
      </c>
      <c r="L1273">
        <v>1</v>
      </c>
      <c r="M1273" t="s">
        <v>79</v>
      </c>
      <c r="N1273">
        <v>2</v>
      </c>
      <c r="O1273" t="s">
        <v>44</v>
      </c>
      <c r="P1273">
        <v>2679</v>
      </c>
      <c r="Q1273">
        <v>1</v>
      </c>
      <c r="R1273" t="s">
        <v>50</v>
      </c>
      <c r="S1273">
        <v>13</v>
      </c>
      <c r="T1273">
        <v>3</v>
      </c>
      <c r="U1273">
        <v>2</v>
      </c>
      <c r="V1273">
        <v>0</v>
      </c>
      <c r="W1273">
        <v>1</v>
      </c>
      <c r="X1273">
        <v>3</v>
      </c>
      <c r="Y1273">
        <v>3</v>
      </c>
      <c r="Z1273">
        <v>1</v>
      </c>
      <c r="AA1273">
        <v>0</v>
      </c>
      <c r="AB1273">
        <v>1</v>
      </c>
      <c r="AC1273">
        <v>0</v>
      </c>
      <c r="AD1273">
        <v>1</v>
      </c>
      <c r="AE1273">
        <v>0</v>
      </c>
      <c r="AF1273">
        <v>1</v>
      </c>
      <c r="AG1273">
        <v>0</v>
      </c>
      <c r="AH1273" t="s">
        <v>153</v>
      </c>
      <c r="AI1273" t="s">
        <v>57</v>
      </c>
      <c r="AJ1273" t="s">
        <v>61</v>
      </c>
      <c r="AK1273" t="s">
        <v>65</v>
      </c>
      <c r="AL1273" t="s">
        <v>62</v>
      </c>
      <c r="AM1273">
        <v>2.25</v>
      </c>
      <c r="AN1273" t="s">
        <v>96</v>
      </c>
      <c r="AO1273" t="str" cm="1">
        <f t="array" ref="AO1273">_xlfn.IFS(
  attrition_data[[#This Row],[YearsSinceLastPromotion]]="","",
  attrition_data[[#This Row],[YearsSinceLastPromotion]]=0,"0",
  attrition_data[[#This Row],[YearsSinceLastPromotion]]&lt;=2,"1–2",
  attrition_data[[#This Row],[YearsSinceLastPromotion]]&lt;=5,"3–5",
  TRUE,"6+"
)</f>
        <v>1–2</v>
      </c>
      <c r="AP1273">
        <f>attrition_data[[#This Row],[MonthlyIncome]] * 12 * ReplacementFactor</f>
        <v>9644.4</v>
      </c>
      <c r="AQ1273">
        <f>IFERROR(attrition_data[[#This Row],[AttritionFlag]] * attrition_data[[#This Row],[ReplacementCost]], 0)</f>
        <v>9644.4</v>
      </c>
      <c r="AR127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73" t="str" cm="1">
        <f t="array" ref="AS1273">_xlfn.IFS(
  attrition_data[[#This Row],[RiskScore]] &lt;= $AU$3, "Q1 (Lowest)",
  attrition_data[[#This Row],[RiskScore]] &lt;= $AV$3, "Q2",
  attrition_data[[#This Row],[RiskScore]] &lt;= $AW$3, "Q3",
  TRUE, "Q4 (Highest)"
)</f>
        <v>Q2</v>
      </c>
    </row>
    <row r="1274" spans="1:45">
      <c r="A1274">
        <v>38</v>
      </c>
      <c r="B1274" t="s">
        <v>50</v>
      </c>
      <c r="C1274" t="s">
        <v>39</v>
      </c>
      <c r="D1274" t="s">
        <v>52</v>
      </c>
      <c r="E1274">
        <v>6</v>
      </c>
      <c r="F1274">
        <v>2</v>
      </c>
      <c r="G1274" t="s">
        <v>59</v>
      </c>
      <c r="H1274">
        <v>1782</v>
      </c>
      <c r="I1274">
        <v>4</v>
      </c>
      <c r="J1274" t="s">
        <v>42</v>
      </c>
      <c r="K1274">
        <v>2</v>
      </c>
      <c r="L1274">
        <v>1</v>
      </c>
      <c r="M1274" t="s">
        <v>60</v>
      </c>
      <c r="N1274">
        <v>3</v>
      </c>
      <c r="O1274" t="s">
        <v>55</v>
      </c>
      <c r="P1274">
        <v>3702</v>
      </c>
      <c r="Q1274">
        <v>1</v>
      </c>
      <c r="R1274" t="s">
        <v>50</v>
      </c>
      <c r="S1274">
        <v>11</v>
      </c>
      <c r="T1274">
        <v>3</v>
      </c>
      <c r="U1274">
        <v>2</v>
      </c>
      <c r="V1274">
        <v>1</v>
      </c>
      <c r="W1274">
        <v>5</v>
      </c>
      <c r="X1274">
        <v>3</v>
      </c>
      <c r="Y1274">
        <v>3</v>
      </c>
      <c r="Z1274">
        <v>5</v>
      </c>
      <c r="AA1274">
        <v>4</v>
      </c>
      <c r="AB1274">
        <v>0</v>
      </c>
      <c r="AC1274">
        <v>4</v>
      </c>
      <c r="AD1274">
        <v>0</v>
      </c>
      <c r="AE1274">
        <v>0</v>
      </c>
      <c r="AF1274">
        <v>1</v>
      </c>
      <c r="AG1274">
        <v>1</v>
      </c>
      <c r="AH1274" t="s">
        <v>45</v>
      </c>
      <c r="AI1274" t="s">
        <v>57</v>
      </c>
      <c r="AJ1274" t="s">
        <v>61</v>
      </c>
      <c r="AK1274" t="s">
        <v>48</v>
      </c>
      <c r="AL1274" t="s">
        <v>65</v>
      </c>
      <c r="AM1274">
        <v>3</v>
      </c>
      <c r="AN1274" t="s">
        <v>94</v>
      </c>
      <c r="AO1274" t="str" cm="1">
        <f t="array" ref="AO1274">_xlfn.IFS(
  attrition_data[[#This Row],[YearsSinceLastPromotion]]="","",
  attrition_data[[#This Row],[YearsSinceLastPromotion]]=0,"0",
  attrition_data[[#This Row],[YearsSinceLastPromotion]]&lt;=2,"1–2",
  attrition_data[[#This Row],[YearsSinceLastPromotion]]&lt;=5,"3–5",
  TRUE,"6+"
)</f>
        <v>0</v>
      </c>
      <c r="AP1274">
        <f>attrition_data[[#This Row],[MonthlyIncome]] * 12 * ReplacementFactor</f>
        <v>13327.199999999999</v>
      </c>
      <c r="AQ1274">
        <f>IFERROR(attrition_data[[#This Row],[AttritionFlag]] * attrition_data[[#This Row],[ReplacementCost]], 0)</f>
        <v>0</v>
      </c>
      <c r="AR127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74" t="str" cm="1">
        <f t="array" ref="AS1274">_xlfn.IFS(
  attrition_data[[#This Row],[RiskScore]] &lt;= $AU$3, "Q1 (Lowest)",
  attrition_data[[#This Row],[RiskScore]] &lt;= $AV$3, "Q2",
  attrition_data[[#This Row],[RiskScore]] &lt;= $AW$3, "Q3",
  TRUE, "Q4 (Highest)"
)</f>
        <v>Q1 (Lowest)</v>
      </c>
    </row>
    <row r="1275" spans="1:45">
      <c r="A1275">
        <v>22</v>
      </c>
      <c r="B1275" t="s">
        <v>38</v>
      </c>
      <c r="C1275" t="s">
        <v>39</v>
      </c>
      <c r="D1275" t="s">
        <v>52</v>
      </c>
      <c r="E1275">
        <v>8</v>
      </c>
      <c r="F1275">
        <v>1</v>
      </c>
      <c r="G1275" t="s">
        <v>64</v>
      </c>
      <c r="H1275">
        <v>1783</v>
      </c>
      <c r="I1275">
        <v>3</v>
      </c>
      <c r="J1275" t="s">
        <v>42</v>
      </c>
      <c r="K1275">
        <v>3</v>
      </c>
      <c r="L1275">
        <v>1</v>
      </c>
      <c r="M1275" t="s">
        <v>60</v>
      </c>
      <c r="N1275">
        <v>1</v>
      </c>
      <c r="O1275" t="s">
        <v>55</v>
      </c>
      <c r="P1275">
        <v>2398</v>
      </c>
      <c r="Q1275">
        <v>1</v>
      </c>
      <c r="R1275" t="s">
        <v>38</v>
      </c>
      <c r="S1275">
        <v>17</v>
      </c>
      <c r="T1275">
        <v>3</v>
      </c>
      <c r="U1275">
        <v>3</v>
      </c>
      <c r="V1275">
        <v>0</v>
      </c>
      <c r="W1275">
        <v>1</v>
      </c>
      <c r="X1275">
        <v>6</v>
      </c>
      <c r="Y1275">
        <v>3</v>
      </c>
      <c r="Z1275">
        <v>1</v>
      </c>
      <c r="AA1275">
        <v>0</v>
      </c>
      <c r="AB1275">
        <v>0</v>
      </c>
      <c r="AC1275">
        <v>0</v>
      </c>
      <c r="AD1275">
        <v>1</v>
      </c>
      <c r="AE1275">
        <v>1</v>
      </c>
      <c r="AF1275">
        <v>1</v>
      </c>
      <c r="AG1275">
        <v>0</v>
      </c>
      <c r="AH1275" t="s">
        <v>153</v>
      </c>
      <c r="AI1275" t="s">
        <v>57</v>
      </c>
      <c r="AJ1275" t="s">
        <v>61</v>
      </c>
      <c r="AK1275" t="s">
        <v>65</v>
      </c>
      <c r="AL1275" t="s">
        <v>62</v>
      </c>
      <c r="AM1275">
        <v>2.5</v>
      </c>
      <c r="AN1275" t="s">
        <v>96</v>
      </c>
      <c r="AO1275" t="str" cm="1">
        <f t="array" ref="AO1275">_xlfn.IFS(
  attrition_data[[#This Row],[YearsSinceLastPromotion]]="","",
  attrition_data[[#This Row],[YearsSinceLastPromotion]]=0,"0",
  attrition_data[[#This Row],[YearsSinceLastPromotion]]&lt;=2,"1–2",
  attrition_data[[#This Row],[YearsSinceLastPromotion]]&lt;=5,"3–5",
  TRUE,"6+"
)</f>
        <v>0</v>
      </c>
      <c r="AP1275">
        <f>attrition_data[[#This Row],[MonthlyIncome]] * 12 * ReplacementFactor</f>
        <v>8632.7999999999993</v>
      </c>
      <c r="AQ1275">
        <f>IFERROR(attrition_data[[#This Row],[AttritionFlag]] * attrition_data[[#This Row],[ReplacementCost]], 0)</f>
        <v>8632.7999999999993</v>
      </c>
      <c r="AR127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275" t="str" cm="1">
        <f t="array" ref="AS1275">_xlfn.IFS(
  attrition_data[[#This Row],[RiskScore]] &lt;= $AU$3, "Q1 (Lowest)",
  attrition_data[[#This Row],[RiskScore]] &lt;= $AV$3, "Q2",
  attrition_data[[#This Row],[RiskScore]] &lt;= $AW$3, "Q3",
  TRUE, "Q4 (Highest)"
)</f>
        <v>Q3</v>
      </c>
    </row>
    <row r="1276" spans="1:45">
      <c r="A1276">
        <v>31</v>
      </c>
      <c r="B1276" t="s">
        <v>50</v>
      </c>
      <c r="C1276" t="s">
        <v>39</v>
      </c>
      <c r="D1276" t="s">
        <v>40</v>
      </c>
      <c r="E1276">
        <v>29</v>
      </c>
      <c r="F1276">
        <v>4</v>
      </c>
      <c r="G1276" t="s">
        <v>82</v>
      </c>
      <c r="H1276">
        <v>1784</v>
      </c>
      <c r="I1276">
        <v>1</v>
      </c>
      <c r="J1276" t="s">
        <v>42</v>
      </c>
      <c r="K1276">
        <v>2</v>
      </c>
      <c r="L1276">
        <v>2</v>
      </c>
      <c r="M1276" t="s">
        <v>43</v>
      </c>
      <c r="N1276">
        <v>4</v>
      </c>
      <c r="O1276" t="s">
        <v>55</v>
      </c>
      <c r="P1276">
        <v>5468</v>
      </c>
      <c r="Q1276">
        <v>1</v>
      </c>
      <c r="R1276" t="s">
        <v>50</v>
      </c>
      <c r="S1276">
        <v>14</v>
      </c>
      <c r="T1276">
        <v>3</v>
      </c>
      <c r="U1276">
        <v>1</v>
      </c>
      <c r="V1276">
        <v>2</v>
      </c>
      <c r="W1276">
        <v>13</v>
      </c>
      <c r="X1276">
        <v>3</v>
      </c>
      <c r="Y1276">
        <v>3</v>
      </c>
      <c r="Z1276">
        <v>12</v>
      </c>
      <c r="AA1276">
        <v>7</v>
      </c>
      <c r="AB1276">
        <v>5</v>
      </c>
      <c r="AC1276">
        <v>7</v>
      </c>
      <c r="AD1276">
        <v>0</v>
      </c>
      <c r="AE1276">
        <v>0</v>
      </c>
      <c r="AF1276">
        <v>0</v>
      </c>
      <c r="AG1276">
        <v>1</v>
      </c>
      <c r="AH1276" t="s">
        <v>63</v>
      </c>
      <c r="AI1276" t="s">
        <v>68</v>
      </c>
      <c r="AJ1276" t="s">
        <v>47</v>
      </c>
      <c r="AK1276" t="s">
        <v>58</v>
      </c>
      <c r="AL1276" t="s">
        <v>71</v>
      </c>
      <c r="AM1276">
        <v>2.25</v>
      </c>
      <c r="AN1276" t="s">
        <v>96</v>
      </c>
      <c r="AO1276" t="str" cm="1">
        <f t="array" ref="AO1276">_xlfn.IFS(
  attrition_data[[#This Row],[YearsSinceLastPromotion]]="","",
  attrition_data[[#This Row],[YearsSinceLastPromotion]]=0,"0",
  attrition_data[[#This Row],[YearsSinceLastPromotion]]&lt;=2,"1–2",
  attrition_data[[#This Row],[YearsSinceLastPromotion]]&lt;=5,"3–5",
  TRUE,"6+"
)</f>
        <v>3–5</v>
      </c>
      <c r="AP1276">
        <f>attrition_data[[#This Row],[MonthlyIncome]] * 12 * ReplacementFactor</f>
        <v>19684.8</v>
      </c>
      <c r="AQ1276">
        <f>IFERROR(attrition_data[[#This Row],[AttritionFlag]] * attrition_data[[#This Row],[ReplacementCost]], 0)</f>
        <v>0</v>
      </c>
      <c r="AR127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276" t="str" cm="1">
        <f t="array" ref="AS1276">_xlfn.IFS(
  attrition_data[[#This Row],[RiskScore]] &lt;= $AU$3, "Q1 (Lowest)",
  attrition_data[[#This Row],[RiskScore]] &lt;= $AV$3, "Q2",
  attrition_data[[#This Row],[RiskScore]] &lt;= $AW$3, "Q3",
  TRUE, "Q4 (Highest)"
)</f>
        <v>Q3</v>
      </c>
    </row>
    <row r="1277" spans="1:45">
      <c r="A1277">
        <v>51</v>
      </c>
      <c r="B1277" t="s">
        <v>50</v>
      </c>
      <c r="C1277" t="s">
        <v>39</v>
      </c>
      <c r="D1277" t="s">
        <v>52</v>
      </c>
      <c r="E1277">
        <v>3</v>
      </c>
      <c r="F1277">
        <v>3</v>
      </c>
      <c r="G1277" t="s">
        <v>83</v>
      </c>
      <c r="H1277">
        <v>1786</v>
      </c>
      <c r="I1277">
        <v>1</v>
      </c>
      <c r="J1277" t="s">
        <v>42</v>
      </c>
      <c r="K1277">
        <v>3</v>
      </c>
      <c r="L1277">
        <v>3</v>
      </c>
      <c r="M1277" t="s">
        <v>75</v>
      </c>
      <c r="N1277">
        <v>3</v>
      </c>
      <c r="O1277" t="s">
        <v>55</v>
      </c>
      <c r="P1277">
        <v>13116</v>
      </c>
      <c r="Q1277">
        <v>2</v>
      </c>
      <c r="R1277" t="s">
        <v>50</v>
      </c>
      <c r="S1277">
        <v>11</v>
      </c>
      <c r="T1277">
        <v>3</v>
      </c>
      <c r="U1277">
        <v>4</v>
      </c>
      <c r="V1277">
        <v>0</v>
      </c>
      <c r="W1277">
        <v>15</v>
      </c>
      <c r="X1277">
        <v>2</v>
      </c>
      <c r="Y1277">
        <v>3</v>
      </c>
      <c r="Z1277">
        <v>2</v>
      </c>
      <c r="AA1277">
        <v>2</v>
      </c>
      <c r="AB1277">
        <v>2</v>
      </c>
      <c r="AC1277">
        <v>2</v>
      </c>
      <c r="AD1277">
        <v>0</v>
      </c>
      <c r="AE1277">
        <v>0</v>
      </c>
      <c r="AF1277">
        <v>0</v>
      </c>
      <c r="AG1277">
        <v>1</v>
      </c>
      <c r="AH1277" t="s">
        <v>56</v>
      </c>
      <c r="AI1277" t="s">
        <v>46</v>
      </c>
      <c r="AJ1277" t="s">
        <v>81</v>
      </c>
      <c r="AK1277" t="s">
        <v>58</v>
      </c>
      <c r="AL1277" t="s">
        <v>65</v>
      </c>
      <c r="AM1277">
        <v>2.75</v>
      </c>
      <c r="AN1277" t="s">
        <v>94</v>
      </c>
      <c r="AO1277" t="str" cm="1">
        <f t="array" ref="AO1277">_xlfn.IFS(
  attrition_data[[#This Row],[YearsSinceLastPromotion]]="","",
  attrition_data[[#This Row],[YearsSinceLastPromotion]]=0,"0",
  attrition_data[[#This Row],[YearsSinceLastPromotion]]&lt;=2,"1–2",
  attrition_data[[#This Row],[YearsSinceLastPromotion]]&lt;=5,"3–5",
  TRUE,"6+"
)</f>
        <v>1–2</v>
      </c>
      <c r="AP1277">
        <f>attrition_data[[#This Row],[MonthlyIncome]] * 12 * ReplacementFactor</f>
        <v>47217.599999999999</v>
      </c>
      <c r="AQ1277">
        <f>IFERROR(attrition_data[[#This Row],[AttritionFlag]] * attrition_data[[#This Row],[ReplacementCost]], 0)</f>
        <v>0</v>
      </c>
      <c r="AR127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77" t="str" cm="1">
        <f t="array" ref="AS1277">_xlfn.IFS(
  attrition_data[[#This Row],[RiskScore]] &lt;= $AU$3, "Q1 (Lowest)",
  attrition_data[[#This Row],[RiskScore]] &lt;= $AV$3, "Q2",
  attrition_data[[#This Row],[RiskScore]] &lt;= $AW$3, "Q3",
  TRUE, "Q4 (Highest)"
)</f>
        <v>Q2</v>
      </c>
    </row>
    <row r="1278" spans="1:45">
      <c r="A1278">
        <v>37</v>
      </c>
      <c r="B1278" t="s">
        <v>50</v>
      </c>
      <c r="C1278" t="s">
        <v>39</v>
      </c>
      <c r="D1278" t="s">
        <v>40</v>
      </c>
      <c r="E1278">
        <v>9</v>
      </c>
      <c r="F1278">
        <v>2</v>
      </c>
      <c r="G1278" t="s">
        <v>82</v>
      </c>
      <c r="H1278">
        <v>1787</v>
      </c>
      <c r="I1278">
        <v>2</v>
      </c>
      <c r="J1278" t="s">
        <v>53</v>
      </c>
      <c r="K1278">
        <v>2</v>
      </c>
      <c r="L1278">
        <v>2</v>
      </c>
      <c r="M1278" t="s">
        <v>43</v>
      </c>
      <c r="N1278">
        <v>2</v>
      </c>
      <c r="O1278" t="s">
        <v>55</v>
      </c>
      <c r="P1278">
        <v>4189</v>
      </c>
      <c r="Q1278">
        <v>1</v>
      </c>
      <c r="R1278" t="s">
        <v>50</v>
      </c>
      <c r="S1278">
        <v>14</v>
      </c>
      <c r="T1278">
        <v>3</v>
      </c>
      <c r="U1278">
        <v>1</v>
      </c>
      <c r="V1278">
        <v>2</v>
      </c>
      <c r="W1278">
        <v>5</v>
      </c>
      <c r="X1278">
        <v>2</v>
      </c>
      <c r="Y1278">
        <v>3</v>
      </c>
      <c r="Z1278">
        <v>5</v>
      </c>
      <c r="AA1278">
        <v>2</v>
      </c>
      <c r="AB1278">
        <v>0</v>
      </c>
      <c r="AC1278">
        <v>3</v>
      </c>
      <c r="AD1278">
        <v>0</v>
      </c>
      <c r="AE1278">
        <v>0</v>
      </c>
      <c r="AF1278">
        <v>1</v>
      </c>
      <c r="AG1278">
        <v>1</v>
      </c>
      <c r="AH1278" t="s">
        <v>45</v>
      </c>
      <c r="AI1278" t="s">
        <v>57</v>
      </c>
      <c r="AJ1278" t="s">
        <v>61</v>
      </c>
      <c r="AK1278" t="s">
        <v>48</v>
      </c>
      <c r="AL1278" t="s">
        <v>65</v>
      </c>
      <c r="AM1278">
        <v>2</v>
      </c>
      <c r="AN1278" t="s">
        <v>93</v>
      </c>
      <c r="AO1278" t="str" cm="1">
        <f t="array" ref="AO1278">_xlfn.IFS(
  attrition_data[[#This Row],[YearsSinceLastPromotion]]="","",
  attrition_data[[#This Row],[YearsSinceLastPromotion]]=0,"0",
  attrition_data[[#This Row],[YearsSinceLastPromotion]]&lt;=2,"1–2",
  attrition_data[[#This Row],[YearsSinceLastPromotion]]&lt;=5,"3–5",
  TRUE,"6+"
)</f>
        <v>0</v>
      </c>
      <c r="AP1278">
        <f>attrition_data[[#This Row],[MonthlyIncome]] * 12 * ReplacementFactor</f>
        <v>15080.4</v>
      </c>
      <c r="AQ1278">
        <f>IFERROR(attrition_data[[#This Row],[AttritionFlag]] * attrition_data[[#This Row],[ReplacementCost]], 0)</f>
        <v>0</v>
      </c>
      <c r="AR127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78" t="str" cm="1">
        <f t="array" ref="AS1278">_xlfn.IFS(
  attrition_data[[#This Row],[RiskScore]] &lt;= $AU$3, "Q1 (Lowest)",
  attrition_data[[#This Row],[RiskScore]] &lt;= $AV$3, "Q2",
  attrition_data[[#This Row],[RiskScore]] &lt;= $AW$3, "Q3",
  TRUE, "Q4 (Highest)"
)</f>
        <v>Q2</v>
      </c>
    </row>
    <row r="1279" spans="1:45">
      <c r="A1279">
        <v>46</v>
      </c>
      <c r="B1279" t="s">
        <v>50</v>
      </c>
      <c r="C1279" t="s">
        <v>39</v>
      </c>
      <c r="D1279" t="s">
        <v>52</v>
      </c>
      <c r="E1279">
        <v>2</v>
      </c>
      <c r="F1279">
        <v>4</v>
      </c>
      <c r="G1279" t="s">
        <v>64</v>
      </c>
      <c r="H1279">
        <v>1789</v>
      </c>
      <c r="I1279">
        <v>3</v>
      </c>
      <c r="J1279" t="s">
        <v>53</v>
      </c>
      <c r="K1279">
        <v>3</v>
      </c>
      <c r="L1279">
        <v>5</v>
      </c>
      <c r="M1279" t="s">
        <v>80</v>
      </c>
      <c r="N1279">
        <v>4</v>
      </c>
      <c r="O1279" t="s">
        <v>67</v>
      </c>
      <c r="P1279">
        <v>19328</v>
      </c>
      <c r="Q1279">
        <v>7</v>
      </c>
      <c r="R1279" t="s">
        <v>38</v>
      </c>
      <c r="S1279">
        <v>17</v>
      </c>
      <c r="T1279">
        <v>3</v>
      </c>
      <c r="U1279">
        <v>3</v>
      </c>
      <c r="V1279">
        <v>1</v>
      </c>
      <c r="W1279">
        <v>24</v>
      </c>
      <c r="X1279">
        <v>3</v>
      </c>
      <c r="Y1279">
        <v>3</v>
      </c>
      <c r="Z1279">
        <v>2</v>
      </c>
      <c r="AA1279">
        <v>1</v>
      </c>
      <c r="AB1279">
        <v>2</v>
      </c>
      <c r="AC1279">
        <v>2</v>
      </c>
      <c r="AD1279">
        <v>0</v>
      </c>
      <c r="AE1279">
        <v>1</v>
      </c>
      <c r="AF1279">
        <v>0</v>
      </c>
      <c r="AG1279">
        <v>1</v>
      </c>
      <c r="AH1279" t="s">
        <v>56</v>
      </c>
      <c r="AI1279" t="s">
        <v>46</v>
      </c>
      <c r="AJ1279" t="s">
        <v>76</v>
      </c>
      <c r="AK1279" t="s">
        <v>71</v>
      </c>
      <c r="AL1279" t="s">
        <v>65</v>
      </c>
      <c r="AM1279">
        <v>3.25</v>
      </c>
      <c r="AN1279" t="s">
        <v>95</v>
      </c>
      <c r="AO1279" t="str" cm="1">
        <f t="array" ref="AO1279">_xlfn.IFS(
  attrition_data[[#This Row],[YearsSinceLastPromotion]]="","",
  attrition_data[[#This Row],[YearsSinceLastPromotion]]=0,"0",
  attrition_data[[#This Row],[YearsSinceLastPromotion]]&lt;=2,"1–2",
  attrition_data[[#This Row],[YearsSinceLastPromotion]]&lt;=5,"3–5",
  TRUE,"6+"
)</f>
        <v>1–2</v>
      </c>
      <c r="AP1279">
        <f>attrition_data[[#This Row],[MonthlyIncome]] * 12 * ReplacementFactor</f>
        <v>69580.800000000003</v>
      </c>
      <c r="AQ1279">
        <f>IFERROR(attrition_data[[#This Row],[AttritionFlag]] * attrition_data[[#This Row],[ReplacementCost]], 0)</f>
        <v>0</v>
      </c>
      <c r="AR127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279" t="str" cm="1">
        <f t="array" ref="AS1279">_xlfn.IFS(
  attrition_data[[#This Row],[RiskScore]] &lt;= $AU$3, "Q1 (Lowest)",
  attrition_data[[#This Row],[RiskScore]] &lt;= $AV$3, "Q2",
  attrition_data[[#This Row],[RiskScore]] &lt;= $AW$3, "Q3",
  TRUE, "Q4 (Highest)"
)</f>
        <v>Q3</v>
      </c>
    </row>
    <row r="1280" spans="1:45">
      <c r="A1280">
        <v>36</v>
      </c>
      <c r="B1280" t="s">
        <v>50</v>
      </c>
      <c r="C1280" t="s">
        <v>39</v>
      </c>
      <c r="D1280" t="s">
        <v>52</v>
      </c>
      <c r="E1280">
        <v>10</v>
      </c>
      <c r="F1280">
        <v>3</v>
      </c>
      <c r="G1280" t="s">
        <v>41</v>
      </c>
      <c r="H1280">
        <v>1790</v>
      </c>
      <c r="I1280">
        <v>4</v>
      </c>
      <c r="J1280" t="s">
        <v>53</v>
      </c>
      <c r="K1280">
        <v>3</v>
      </c>
      <c r="L1280">
        <v>3</v>
      </c>
      <c r="M1280" t="s">
        <v>70</v>
      </c>
      <c r="N1280">
        <v>1</v>
      </c>
      <c r="O1280" t="s">
        <v>55</v>
      </c>
      <c r="P1280">
        <v>8321</v>
      </c>
      <c r="Q1280">
        <v>7</v>
      </c>
      <c r="R1280" t="s">
        <v>38</v>
      </c>
      <c r="S1280">
        <v>13</v>
      </c>
      <c r="T1280">
        <v>3</v>
      </c>
      <c r="U1280">
        <v>4</v>
      </c>
      <c r="V1280">
        <v>1</v>
      </c>
      <c r="W1280">
        <v>15</v>
      </c>
      <c r="X1280">
        <v>1</v>
      </c>
      <c r="Y1280">
        <v>3</v>
      </c>
      <c r="Z1280">
        <v>12</v>
      </c>
      <c r="AA1280">
        <v>8</v>
      </c>
      <c r="AB1280">
        <v>5</v>
      </c>
      <c r="AC1280">
        <v>7</v>
      </c>
      <c r="AD1280">
        <v>0</v>
      </c>
      <c r="AE1280">
        <v>1</v>
      </c>
      <c r="AF1280">
        <v>0</v>
      </c>
      <c r="AG1280">
        <v>1</v>
      </c>
      <c r="AH1280" t="s">
        <v>45</v>
      </c>
      <c r="AI1280" t="s">
        <v>57</v>
      </c>
      <c r="AJ1280" t="s">
        <v>47</v>
      </c>
      <c r="AK1280" t="s">
        <v>58</v>
      </c>
      <c r="AL1280" t="s">
        <v>71</v>
      </c>
      <c r="AM1280">
        <v>3</v>
      </c>
      <c r="AN1280" t="s">
        <v>94</v>
      </c>
      <c r="AO1280" t="str" cm="1">
        <f t="array" ref="AO1280">_xlfn.IFS(
  attrition_data[[#This Row],[YearsSinceLastPromotion]]="","",
  attrition_data[[#This Row],[YearsSinceLastPromotion]]=0,"0",
  attrition_data[[#This Row],[YearsSinceLastPromotion]]&lt;=2,"1–2",
  attrition_data[[#This Row],[YearsSinceLastPromotion]]&lt;=5,"3–5",
  TRUE,"6+"
)</f>
        <v>3–5</v>
      </c>
      <c r="AP1280">
        <f>attrition_data[[#This Row],[MonthlyIncome]] * 12 * ReplacementFactor</f>
        <v>29955.599999999999</v>
      </c>
      <c r="AQ1280">
        <f>IFERROR(attrition_data[[#This Row],[AttritionFlag]] * attrition_data[[#This Row],[ReplacementCost]], 0)</f>
        <v>0</v>
      </c>
      <c r="AR128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280" t="str" cm="1">
        <f t="array" ref="AS1280">_xlfn.IFS(
  attrition_data[[#This Row],[RiskScore]] &lt;= $AU$3, "Q1 (Lowest)",
  attrition_data[[#This Row],[RiskScore]] &lt;= $AV$3, "Q2",
  attrition_data[[#This Row],[RiskScore]] &lt;= $AW$3, "Q3",
  TRUE, "Q4 (Highest)"
)</f>
        <v>Q3</v>
      </c>
    </row>
    <row r="1281" spans="1:45">
      <c r="A1281">
        <v>44</v>
      </c>
      <c r="B1281" t="s">
        <v>38</v>
      </c>
      <c r="C1281" t="s">
        <v>51</v>
      </c>
      <c r="D1281" t="s">
        <v>52</v>
      </c>
      <c r="E1281">
        <v>1</v>
      </c>
      <c r="F1281">
        <v>2</v>
      </c>
      <c r="G1281" t="s">
        <v>64</v>
      </c>
      <c r="H1281">
        <v>1792</v>
      </c>
      <c r="I1281">
        <v>3</v>
      </c>
      <c r="J1281" t="s">
        <v>53</v>
      </c>
      <c r="K1281">
        <v>3</v>
      </c>
      <c r="L1281">
        <v>1</v>
      </c>
      <c r="M1281" t="s">
        <v>54</v>
      </c>
      <c r="N1281">
        <v>2</v>
      </c>
      <c r="O1281" t="s">
        <v>67</v>
      </c>
      <c r="P1281">
        <v>2342</v>
      </c>
      <c r="Q1281">
        <v>1</v>
      </c>
      <c r="R1281" t="s">
        <v>38</v>
      </c>
      <c r="S1281">
        <v>12</v>
      </c>
      <c r="T1281">
        <v>3</v>
      </c>
      <c r="U1281">
        <v>3</v>
      </c>
      <c r="V1281">
        <v>3</v>
      </c>
      <c r="W1281">
        <v>6</v>
      </c>
      <c r="X1281">
        <v>2</v>
      </c>
      <c r="Y1281">
        <v>2</v>
      </c>
      <c r="Z1281">
        <v>5</v>
      </c>
      <c r="AA1281">
        <v>3</v>
      </c>
      <c r="AB1281">
        <v>2</v>
      </c>
      <c r="AC1281">
        <v>3</v>
      </c>
      <c r="AD1281">
        <v>1</v>
      </c>
      <c r="AE1281">
        <v>1</v>
      </c>
      <c r="AF1281">
        <v>0</v>
      </c>
      <c r="AG1281">
        <v>1</v>
      </c>
      <c r="AH1281" t="s">
        <v>45</v>
      </c>
      <c r="AI1281" t="s">
        <v>46</v>
      </c>
      <c r="AJ1281" t="s">
        <v>61</v>
      </c>
      <c r="AK1281" t="s">
        <v>48</v>
      </c>
      <c r="AL1281" t="s">
        <v>65</v>
      </c>
      <c r="AM1281">
        <v>2.5</v>
      </c>
      <c r="AN1281" t="s">
        <v>96</v>
      </c>
      <c r="AO1281" t="str" cm="1">
        <f t="array" ref="AO1281">_xlfn.IFS(
  attrition_data[[#This Row],[YearsSinceLastPromotion]]="","",
  attrition_data[[#This Row],[YearsSinceLastPromotion]]=0,"0",
  attrition_data[[#This Row],[YearsSinceLastPromotion]]&lt;=2,"1–2",
  attrition_data[[#This Row],[YearsSinceLastPromotion]]&lt;=5,"3–5",
  TRUE,"6+"
)</f>
        <v>1–2</v>
      </c>
      <c r="AP1281">
        <f>attrition_data[[#This Row],[MonthlyIncome]] * 12 * ReplacementFactor</f>
        <v>8431.1999999999989</v>
      </c>
      <c r="AQ1281">
        <f>IFERROR(attrition_data[[#This Row],[AttritionFlag]] * attrition_data[[#This Row],[ReplacementCost]], 0)</f>
        <v>8431.1999999999989</v>
      </c>
      <c r="AR128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81" t="str" cm="1">
        <f t="array" ref="AS1281">_xlfn.IFS(
  attrition_data[[#This Row],[RiskScore]] &lt;= $AU$3, "Q1 (Lowest)",
  attrition_data[[#This Row],[RiskScore]] &lt;= $AV$3, "Q2",
  attrition_data[[#This Row],[RiskScore]] &lt;= $AW$3, "Q3",
  TRUE, "Q4 (Highest)"
)</f>
        <v>Q2</v>
      </c>
    </row>
    <row r="1282" spans="1:45">
      <c r="A1282">
        <v>37</v>
      </c>
      <c r="B1282" t="s">
        <v>50</v>
      </c>
      <c r="C1282" t="s">
        <v>39</v>
      </c>
      <c r="D1282" t="s">
        <v>84</v>
      </c>
      <c r="E1282">
        <v>8</v>
      </c>
      <c r="F1282">
        <v>2</v>
      </c>
      <c r="G1282" t="s">
        <v>59</v>
      </c>
      <c r="H1282">
        <v>1794</v>
      </c>
      <c r="I1282">
        <v>3</v>
      </c>
      <c r="J1282" t="s">
        <v>53</v>
      </c>
      <c r="K1282">
        <v>3</v>
      </c>
      <c r="L1282">
        <v>2</v>
      </c>
      <c r="M1282" t="s">
        <v>84</v>
      </c>
      <c r="N1282">
        <v>2</v>
      </c>
      <c r="O1282" t="s">
        <v>67</v>
      </c>
      <c r="P1282">
        <v>4071</v>
      </c>
      <c r="Q1282">
        <v>2</v>
      </c>
      <c r="R1282" t="s">
        <v>50</v>
      </c>
      <c r="S1282">
        <v>13</v>
      </c>
      <c r="T1282">
        <v>3</v>
      </c>
      <c r="U1282">
        <v>3</v>
      </c>
      <c r="V1282">
        <v>0</v>
      </c>
      <c r="W1282">
        <v>19</v>
      </c>
      <c r="X1282">
        <v>4</v>
      </c>
      <c r="Y1282">
        <v>2</v>
      </c>
      <c r="Z1282">
        <v>10</v>
      </c>
      <c r="AA1282">
        <v>0</v>
      </c>
      <c r="AB1282">
        <v>4</v>
      </c>
      <c r="AC1282">
        <v>7</v>
      </c>
      <c r="AD1282">
        <v>0</v>
      </c>
      <c r="AE1282">
        <v>0</v>
      </c>
      <c r="AF1282">
        <v>0</v>
      </c>
      <c r="AG1282">
        <v>1</v>
      </c>
      <c r="AH1282" t="s">
        <v>45</v>
      </c>
      <c r="AI1282" t="s">
        <v>57</v>
      </c>
      <c r="AJ1282" t="s">
        <v>61</v>
      </c>
      <c r="AK1282" t="s">
        <v>71</v>
      </c>
      <c r="AL1282" t="s">
        <v>49</v>
      </c>
      <c r="AM1282">
        <v>2.5</v>
      </c>
      <c r="AN1282" t="s">
        <v>96</v>
      </c>
      <c r="AO1282" t="str" cm="1">
        <f t="array" ref="AO1282">_xlfn.IFS(
  attrition_data[[#This Row],[YearsSinceLastPromotion]]="","",
  attrition_data[[#This Row],[YearsSinceLastPromotion]]=0,"0",
  attrition_data[[#This Row],[YearsSinceLastPromotion]]&lt;=2,"1–2",
  attrition_data[[#This Row],[YearsSinceLastPromotion]]&lt;=5,"3–5",
  TRUE,"6+"
)</f>
        <v>3–5</v>
      </c>
      <c r="AP1282">
        <f>attrition_data[[#This Row],[MonthlyIncome]] * 12 * ReplacementFactor</f>
        <v>14655.6</v>
      </c>
      <c r="AQ1282">
        <f>IFERROR(attrition_data[[#This Row],[AttritionFlag]] * attrition_data[[#This Row],[ReplacementCost]], 0)</f>
        <v>0</v>
      </c>
      <c r="AR128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82" t="str" cm="1">
        <f t="array" ref="AS1282">_xlfn.IFS(
  attrition_data[[#This Row],[RiskScore]] &lt;= $AU$3, "Q1 (Lowest)",
  attrition_data[[#This Row],[RiskScore]] &lt;= $AV$3, "Q2",
  attrition_data[[#This Row],[RiskScore]] &lt;= $AW$3, "Q3",
  TRUE, "Q4 (Highest)"
)</f>
        <v>Q2</v>
      </c>
    </row>
    <row r="1283" spans="1:45">
      <c r="A1283">
        <v>35</v>
      </c>
      <c r="B1283" t="s">
        <v>38</v>
      </c>
      <c r="C1283" t="s">
        <v>39</v>
      </c>
      <c r="D1283" t="s">
        <v>40</v>
      </c>
      <c r="E1283">
        <v>27</v>
      </c>
      <c r="F1283">
        <v>3</v>
      </c>
      <c r="G1283" t="s">
        <v>41</v>
      </c>
      <c r="H1283">
        <v>1797</v>
      </c>
      <c r="I1283">
        <v>3</v>
      </c>
      <c r="J1283" t="s">
        <v>53</v>
      </c>
      <c r="K1283">
        <v>3</v>
      </c>
      <c r="L1283">
        <v>2</v>
      </c>
      <c r="M1283" t="s">
        <v>43</v>
      </c>
      <c r="N1283">
        <v>4</v>
      </c>
      <c r="O1283" t="s">
        <v>44</v>
      </c>
      <c r="P1283">
        <v>5813</v>
      </c>
      <c r="Q1283">
        <v>1</v>
      </c>
      <c r="R1283" t="s">
        <v>38</v>
      </c>
      <c r="S1283">
        <v>18</v>
      </c>
      <c r="T1283">
        <v>3</v>
      </c>
      <c r="U1283">
        <v>4</v>
      </c>
      <c r="V1283">
        <v>0</v>
      </c>
      <c r="W1283">
        <v>10</v>
      </c>
      <c r="X1283">
        <v>2</v>
      </c>
      <c r="Y1283">
        <v>3</v>
      </c>
      <c r="Z1283">
        <v>10</v>
      </c>
      <c r="AA1283">
        <v>7</v>
      </c>
      <c r="AB1283">
        <v>7</v>
      </c>
      <c r="AC1283">
        <v>7</v>
      </c>
      <c r="AD1283">
        <v>1</v>
      </c>
      <c r="AE1283">
        <v>1</v>
      </c>
      <c r="AF1283">
        <v>0</v>
      </c>
      <c r="AG1283">
        <v>1</v>
      </c>
      <c r="AH1283" t="s">
        <v>45</v>
      </c>
      <c r="AI1283" t="s">
        <v>68</v>
      </c>
      <c r="AJ1283" t="s">
        <v>47</v>
      </c>
      <c r="AK1283" t="s">
        <v>58</v>
      </c>
      <c r="AL1283" t="s">
        <v>49</v>
      </c>
      <c r="AM1283">
        <v>3.5</v>
      </c>
      <c r="AN1283" t="s">
        <v>95</v>
      </c>
      <c r="AO1283" t="str" cm="1">
        <f t="array" ref="AO1283">_xlfn.IFS(
  attrition_data[[#This Row],[YearsSinceLastPromotion]]="","",
  attrition_data[[#This Row],[YearsSinceLastPromotion]]=0,"0",
  attrition_data[[#This Row],[YearsSinceLastPromotion]]&lt;=2,"1–2",
  attrition_data[[#This Row],[YearsSinceLastPromotion]]&lt;=5,"3–5",
  TRUE,"6+"
)</f>
        <v>6+</v>
      </c>
      <c r="AP1283">
        <f>attrition_data[[#This Row],[MonthlyIncome]] * 12 * ReplacementFactor</f>
        <v>20926.8</v>
      </c>
      <c r="AQ1283">
        <f>IFERROR(attrition_data[[#This Row],[AttritionFlag]] * attrition_data[[#This Row],[ReplacementCost]], 0)</f>
        <v>20926.8</v>
      </c>
      <c r="AR128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283" t="str" cm="1">
        <f t="array" ref="AS1283">_xlfn.IFS(
  attrition_data[[#This Row],[RiskScore]] &lt;= $AU$3, "Q1 (Lowest)",
  attrition_data[[#This Row],[RiskScore]] &lt;= $AV$3, "Q2",
  attrition_data[[#This Row],[RiskScore]] &lt;= $AW$3, "Q3",
  TRUE, "Q4 (Highest)"
)</f>
        <v>Q4 (Highest)</v>
      </c>
    </row>
    <row r="1284" spans="1:45">
      <c r="A1284">
        <v>33</v>
      </c>
      <c r="B1284" t="s">
        <v>50</v>
      </c>
      <c r="C1284" t="s">
        <v>39</v>
      </c>
      <c r="D1284" t="s">
        <v>52</v>
      </c>
      <c r="E1284">
        <v>8</v>
      </c>
      <c r="F1284">
        <v>4</v>
      </c>
      <c r="G1284" t="s">
        <v>41</v>
      </c>
      <c r="H1284">
        <v>1798</v>
      </c>
      <c r="I1284">
        <v>4</v>
      </c>
      <c r="J1284" t="s">
        <v>53</v>
      </c>
      <c r="K1284">
        <v>4</v>
      </c>
      <c r="L1284">
        <v>1</v>
      </c>
      <c r="M1284" t="s">
        <v>54</v>
      </c>
      <c r="N1284">
        <v>1</v>
      </c>
      <c r="O1284" t="s">
        <v>55</v>
      </c>
      <c r="P1284">
        <v>3143</v>
      </c>
      <c r="Q1284">
        <v>6</v>
      </c>
      <c r="R1284" t="s">
        <v>50</v>
      </c>
      <c r="S1284">
        <v>19</v>
      </c>
      <c r="T1284">
        <v>3</v>
      </c>
      <c r="U1284">
        <v>2</v>
      </c>
      <c r="V1284">
        <v>1</v>
      </c>
      <c r="W1284">
        <v>14</v>
      </c>
      <c r="X1284">
        <v>1</v>
      </c>
      <c r="Y1284">
        <v>3</v>
      </c>
      <c r="Z1284">
        <v>10</v>
      </c>
      <c r="AA1284">
        <v>8</v>
      </c>
      <c r="AB1284">
        <v>7</v>
      </c>
      <c r="AC1284">
        <v>6</v>
      </c>
      <c r="AD1284">
        <v>0</v>
      </c>
      <c r="AE1284">
        <v>0</v>
      </c>
      <c r="AF1284">
        <v>0</v>
      </c>
      <c r="AG1284">
        <v>1</v>
      </c>
      <c r="AH1284" t="s">
        <v>63</v>
      </c>
      <c r="AI1284" t="s">
        <v>57</v>
      </c>
      <c r="AJ1284" t="s">
        <v>61</v>
      </c>
      <c r="AK1284" t="s">
        <v>58</v>
      </c>
      <c r="AL1284" t="s">
        <v>49</v>
      </c>
      <c r="AM1284">
        <v>2.5</v>
      </c>
      <c r="AN1284" t="s">
        <v>96</v>
      </c>
      <c r="AO1284" t="str" cm="1">
        <f t="array" ref="AO1284">_xlfn.IFS(
  attrition_data[[#This Row],[YearsSinceLastPromotion]]="","",
  attrition_data[[#This Row],[YearsSinceLastPromotion]]=0,"0",
  attrition_data[[#This Row],[YearsSinceLastPromotion]]&lt;=2,"1–2",
  attrition_data[[#This Row],[YearsSinceLastPromotion]]&lt;=5,"3–5",
  TRUE,"6+"
)</f>
        <v>6+</v>
      </c>
      <c r="AP1284">
        <f>attrition_data[[#This Row],[MonthlyIncome]] * 12 * ReplacementFactor</f>
        <v>11314.8</v>
      </c>
      <c r="AQ1284">
        <f>IFERROR(attrition_data[[#This Row],[AttritionFlag]] * attrition_data[[#This Row],[ReplacementCost]], 0)</f>
        <v>0</v>
      </c>
      <c r="AR128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84" t="str" cm="1">
        <f t="array" ref="AS1284">_xlfn.IFS(
  attrition_data[[#This Row],[RiskScore]] &lt;= $AU$3, "Q1 (Lowest)",
  attrition_data[[#This Row],[RiskScore]] &lt;= $AV$3, "Q2",
  attrition_data[[#This Row],[RiskScore]] &lt;= $AW$3, "Q3",
  TRUE, "Q4 (Highest)"
)</f>
        <v>Q2</v>
      </c>
    </row>
    <row r="1285" spans="1:45">
      <c r="A1285">
        <v>28</v>
      </c>
      <c r="B1285" t="s">
        <v>50</v>
      </c>
      <c r="C1285" t="s">
        <v>39</v>
      </c>
      <c r="D1285" t="s">
        <v>52</v>
      </c>
      <c r="E1285">
        <v>1</v>
      </c>
      <c r="F1285">
        <v>3</v>
      </c>
      <c r="G1285" t="s">
        <v>41</v>
      </c>
      <c r="H1285">
        <v>1799</v>
      </c>
      <c r="I1285">
        <v>3</v>
      </c>
      <c r="J1285" t="s">
        <v>53</v>
      </c>
      <c r="K1285">
        <v>3</v>
      </c>
      <c r="L1285">
        <v>1</v>
      </c>
      <c r="M1285" t="s">
        <v>54</v>
      </c>
      <c r="N1285">
        <v>4</v>
      </c>
      <c r="O1285" t="s">
        <v>55</v>
      </c>
      <c r="P1285">
        <v>2044</v>
      </c>
      <c r="Q1285">
        <v>1</v>
      </c>
      <c r="R1285" t="s">
        <v>50</v>
      </c>
      <c r="S1285">
        <v>11</v>
      </c>
      <c r="T1285">
        <v>3</v>
      </c>
      <c r="U1285">
        <v>3</v>
      </c>
      <c r="V1285">
        <v>1</v>
      </c>
      <c r="W1285">
        <v>5</v>
      </c>
      <c r="X1285">
        <v>6</v>
      </c>
      <c r="Y1285">
        <v>4</v>
      </c>
      <c r="Z1285">
        <v>5</v>
      </c>
      <c r="AA1285">
        <v>3</v>
      </c>
      <c r="AB1285">
        <v>0</v>
      </c>
      <c r="AC1285">
        <v>3</v>
      </c>
      <c r="AD1285">
        <v>0</v>
      </c>
      <c r="AE1285">
        <v>0</v>
      </c>
      <c r="AF1285">
        <v>1</v>
      </c>
      <c r="AG1285">
        <v>1</v>
      </c>
      <c r="AH1285" t="s">
        <v>63</v>
      </c>
      <c r="AI1285" t="s">
        <v>46</v>
      </c>
      <c r="AJ1285" t="s">
        <v>61</v>
      </c>
      <c r="AK1285" t="s">
        <v>48</v>
      </c>
      <c r="AL1285" t="s">
        <v>65</v>
      </c>
      <c r="AM1285">
        <v>3.5</v>
      </c>
      <c r="AN1285" t="s">
        <v>95</v>
      </c>
      <c r="AO1285" t="str" cm="1">
        <f t="array" ref="AO1285">_xlfn.IFS(
  attrition_data[[#This Row],[YearsSinceLastPromotion]]="","",
  attrition_data[[#This Row],[YearsSinceLastPromotion]]=0,"0",
  attrition_data[[#This Row],[YearsSinceLastPromotion]]&lt;=2,"1–2",
  attrition_data[[#This Row],[YearsSinceLastPromotion]]&lt;=5,"3–5",
  TRUE,"6+"
)</f>
        <v>0</v>
      </c>
      <c r="AP1285">
        <f>attrition_data[[#This Row],[MonthlyIncome]] * 12 * ReplacementFactor</f>
        <v>7358.4</v>
      </c>
      <c r="AQ1285">
        <f>IFERROR(attrition_data[[#This Row],[AttritionFlag]] * attrition_data[[#This Row],[ReplacementCost]], 0)</f>
        <v>0</v>
      </c>
      <c r="AR128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85" t="str" cm="1">
        <f t="array" ref="AS1285">_xlfn.IFS(
  attrition_data[[#This Row],[RiskScore]] &lt;= $AU$3, "Q1 (Lowest)",
  attrition_data[[#This Row],[RiskScore]] &lt;= $AV$3, "Q2",
  attrition_data[[#This Row],[RiskScore]] &lt;= $AW$3, "Q3",
  TRUE, "Q4 (Highest)"
)</f>
        <v>Q1 (Lowest)</v>
      </c>
    </row>
    <row r="1286" spans="1:45">
      <c r="A1286">
        <v>39</v>
      </c>
      <c r="B1286" t="s">
        <v>50</v>
      </c>
      <c r="C1286" t="s">
        <v>39</v>
      </c>
      <c r="D1286" t="s">
        <v>52</v>
      </c>
      <c r="E1286">
        <v>10</v>
      </c>
      <c r="F1286">
        <v>1</v>
      </c>
      <c r="G1286" t="s">
        <v>64</v>
      </c>
      <c r="H1286">
        <v>1800</v>
      </c>
      <c r="I1286">
        <v>3</v>
      </c>
      <c r="J1286" t="s">
        <v>53</v>
      </c>
      <c r="K1286">
        <v>3</v>
      </c>
      <c r="L1286">
        <v>3</v>
      </c>
      <c r="M1286" t="s">
        <v>80</v>
      </c>
      <c r="N1286">
        <v>3</v>
      </c>
      <c r="O1286" t="s">
        <v>44</v>
      </c>
      <c r="P1286">
        <v>13464</v>
      </c>
      <c r="Q1286">
        <v>7</v>
      </c>
      <c r="R1286" t="s">
        <v>50</v>
      </c>
      <c r="S1286">
        <v>21</v>
      </c>
      <c r="T1286">
        <v>4</v>
      </c>
      <c r="U1286">
        <v>3</v>
      </c>
      <c r="V1286">
        <v>0</v>
      </c>
      <c r="W1286">
        <v>9</v>
      </c>
      <c r="X1286">
        <v>3</v>
      </c>
      <c r="Y1286">
        <v>3</v>
      </c>
      <c r="Z1286">
        <v>4</v>
      </c>
      <c r="AA1286">
        <v>3</v>
      </c>
      <c r="AB1286">
        <v>2</v>
      </c>
      <c r="AC1286">
        <v>2</v>
      </c>
      <c r="AD1286">
        <v>0</v>
      </c>
      <c r="AE1286">
        <v>0</v>
      </c>
      <c r="AF1286">
        <v>0</v>
      </c>
      <c r="AG1286">
        <v>1</v>
      </c>
      <c r="AH1286" t="s">
        <v>45</v>
      </c>
      <c r="AI1286" t="s">
        <v>57</v>
      </c>
      <c r="AJ1286" t="s">
        <v>81</v>
      </c>
      <c r="AK1286" t="s">
        <v>58</v>
      </c>
      <c r="AL1286" t="s">
        <v>65</v>
      </c>
      <c r="AM1286">
        <v>3</v>
      </c>
      <c r="AN1286" t="s">
        <v>94</v>
      </c>
      <c r="AO1286" t="str" cm="1">
        <f t="array" ref="AO1286">_xlfn.IFS(
  attrition_data[[#This Row],[YearsSinceLastPromotion]]="","",
  attrition_data[[#This Row],[YearsSinceLastPromotion]]=0,"0",
  attrition_data[[#This Row],[YearsSinceLastPromotion]]&lt;=2,"1–2",
  attrition_data[[#This Row],[YearsSinceLastPromotion]]&lt;=5,"3–5",
  TRUE,"6+"
)</f>
        <v>1–2</v>
      </c>
      <c r="AP1286">
        <f>attrition_data[[#This Row],[MonthlyIncome]] * 12 * ReplacementFactor</f>
        <v>48470.400000000001</v>
      </c>
      <c r="AQ1286">
        <f>IFERROR(attrition_data[[#This Row],[AttritionFlag]] * attrition_data[[#This Row],[ReplacementCost]], 0)</f>
        <v>0</v>
      </c>
      <c r="AR128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86" t="str" cm="1">
        <f t="array" ref="AS1286">_xlfn.IFS(
  attrition_data[[#This Row],[RiskScore]] &lt;= $AU$3, "Q1 (Lowest)",
  attrition_data[[#This Row],[RiskScore]] &lt;= $AV$3, "Q2",
  attrition_data[[#This Row],[RiskScore]] &lt;= $AW$3, "Q3",
  TRUE, "Q4 (Highest)"
)</f>
        <v>Q1 (Lowest)</v>
      </c>
    </row>
    <row r="1287" spans="1:45">
      <c r="A1287">
        <v>46</v>
      </c>
      <c r="B1287" t="s">
        <v>50</v>
      </c>
      <c r="C1287" t="s">
        <v>74</v>
      </c>
      <c r="D1287" t="s">
        <v>40</v>
      </c>
      <c r="E1287">
        <v>26</v>
      </c>
      <c r="F1287">
        <v>2</v>
      </c>
      <c r="G1287" t="s">
        <v>41</v>
      </c>
      <c r="H1287">
        <v>1801</v>
      </c>
      <c r="I1287">
        <v>2</v>
      </c>
      <c r="J1287" t="s">
        <v>53</v>
      </c>
      <c r="K1287">
        <v>2</v>
      </c>
      <c r="L1287">
        <v>2</v>
      </c>
      <c r="M1287" t="s">
        <v>43</v>
      </c>
      <c r="N1287">
        <v>2</v>
      </c>
      <c r="O1287" t="s">
        <v>44</v>
      </c>
      <c r="P1287">
        <v>7991</v>
      </c>
      <c r="Q1287">
        <v>8</v>
      </c>
      <c r="R1287" t="s">
        <v>50</v>
      </c>
      <c r="S1287">
        <v>15</v>
      </c>
      <c r="T1287">
        <v>3</v>
      </c>
      <c r="U1287">
        <v>3</v>
      </c>
      <c r="V1287">
        <v>0</v>
      </c>
      <c r="W1287">
        <v>6</v>
      </c>
      <c r="X1287">
        <v>3</v>
      </c>
      <c r="Y1287">
        <v>3</v>
      </c>
      <c r="Z1287">
        <v>2</v>
      </c>
      <c r="AA1287">
        <v>2</v>
      </c>
      <c r="AB1287">
        <v>2</v>
      </c>
      <c r="AC1287">
        <v>2</v>
      </c>
      <c r="AD1287">
        <v>0</v>
      </c>
      <c r="AE1287">
        <v>0</v>
      </c>
      <c r="AF1287">
        <v>0</v>
      </c>
      <c r="AG1287">
        <v>1</v>
      </c>
      <c r="AH1287" t="s">
        <v>56</v>
      </c>
      <c r="AI1287" t="s">
        <v>68</v>
      </c>
      <c r="AJ1287" t="s">
        <v>47</v>
      </c>
      <c r="AK1287" t="s">
        <v>48</v>
      </c>
      <c r="AL1287" t="s">
        <v>65</v>
      </c>
      <c r="AM1287">
        <v>2.5</v>
      </c>
      <c r="AN1287" t="s">
        <v>96</v>
      </c>
      <c r="AO1287" t="str" cm="1">
        <f t="array" ref="AO1287">_xlfn.IFS(
  attrition_data[[#This Row],[YearsSinceLastPromotion]]="","",
  attrition_data[[#This Row],[YearsSinceLastPromotion]]=0,"0",
  attrition_data[[#This Row],[YearsSinceLastPromotion]]&lt;=2,"1–2",
  attrition_data[[#This Row],[YearsSinceLastPromotion]]&lt;=5,"3–5",
  TRUE,"6+"
)</f>
        <v>1–2</v>
      </c>
      <c r="AP1287">
        <f>attrition_data[[#This Row],[MonthlyIncome]] * 12 * ReplacementFactor</f>
        <v>28767.599999999999</v>
      </c>
      <c r="AQ1287">
        <f>IFERROR(attrition_data[[#This Row],[AttritionFlag]] * attrition_data[[#This Row],[ReplacementCost]], 0)</f>
        <v>0</v>
      </c>
      <c r="AR128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287" t="str" cm="1">
        <f t="array" ref="AS1287">_xlfn.IFS(
  attrition_data[[#This Row],[RiskScore]] &lt;= $AU$3, "Q1 (Lowest)",
  attrition_data[[#This Row],[RiskScore]] &lt;= $AV$3, "Q2",
  attrition_data[[#This Row],[RiskScore]] &lt;= $AW$3, "Q3",
  TRUE, "Q4 (Highest)"
)</f>
        <v>Q3</v>
      </c>
    </row>
    <row r="1288" spans="1:45">
      <c r="A1288">
        <v>40</v>
      </c>
      <c r="B1288" t="s">
        <v>50</v>
      </c>
      <c r="C1288" t="s">
        <v>39</v>
      </c>
      <c r="D1288" t="s">
        <v>52</v>
      </c>
      <c r="E1288">
        <v>2</v>
      </c>
      <c r="F1288">
        <v>2</v>
      </c>
      <c r="G1288" t="s">
        <v>41</v>
      </c>
      <c r="H1288">
        <v>1802</v>
      </c>
      <c r="I1288">
        <v>3</v>
      </c>
      <c r="J1288" t="s">
        <v>42</v>
      </c>
      <c r="K1288">
        <v>3</v>
      </c>
      <c r="L1288">
        <v>1</v>
      </c>
      <c r="M1288" t="s">
        <v>60</v>
      </c>
      <c r="N1288">
        <v>1</v>
      </c>
      <c r="O1288" t="s">
        <v>55</v>
      </c>
      <c r="P1288">
        <v>3377</v>
      </c>
      <c r="Q1288">
        <v>4</v>
      </c>
      <c r="R1288" t="s">
        <v>50</v>
      </c>
      <c r="S1288">
        <v>17</v>
      </c>
      <c r="T1288">
        <v>3</v>
      </c>
      <c r="U1288">
        <v>4</v>
      </c>
      <c r="V1288">
        <v>1</v>
      </c>
      <c r="W1288">
        <v>7</v>
      </c>
      <c r="X1288">
        <v>5</v>
      </c>
      <c r="Y1288">
        <v>2</v>
      </c>
      <c r="Z1288">
        <v>4</v>
      </c>
      <c r="AA1288">
        <v>3</v>
      </c>
      <c r="AB1288">
        <v>0</v>
      </c>
      <c r="AC1288">
        <v>2</v>
      </c>
      <c r="AD1288">
        <v>0</v>
      </c>
      <c r="AE1288">
        <v>0</v>
      </c>
      <c r="AF1288">
        <v>1</v>
      </c>
      <c r="AG1288">
        <v>1</v>
      </c>
      <c r="AH1288" t="s">
        <v>45</v>
      </c>
      <c r="AI1288" t="s">
        <v>46</v>
      </c>
      <c r="AJ1288" t="s">
        <v>61</v>
      </c>
      <c r="AK1288" t="s">
        <v>48</v>
      </c>
      <c r="AL1288" t="s">
        <v>65</v>
      </c>
      <c r="AM1288">
        <v>2.5</v>
      </c>
      <c r="AN1288" t="s">
        <v>96</v>
      </c>
      <c r="AO1288" t="str" cm="1">
        <f t="array" ref="AO1288">_xlfn.IFS(
  attrition_data[[#This Row],[YearsSinceLastPromotion]]="","",
  attrition_data[[#This Row],[YearsSinceLastPromotion]]=0,"0",
  attrition_data[[#This Row],[YearsSinceLastPromotion]]&lt;=2,"1–2",
  attrition_data[[#This Row],[YearsSinceLastPromotion]]&lt;=5,"3–5",
  TRUE,"6+"
)</f>
        <v>0</v>
      </c>
      <c r="AP1288">
        <f>attrition_data[[#This Row],[MonthlyIncome]] * 12 * ReplacementFactor</f>
        <v>12157.199999999999</v>
      </c>
      <c r="AQ1288">
        <f>IFERROR(attrition_data[[#This Row],[AttritionFlag]] * attrition_data[[#This Row],[ReplacementCost]], 0)</f>
        <v>0</v>
      </c>
      <c r="AR128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88" t="str" cm="1">
        <f t="array" ref="AS1288">_xlfn.IFS(
  attrition_data[[#This Row],[RiskScore]] &lt;= $AU$3, "Q1 (Lowest)",
  attrition_data[[#This Row],[RiskScore]] &lt;= $AV$3, "Q2",
  attrition_data[[#This Row],[RiskScore]] &lt;= $AW$3, "Q3",
  TRUE, "Q4 (Highest)"
)</f>
        <v>Q1 (Lowest)</v>
      </c>
    </row>
    <row r="1289" spans="1:45">
      <c r="A1289">
        <v>42</v>
      </c>
      <c r="B1289" t="s">
        <v>50</v>
      </c>
      <c r="C1289" t="s">
        <v>39</v>
      </c>
      <c r="D1289" t="s">
        <v>52</v>
      </c>
      <c r="E1289">
        <v>13</v>
      </c>
      <c r="F1289">
        <v>3</v>
      </c>
      <c r="G1289" t="s">
        <v>64</v>
      </c>
      <c r="H1289">
        <v>1803</v>
      </c>
      <c r="I1289">
        <v>2</v>
      </c>
      <c r="J1289" t="s">
        <v>53</v>
      </c>
      <c r="K1289">
        <v>4</v>
      </c>
      <c r="L1289">
        <v>2</v>
      </c>
      <c r="M1289" t="s">
        <v>70</v>
      </c>
      <c r="N1289">
        <v>1</v>
      </c>
      <c r="O1289" t="s">
        <v>55</v>
      </c>
      <c r="P1289">
        <v>5538</v>
      </c>
      <c r="Q1289">
        <v>5</v>
      </c>
      <c r="R1289" t="s">
        <v>50</v>
      </c>
      <c r="S1289">
        <v>18</v>
      </c>
      <c r="T1289">
        <v>3</v>
      </c>
      <c r="U1289">
        <v>3</v>
      </c>
      <c r="V1289">
        <v>2</v>
      </c>
      <c r="W1289">
        <v>10</v>
      </c>
      <c r="X1289">
        <v>2</v>
      </c>
      <c r="Y1289">
        <v>2</v>
      </c>
      <c r="Z1289">
        <v>0</v>
      </c>
      <c r="AA1289">
        <v>0</v>
      </c>
      <c r="AB1289">
        <v>0</v>
      </c>
      <c r="AC1289">
        <v>0</v>
      </c>
      <c r="AD1289">
        <v>0</v>
      </c>
      <c r="AE1289">
        <v>0</v>
      </c>
      <c r="AF1289">
        <v>1</v>
      </c>
      <c r="AG1289">
        <v>0</v>
      </c>
      <c r="AH1289" t="s">
        <v>45</v>
      </c>
      <c r="AI1289" t="s">
        <v>73</v>
      </c>
      <c r="AJ1289" t="s">
        <v>47</v>
      </c>
      <c r="AK1289" t="s">
        <v>58</v>
      </c>
      <c r="AL1289" t="s">
        <v>62</v>
      </c>
      <c r="AM1289">
        <v>2</v>
      </c>
      <c r="AN1289" t="s">
        <v>93</v>
      </c>
      <c r="AO1289" t="str" cm="1">
        <f t="array" ref="AO1289">_xlfn.IFS(
  attrition_data[[#This Row],[YearsSinceLastPromotion]]="","",
  attrition_data[[#This Row],[YearsSinceLastPromotion]]=0,"0",
  attrition_data[[#This Row],[YearsSinceLastPromotion]]&lt;=2,"1–2",
  attrition_data[[#This Row],[YearsSinceLastPromotion]]&lt;=5,"3–5",
  TRUE,"6+"
)</f>
        <v>0</v>
      </c>
      <c r="AP1289">
        <f>attrition_data[[#This Row],[MonthlyIncome]] * 12 * ReplacementFactor</f>
        <v>19936.8</v>
      </c>
      <c r="AQ1289">
        <f>IFERROR(attrition_data[[#This Row],[AttritionFlag]] * attrition_data[[#This Row],[ReplacementCost]], 0)</f>
        <v>0</v>
      </c>
      <c r="AR128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289" t="str" cm="1">
        <f t="array" ref="AS1289">_xlfn.IFS(
  attrition_data[[#This Row],[RiskScore]] &lt;= $AU$3, "Q1 (Lowest)",
  attrition_data[[#This Row],[RiskScore]] &lt;= $AV$3, "Q2",
  attrition_data[[#This Row],[RiskScore]] &lt;= $AW$3, "Q3",
  TRUE, "Q4 (Highest)"
)</f>
        <v>Q3</v>
      </c>
    </row>
    <row r="1290" spans="1:45">
      <c r="A1290">
        <v>35</v>
      </c>
      <c r="B1290" t="s">
        <v>50</v>
      </c>
      <c r="C1290" t="s">
        <v>74</v>
      </c>
      <c r="D1290" t="s">
        <v>52</v>
      </c>
      <c r="E1290">
        <v>2</v>
      </c>
      <c r="F1290">
        <v>2</v>
      </c>
      <c r="G1290" t="s">
        <v>64</v>
      </c>
      <c r="H1290">
        <v>1804</v>
      </c>
      <c r="I1290">
        <v>2</v>
      </c>
      <c r="J1290" t="s">
        <v>53</v>
      </c>
      <c r="K1290">
        <v>3</v>
      </c>
      <c r="L1290">
        <v>2</v>
      </c>
      <c r="M1290" t="s">
        <v>69</v>
      </c>
      <c r="N1290">
        <v>4</v>
      </c>
      <c r="O1290" t="s">
        <v>67</v>
      </c>
      <c r="P1290">
        <v>5762</v>
      </c>
      <c r="Q1290">
        <v>2</v>
      </c>
      <c r="R1290" t="s">
        <v>50</v>
      </c>
      <c r="S1290">
        <v>14</v>
      </c>
      <c r="T1290">
        <v>3</v>
      </c>
      <c r="U1290">
        <v>3</v>
      </c>
      <c r="V1290">
        <v>1</v>
      </c>
      <c r="W1290">
        <v>15</v>
      </c>
      <c r="X1290">
        <v>6</v>
      </c>
      <c r="Y1290">
        <v>3</v>
      </c>
      <c r="Z1290">
        <v>7</v>
      </c>
      <c r="AA1290">
        <v>7</v>
      </c>
      <c r="AB1290">
        <v>1</v>
      </c>
      <c r="AC1290">
        <v>7</v>
      </c>
      <c r="AD1290">
        <v>0</v>
      </c>
      <c r="AE1290">
        <v>0</v>
      </c>
      <c r="AF1290">
        <v>1</v>
      </c>
      <c r="AG1290">
        <v>1</v>
      </c>
      <c r="AH1290" t="s">
        <v>45</v>
      </c>
      <c r="AI1290" t="s">
        <v>46</v>
      </c>
      <c r="AJ1290" t="s">
        <v>47</v>
      </c>
      <c r="AK1290" t="s">
        <v>58</v>
      </c>
      <c r="AL1290" t="s">
        <v>49</v>
      </c>
      <c r="AM1290">
        <v>3</v>
      </c>
      <c r="AN1290" t="s">
        <v>94</v>
      </c>
      <c r="AO1290" t="str" cm="1">
        <f t="array" ref="AO1290">_xlfn.IFS(
  attrition_data[[#This Row],[YearsSinceLastPromotion]]="","",
  attrition_data[[#This Row],[YearsSinceLastPromotion]]=0,"0",
  attrition_data[[#This Row],[YearsSinceLastPromotion]]&lt;=2,"1–2",
  attrition_data[[#This Row],[YearsSinceLastPromotion]]&lt;=5,"3–5",
  TRUE,"6+"
)</f>
        <v>1–2</v>
      </c>
      <c r="AP1290">
        <f>attrition_data[[#This Row],[MonthlyIncome]] * 12 * ReplacementFactor</f>
        <v>20743.2</v>
      </c>
      <c r="AQ1290">
        <f>IFERROR(attrition_data[[#This Row],[AttritionFlag]] * attrition_data[[#This Row],[ReplacementCost]], 0)</f>
        <v>0</v>
      </c>
      <c r="AR129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90" t="str" cm="1">
        <f t="array" ref="AS1290">_xlfn.IFS(
  attrition_data[[#This Row],[RiskScore]] &lt;= $AU$3, "Q1 (Lowest)",
  attrition_data[[#This Row],[RiskScore]] &lt;= $AV$3, "Q2",
  attrition_data[[#This Row],[RiskScore]] &lt;= $AW$3, "Q3",
  TRUE, "Q4 (Highest)"
)</f>
        <v>Q1 (Lowest)</v>
      </c>
    </row>
    <row r="1291" spans="1:45">
      <c r="A1291">
        <v>38</v>
      </c>
      <c r="B1291" t="s">
        <v>50</v>
      </c>
      <c r="C1291" t="s">
        <v>74</v>
      </c>
      <c r="D1291" t="s">
        <v>84</v>
      </c>
      <c r="E1291">
        <v>2</v>
      </c>
      <c r="F1291">
        <v>3</v>
      </c>
      <c r="G1291" t="s">
        <v>84</v>
      </c>
      <c r="H1291">
        <v>1805</v>
      </c>
      <c r="I1291">
        <v>1</v>
      </c>
      <c r="J1291" t="s">
        <v>53</v>
      </c>
      <c r="K1291">
        <v>3</v>
      </c>
      <c r="L1291">
        <v>1</v>
      </c>
      <c r="M1291" t="s">
        <v>84</v>
      </c>
      <c r="N1291">
        <v>2</v>
      </c>
      <c r="O1291" t="s">
        <v>67</v>
      </c>
      <c r="P1291">
        <v>2592</v>
      </c>
      <c r="Q1291">
        <v>5</v>
      </c>
      <c r="R1291" t="s">
        <v>50</v>
      </c>
      <c r="S1291">
        <v>13</v>
      </c>
      <c r="T1291">
        <v>3</v>
      </c>
      <c r="U1291">
        <v>4</v>
      </c>
      <c r="V1291">
        <v>3</v>
      </c>
      <c r="W1291">
        <v>13</v>
      </c>
      <c r="X1291">
        <v>3</v>
      </c>
      <c r="Y1291">
        <v>3</v>
      </c>
      <c r="Z1291">
        <v>11</v>
      </c>
      <c r="AA1291">
        <v>10</v>
      </c>
      <c r="AB1291">
        <v>3</v>
      </c>
      <c r="AC1291">
        <v>8</v>
      </c>
      <c r="AD1291">
        <v>0</v>
      </c>
      <c r="AE1291">
        <v>0</v>
      </c>
      <c r="AF1291">
        <v>0</v>
      </c>
      <c r="AG1291">
        <v>1</v>
      </c>
      <c r="AH1291" t="s">
        <v>45</v>
      </c>
      <c r="AI1291" t="s">
        <v>46</v>
      </c>
      <c r="AJ1291" t="s">
        <v>61</v>
      </c>
      <c r="AK1291" t="s">
        <v>58</v>
      </c>
      <c r="AL1291" t="s">
        <v>71</v>
      </c>
      <c r="AM1291">
        <v>2.5</v>
      </c>
      <c r="AN1291" t="s">
        <v>96</v>
      </c>
      <c r="AO1291" t="str" cm="1">
        <f t="array" ref="AO1291">_xlfn.IFS(
  attrition_data[[#This Row],[YearsSinceLastPromotion]]="","",
  attrition_data[[#This Row],[YearsSinceLastPromotion]]=0,"0",
  attrition_data[[#This Row],[YearsSinceLastPromotion]]&lt;=2,"1–2",
  attrition_data[[#This Row],[YearsSinceLastPromotion]]&lt;=5,"3–5",
  TRUE,"6+"
)</f>
        <v>3–5</v>
      </c>
      <c r="AP1291">
        <f>attrition_data[[#This Row],[MonthlyIncome]] * 12 * ReplacementFactor</f>
        <v>9331.1999999999989</v>
      </c>
      <c r="AQ1291">
        <f>IFERROR(attrition_data[[#This Row],[AttritionFlag]] * attrition_data[[#This Row],[ReplacementCost]], 0)</f>
        <v>0</v>
      </c>
      <c r="AR129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91" t="str" cm="1">
        <f t="array" ref="AS1291">_xlfn.IFS(
  attrition_data[[#This Row],[RiskScore]] &lt;= $AU$3, "Q1 (Lowest)",
  attrition_data[[#This Row],[RiskScore]] &lt;= $AV$3, "Q2",
  attrition_data[[#This Row],[RiskScore]] &lt;= $AW$3, "Q3",
  TRUE, "Q4 (Highest)"
)</f>
        <v>Q2</v>
      </c>
    </row>
    <row r="1292" spans="1:45">
      <c r="A1292">
        <v>34</v>
      </c>
      <c r="B1292" t="s">
        <v>38</v>
      </c>
      <c r="C1292" t="s">
        <v>51</v>
      </c>
      <c r="D1292" t="s">
        <v>52</v>
      </c>
      <c r="E1292">
        <v>9</v>
      </c>
      <c r="F1292">
        <v>4</v>
      </c>
      <c r="G1292" t="s">
        <v>41</v>
      </c>
      <c r="H1292">
        <v>1807</v>
      </c>
      <c r="I1292">
        <v>4</v>
      </c>
      <c r="J1292" t="s">
        <v>53</v>
      </c>
      <c r="K1292">
        <v>3</v>
      </c>
      <c r="L1292">
        <v>2</v>
      </c>
      <c r="M1292" t="s">
        <v>60</v>
      </c>
      <c r="N1292">
        <v>1</v>
      </c>
      <c r="O1292" t="s">
        <v>55</v>
      </c>
      <c r="P1292">
        <v>5346</v>
      </c>
      <c r="Q1292">
        <v>4</v>
      </c>
      <c r="R1292" t="s">
        <v>50</v>
      </c>
      <c r="S1292">
        <v>17</v>
      </c>
      <c r="T1292">
        <v>3</v>
      </c>
      <c r="U1292">
        <v>3</v>
      </c>
      <c r="V1292">
        <v>1</v>
      </c>
      <c r="W1292">
        <v>11</v>
      </c>
      <c r="X1292">
        <v>3</v>
      </c>
      <c r="Y1292">
        <v>2</v>
      </c>
      <c r="Z1292">
        <v>7</v>
      </c>
      <c r="AA1292">
        <v>1</v>
      </c>
      <c r="AB1292">
        <v>0</v>
      </c>
      <c r="AC1292">
        <v>7</v>
      </c>
      <c r="AD1292">
        <v>1</v>
      </c>
      <c r="AE1292">
        <v>0</v>
      </c>
      <c r="AF1292">
        <v>1</v>
      </c>
      <c r="AG1292">
        <v>1</v>
      </c>
      <c r="AH1292" t="s">
        <v>63</v>
      </c>
      <c r="AI1292" t="s">
        <v>57</v>
      </c>
      <c r="AJ1292" t="s">
        <v>47</v>
      </c>
      <c r="AK1292" t="s">
        <v>58</v>
      </c>
      <c r="AL1292" t="s">
        <v>49</v>
      </c>
      <c r="AM1292">
        <v>2.5</v>
      </c>
      <c r="AN1292" t="s">
        <v>96</v>
      </c>
      <c r="AO1292" t="str" cm="1">
        <f t="array" ref="AO1292">_xlfn.IFS(
  attrition_data[[#This Row],[YearsSinceLastPromotion]]="","",
  attrition_data[[#This Row],[YearsSinceLastPromotion]]=0,"0",
  attrition_data[[#This Row],[YearsSinceLastPromotion]]&lt;=2,"1–2",
  attrition_data[[#This Row],[YearsSinceLastPromotion]]&lt;=5,"3–5",
  TRUE,"6+"
)</f>
        <v>0</v>
      </c>
      <c r="AP1292">
        <f>attrition_data[[#This Row],[MonthlyIncome]] * 12 * ReplacementFactor</f>
        <v>19245.599999999999</v>
      </c>
      <c r="AQ1292">
        <f>IFERROR(attrition_data[[#This Row],[AttritionFlag]] * attrition_data[[#This Row],[ReplacementCost]], 0)</f>
        <v>19245.599999999999</v>
      </c>
      <c r="AR129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92" t="str" cm="1">
        <f t="array" ref="AS1292">_xlfn.IFS(
  attrition_data[[#This Row],[RiskScore]] &lt;= $AU$3, "Q1 (Lowest)",
  attrition_data[[#This Row],[RiskScore]] &lt;= $AV$3, "Q2",
  attrition_data[[#This Row],[RiskScore]] &lt;= $AW$3, "Q3",
  TRUE, "Q4 (Highest)"
)</f>
        <v>Q1 (Lowest)</v>
      </c>
    </row>
    <row r="1293" spans="1:45">
      <c r="A1293">
        <v>37</v>
      </c>
      <c r="B1293" t="s">
        <v>38</v>
      </c>
      <c r="C1293" t="s">
        <v>39</v>
      </c>
      <c r="D1293" t="s">
        <v>52</v>
      </c>
      <c r="E1293">
        <v>10</v>
      </c>
      <c r="F1293">
        <v>4</v>
      </c>
      <c r="G1293" t="s">
        <v>64</v>
      </c>
      <c r="H1293">
        <v>1809</v>
      </c>
      <c r="I1293">
        <v>4</v>
      </c>
      <c r="J1293" t="s">
        <v>53</v>
      </c>
      <c r="K1293">
        <v>3</v>
      </c>
      <c r="L1293">
        <v>2</v>
      </c>
      <c r="M1293" t="s">
        <v>69</v>
      </c>
      <c r="N1293">
        <v>1</v>
      </c>
      <c r="O1293" t="s">
        <v>44</v>
      </c>
      <c r="P1293">
        <v>4213</v>
      </c>
      <c r="Q1293">
        <v>1</v>
      </c>
      <c r="R1293" t="s">
        <v>50</v>
      </c>
      <c r="S1293">
        <v>15</v>
      </c>
      <c r="T1293">
        <v>3</v>
      </c>
      <c r="U1293">
        <v>2</v>
      </c>
      <c r="V1293">
        <v>0</v>
      </c>
      <c r="W1293">
        <v>10</v>
      </c>
      <c r="X1293">
        <v>4</v>
      </c>
      <c r="Y1293">
        <v>1</v>
      </c>
      <c r="Z1293">
        <v>10</v>
      </c>
      <c r="AA1293">
        <v>3</v>
      </c>
      <c r="AB1293">
        <v>0</v>
      </c>
      <c r="AC1293">
        <v>8</v>
      </c>
      <c r="AD1293">
        <v>1</v>
      </c>
      <c r="AE1293">
        <v>0</v>
      </c>
      <c r="AF1293">
        <v>1</v>
      </c>
      <c r="AG1293">
        <v>1</v>
      </c>
      <c r="AH1293" t="s">
        <v>45</v>
      </c>
      <c r="AI1293" t="s">
        <v>57</v>
      </c>
      <c r="AJ1293" t="s">
        <v>61</v>
      </c>
      <c r="AK1293" t="s">
        <v>58</v>
      </c>
      <c r="AL1293" t="s">
        <v>49</v>
      </c>
      <c r="AM1293">
        <v>2</v>
      </c>
      <c r="AN1293" t="s">
        <v>93</v>
      </c>
      <c r="AO1293" t="str" cm="1">
        <f t="array" ref="AO1293">_xlfn.IFS(
  attrition_data[[#This Row],[YearsSinceLastPromotion]]="","",
  attrition_data[[#This Row],[YearsSinceLastPromotion]]=0,"0",
  attrition_data[[#This Row],[YearsSinceLastPromotion]]&lt;=2,"1–2",
  attrition_data[[#This Row],[YearsSinceLastPromotion]]&lt;=5,"3–5",
  TRUE,"6+"
)</f>
        <v>0</v>
      </c>
      <c r="AP1293">
        <f>attrition_data[[#This Row],[MonthlyIncome]] * 12 * ReplacementFactor</f>
        <v>15166.8</v>
      </c>
      <c r="AQ1293">
        <f>IFERROR(attrition_data[[#This Row],[AttritionFlag]] * attrition_data[[#This Row],[ReplacementCost]], 0)</f>
        <v>15166.8</v>
      </c>
      <c r="AR129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93" t="str" cm="1">
        <f t="array" ref="AS1293">_xlfn.IFS(
  attrition_data[[#This Row],[RiskScore]] &lt;= $AU$3, "Q1 (Lowest)",
  attrition_data[[#This Row],[RiskScore]] &lt;= $AV$3, "Q2",
  attrition_data[[#This Row],[RiskScore]] &lt;= $AW$3, "Q3",
  TRUE, "Q4 (Highest)"
)</f>
        <v>Q2</v>
      </c>
    </row>
    <row r="1294" spans="1:45">
      <c r="A1294">
        <v>39</v>
      </c>
      <c r="B1294" t="s">
        <v>50</v>
      </c>
      <c r="C1294" t="s">
        <v>51</v>
      </c>
      <c r="D1294" t="s">
        <v>40</v>
      </c>
      <c r="E1294">
        <v>20</v>
      </c>
      <c r="F1294">
        <v>3</v>
      </c>
      <c r="G1294" t="s">
        <v>41</v>
      </c>
      <c r="H1294">
        <v>1812</v>
      </c>
      <c r="I1294">
        <v>3</v>
      </c>
      <c r="J1294" t="s">
        <v>53</v>
      </c>
      <c r="K1294">
        <v>3</v>
      </c>
      <c r="L1294">
        <v>2</v>
      </c>
      <c r="M1294" t="s">
        <v>43</v>
      </c>
      <c r="N1294">
        <v>4</v>
      </c>
      <c r="O1294" t="s">
        <v>67</v>
      </c>
      <c r="P1294">
        <v>4127</v>
      </c>
      <c r="Q1294">
        <v>2</v>
      </c>
      <c r="R1294" t="s">
        <v>50</v>
      </c>
      <c r="S1294">
        <v>18</v>
      </c>
      <c r="T1294">
        <v>3</v>
      </c>
      <c r="U1294">
        <v>4</v>
      </c>
      <c r="V1294">
        <v>1</v>
      </c>
      <c r="W1294">
        <v>7</v>
      </c>
      <c r="X1294">
        <v>6</v>
      </c>
      <c r="Y1294">
        <v>3</v>
      </c>
      <c r="Z1294">
        <v>2</v>
      </c>
      <c r="AA1294">
        <v>1</v>
      </c>
      <c r="AB1294">
        <v>2</v>
      </c>
      <c r="AC1294">
        <v>2</v>
      </c>
      <c r="AD1294">
        <v>0</v>
      </c>
      <c r="AE1294">
        <v>0</v>
      </c>
      <c r="AF1294">
        <v>0</v>
      </c>
      <c r="AG1294">
        <v>1</v>
      </c>
      <c r="AH1294" t="s">
        <v>45</v>
      </c>
      <c r="AI1294" t="s">
        <v>72</v>
      </c>
      <c r="AJ1294" t="s">
        <v>61</v>
      </c>
      <c r="AK1294" t="s">
        <v>48</v>
      </c>
      <c r="AL1294" t="s">
        <v>65</v>
      </c>
      <c r="AM1294">
        <v>3.5</v>
      </c>
      <c r="AN1294" t="s">
        <v>95</v>
      </c>
      <c r="AO1294" t="str" cm="1">
        <f t="array" ref="AO1294">_xlfn.IFS(
  attrition_data[[#This Row],[YearsSinceLastPromotion]]="","",
  attrition_data[[#This Row],[YearsSinceLastPromotion]]=0,"0",
  attrition_data[[#This Row],[YearsSinceLastPromotion]]&lt;=2,"1–2",
  attrition_data[[#This Row],[YearsSinceLastPromotion]]&lt;=5,"3–5",
  TRUE,"6+"
)</f>
        <v>1–2</v>
      </c>
      <c r="AP1294">
        <f>attrition_data[[#This Row],[MonthlyIncome]] * 12 * ReplacementFactor</f>
        <v>14857.199999999999</v>
      </c>
      <c r="AQ1294">
        <f>IFERROR(attrition_data[[#This Row],[AttritionFlag]] * attrition_data[[#This Row],[ReplacementCost]], 0)</f>
        <v>0</v>
      </c>
      <c r="AR129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294" t="str" cm="1">
        <f t="array" ref="AS1294">_xlfn.IFS(
  attrition_data[[#This Row],[RiskScore]] &lt;= $AU$3, "Q1 (Lowest)",
  attrition_data[[#This Row],[RiskScore]] &lt;= $AV$3, "Q2",
  attrition_data[[#This Row],[RiskScore]] &lt;= $AW$3, "Q3",
  TRUE, "Q4 (Highest)"
)</f>
        <v>Q3</v>
      </c>
    </row>
    <row r="1295" spans="1:45">
      <c r="A1295">
        <v>43</v>
      </c>
      <c r="B1295" t="s">
        <v>50</v>
      </c>
      <c r="C1295" t="s">
        <v>74</v>
      </c>
      <c r="D1295" t="s">
        <v>52</v>
      </c>
      <c r="E1295">
        <v>9</v>
      </c>
      <c r="F1295">
        <v>3</v>
      </c>
      <c r="G1295" t="s">
        <v>41</v>
      </c>
      <c r="H1295">
        <v>1813</v>
      </c>
      <c r="I1295">
        <v>1</v>
      </c>
      <c r="J1295" t="s">
        <v>53</v>
      </c>
      <c r="K1295">
        <v>3</v>
      </c>
      <c r="L1295">
        <v>1</v>
      </c>
      <c r="M1295" t="s">
        <v>54</v>
      </c>
      <c r="N1295">
        <v>3</v>
      </c>
      <c r="O1295" t="s">
        <v>44</v>
      </c>
      <c r="P1295">
        <v>2438</v>
      </c>
      <c r="Q1295">
        <v>4</v>
      </c>
      <c r="R1295" t="s">
        <v>50</v>
      </c>
      <c r="S1295">
        <v>13</v>
      </c>
      <c r="T1295">
        <v>3</v>
      </c>
      <c r="U1295">
        <v>3</v>
      </c>
      <c r="V1295">
        <v>0</v>
      </c>
      <c r="W1295">
        <v>7</v>
      </c>
      <c r="X1295">
        <v>2</v>
      </c>
      <c r="Y1295">
        <v>2</v>
      </c>
      <c r="Z1295">
        <v>3</v>
      </c>
      <c r="AA1295">
        <v>2</v>
      </c>
      <c r="AB1295">
        <v>1</v>
      </c>
      <c r="AC1295">
        <v>2</v>
      </c>
      <c r="AD1295">
        <v>0</v>
      </c>
      <c r="AE1295">
        <v>0</v>
      </c>
      <c r="AF1295">
        <v>1</v>
      </c>
      <c r="AG1295">
        <v>1</v>
      </c>
      <c r="AH1295" t="s">
        <v>45</v>
      </c>
      <c r="AI1295" t="s">
        <v>57</v>
      </c>
      <c r="AJ1295" t="s">
        <v>61</v>
      </c>
      <c r="AK1295" t="s">
        <v>48</v>
      </c>
      <c r="AL1295" t="s">
        <v>65</v>
      </c>
      <c r="AM1295">
        <v>2.25</v>
      </c>
      <c r="AN1295" t="s">
        <v>96</v>
      </c>
      <c r="AO1295" t="str" cm="1">
        <f t="array" ref="AO1295">_xlfn.IFS(
  attrition_data[[#This Row],[YearsSinceLastPromotion]]="","",
  attrition_data[[#This Row],[YearsSinceLastPromotion]]=0,"0",
  attrition_data[[#This Row],[YearsSinceLastPromotion]]&lt;=2,"1–2",
  attrition_data[[#This Row],[YearsSinceLastPromotion]]&lt;=5,"3–5",
  TRUE,"6+"
)</f>
        <v>1–2</v>
      </c>
      <c r="AP1295">
        <f>attrition_data[[#This Row],[MonthlyIncome]] * 12 * ReplacementFactor</f>
        <v>8776.7999999999993</v>
      </c>
      <c r="AQ1295">
        <f>IFERROR(attrition_data[[#This Row],[AttritionFlag]] * attrition_data[[#This Row],[ReplacementCost]], 0)</f>
        <v>0</v>
      </c>
      <c r="AR129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95" t="str" cm="1">
        <f t="array" ref="AS1295">_xlfn.IFS(
  attrition_data[[#This Row],[RiskScore]] &lt;= $AU$3, "Q1 (Lowest)",
  attrition_data[[#This Row],[RiskScore]] &lt;= $AV$3, "Q2",
  attrition_data[[#This Row],[RiskScore]] &lt;= $AW$3, "Q3",
  TRUE, "Q4 (Highest)"
)</f>
        <v>Q1 (Lowest)</v>
      </c>
    </row>
    <row r="1296" spans="1:45">
      <c r="A1296">
        <v>41</v>
      </c>
      <c r="B1296" t="s">
        <v>50</v>
      </c>
      <c r="C1296" t="s">
        <v>39</v>
      </c>
      <c r="D1296" t="s">
        <v>52</v>
      </c>
      <c r="E1296">
        <v>5</v>
      </c>
      <c r="F1296">
        <v>3</v>
      </c>
      <c r="G1296" t="s">
        <v>41</v>
      </c>
      <c r="H1296">
        <v>1814</v>
      </c>
      <c r="I1296">
        <v>2</v>
      </c>
      <c r="J1296" t="s">
        <v>53</v>
      </c>
      <c r="K1296">
        <v>4</v>
      </c>
      <c r="L1296">
        <v>2</v>
      </c>
      <c r="M1296" t="s">
        <v>70</v>
      </c>
      <c r="N1296">
        <v>2</v>
      </c>
      <c r="O1296" t="s">
        <v>44</v>
      </c>
      <c r="P1296">
        <v>6870</v>
      </c>
      <c r="Q1296">
        <v>3</v>
      </c>
      <c r="R1296" t="s">
        <v>50</v>
      </c>
      <c r="S1296">
        <v>12</v>
      </c>
      <c r="T1296">
        <v>3</v>
      </c>
      <c r="U1296">
        <v>1</v>
      </c>
      <c r="V1296">
        <v>0</v>
      </c>
      <c r="W1296">
        <v>11</v>
      </c>
      <c r="X1296">
        <v>3</v>
      </c>
      <c r="Y1296">
        <v>1</v>
      </c>
      <c r="Z1296">
        <v>3</v>
      </c>
      <c r="AA1296">
        <v>2</v>
      </c>
      <c r="AB1296">
        <v>1</v>
      </c>
      <c r="AC1296">
        <v>2</v>
      </c>
      <c r="AD1296">
        <v>0</v>
      </c>
      <c r="AE1296">
        <v>0</v>
      </c>
      <c r="AF1296">
        <v>1</v>
      </c>
      <c r="AG1296">
        <v>1</v>
      </c>
      <c r="AH1296" t="s">
        <v>45</v>
      </c>
      <c r="AI1296" t="s">
        <v>46</v>
      </c>
      <c r="AJ1296" t="s">
        <v>47</v>
      </c>
      <c r="AK1296" t="s">
        <v>58</v>
      </c>
      <c r="AL1296" t="s">
        <v>65</v>
      </c>
      <c r="AM1296">
        <v>1.5</v>
      </c>
      <c r="AN1296" t="s">
        <v>97</v>
      </c>
      <c r="AO1296" t="str" cm="1">
        <f t="array" ref="AO1296">_xlfn.IFS(
  attrition_data[[#This Row],[YearsSinceLastPromotion]]="","",
  attrition_data[[#This Row],[YearsSinceLastPromotion]]=0,"0",
  attrition_data[[#This Row],[YearsSinceLastPromotion]]&lt;=2,"1–2",
  attrition_data[[#This Row],[YearsSinceLastPromotion]]&lt;=5,"3–5",
  TRUE,"6+"
)</f>
        <v>1–2</v>
      </c>
      <c r="AP1296">
        <f>attrition_data[[#This Row],[MonthlyIncome]] * 12 * ReplacementFactor</f>
        <v>24732</v>
      </c>
      <c r="AQ1296">
        <f>IFERROR(attrition_data[[#This Row],[AttritionFlag]] * attrition_data[[#This Row],[ReplacementCost]], 0)</f>
        <v>0</v>
      </c>
      <c r="AR129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296" t="str" cm="1">
        <f t="array" ref="AS1296">_xlfn.IFS(
  attrition_data[[#This Row],[RiskScore]] &lt;= $AU$3, "Q1 (Lowest)",
  attrition_data[[#This Row],[RiskScore]] &lt;= $AV$3, "Q2",
  attrition_data[[#This Row],[RiskScore]] &lt;= $AW$3, "Q3",
  TRUE, "Q4 (Highest)"
)</f>
        <v>Q2</v>
      </c>
    </row>
    <row r="1297" spans="1:45">
      <c r="A1297">
        <v>41</v>
      </c>
      <c r="B1297" t="s">
        <v>50</v>
      </c>
      <c r="C1297" t="s">
        <v>39</v>
      </c>
      <c r="D1297" t="s">
        <v>40</v>
      </c>
      <c r="E1297">
        <v>4</v>
      </c>
      <c r="F1297">
        <v>1</v>
      </c>
      <c r="G1297" t="s">
        <v>82</v>
      </c>
      <c r="H1297">
        <v>1815</v>
      </c>
      <c r="I1297">
        <v>3</v>
      </c>
      <c r="J1297" t="s">
        <v>42</v>
      </c>
      <c r="K1297">
        <v>3</v>
      </c>
      <c r="L1297">
        <v>3</v>
      </c>
      <c r="M1297" t="s">
        <v>43</v>
      </c>
      <c r="N1297">
        <v>3</v>
      </c>
      <c r="O1297" t="s">
        <v>67</v>
      </c>
      <c r="P1297">
        <v>10447</v>
      </c>
      <c r="Q1297">
        <v>0</v>
      </c>
      <c r="R1297" t="s">
        <v>38</v>
      </c>
      <c r="S1297">
        <v>13</v>
      </c>
      <c r="T1297">
        <v>3</v>
      </c>
      <c r="U1297">
        <v>4</v>
      </c>
      <c r="V1297">
        <v>1</v>
      </c>
      <c r="W1297">
        <v>23</v>
      </c>
      <c r="X1297">
        <v>3</v>
      </c>
      <c r="Y1297">
        <v>4</v>
      </c>
      <c r="Z1297">
        <v>22</v>
      </c>
      <c r="AA1297">
        <v>14</v>
      </c>
      <c r="AB1297">
        <v>13</v>
      </c>
      <c r="AC1297">
        <v>5</v>
      </c>
      <c r="AD1297">
        <v>0</v>
      </c>
      <c r="AE1297">
        <v>1</v>
      </c>
      <c r="AF1297">
        <v>0</v>
      </c>
      <c r="AG1297">
        <v>1</v>
      </c>
      <c r="AH1297" t="s">
        <v>45</v>
      </c>
      <c r="AI1297" t="s">
        <v>46</v>
      </c>
      <c r="AJ1297" t="s">
        <v>81</v>
      </c>
      <c r="AK1297" t="s">
        <v>71</v>
      </c>
      <c r="AL1297" t="s">
        <v>78</v>
      </c>
      <c r="AM1297">
        <v>3.5</v>
      </c>
      <c r="AN1297" t="s">
        <v>95</v>
      </c>
      <c r="AO1297" t="str" cm="1">
        <f t="array" ref="AO1297">_xlfn.IFS(
  attrition_data[[#This Row],[YearsSinceLastPromotion]]="","",
  attrition_data[[#This Row],[YearsSinceLastPromotion]]=0,"0",
  attrition_data[[#This Row],[YearsSinceLastPromotion]]&lt;=2,"1–2",
  attrition_data[[#This Row],[YearsSinceLastPromotion]]&lt;=5,"3–5",
  TRUE,"6+"
)</f>
        <v>6+</v>
      </c>
      <c r="AP1297">
        <f>attrition_data[[#This Row],[MonthlyIncome]] * 12 * ReplacementFactor</f>
        <v>37609.199999999997</v>
      </c>
      <c r="AQ1297">
        <f>IFERROR(attrition_data[[#This Row],[AttritionFlag]] * attrition_data[[#This Row],[ReplacementCost]], 0)</f>
        <v>0</v>
      </c>
      <c r="AR129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297" t="str" cm="1">
        <f t="array" ref="AS1297">_xlfn.IFS(
  attrition_data[[#This Row],[RiskScore]] &lt;= $AU$3, "Q1 (Lowest)",
  attrition_data[[#This Row],[RiskScore]] &lt;= $AV$3, "Q2",
  attrition_data[[#This Row],[RiskScore]] &lt;= $AW$3, "Q3",
  TRUE, "Q4 (Highest)"
)</f>
        <v>Q3</v>
      </c>
    </row>
    <row r="1298" spans="1:45">
      <c r="A1298">
        <v>30</v>
      </c>
      <c r="B1298" t="s">
        <v>50</v>
      </c>
      <c r="C1298" t="s">
        <v>39</v>
      </c>
      <c r="D1298" t="s">
        <v>52</v>
      </c>
      <c r="E1298">
        <v>10</v>
      </c>
      <c r="F1298">
        <v>3</v>
      </c>
      <c r="G1298" t="s">
        <v>64</v>
      </c>
      <c r="H1298">
        <v>1816</v>
      </c>
      <c r="I1298">
        <v>1</v>
      </c>
      <c r="J1298" t="s">
        <v>42</v>
      </c>
      <c r="K1298">
        <v>3</v>
      </c>
      <c r="L1298">
        <v>3</v>
      </c>
      <c r="M1298" t="s">
        <v>69</v>
      </c>
      <c r="N1298">
        <v>3</v>
      </c>
      <c r="O1298" t="s">
        <v>44</v>
      </c>
      <c r="P1298">
        <v>9667</v>
      </c>
      <c r="Q1298">
        <v>9</v>
      </c>
      <c r="R1298" t="s">
        <v>50</v>
      </c>
      <c r="S1298">
        <v>14</v>
      </c>
      <c r="T1298">
        <v>3</v>
      </c>
      <c r="U1298">
        <v>2</v>
      </c>
      <c r="V1298">
        <v>0</v>
      </c>
      <c r="W1298">
        <v>9</v>
      </c>
      <c r="X1298">
        <v>3</v>
      </c>
      <c r="Y1298">
        <v>3</v>
      </c>
      <c r="Z1298">
        <v>7</v>
      </c>
      <c r="AA1298">
        <v>7</v>
      </c>
      <c r="AB1298">
        <v>0</v>
      </c>
      <c r="AC1298">
        <v>2</v>
      </c>
      <c r="AD1298">
        <v>0</v>
      </c>
      <c r="AE1298">
        <v>0</v>
      </c>
      <c r="AF1298">
        <v>1</v>
      </c>
      <c r="AG1298">
        <v>1</v>
      </c>
      <c r="AH1298" t="s">
        <v>63</v>
      </c>
      <c r="AI1298" t="s">
        <v>57</v>
      </c>
      <c r="AJ1298" t="s">
        <v>47</v>
      </c>
      <c r="AK1298" t="s">
        <v>58</v>
      </c>
      <c r="AL1298" t="s">
        <v>49</v>
      </c>
      <c r="AM1298">
        <v>2.25</v>
      </c>
      <c r="AN1298" t="s">
        <v>96</v>
      </c>
      <c r="AO1298" t="str" cm="1">
        <f t="array" ref="AO1298">_xlfn.IFS(
  attrition_data[[#This Row],[YearsSinceLastPromotion]]="","",
  attrition_data[[#This Row],[YearsSinceLastPromotion]]=0,"0",
  attrition_data[[#This Row],[YearsSinceLastPromotion]]&lt;=2,"1–2",
  attrition_data[[#This Row],[YearsSinceLastPromotion]]&lt;=5,"3–5",
  TRUE,"6+"
)</f>
        <v>0</v>
      </c>
      <c r="AP1298">
        <f>attrition_data[[#This Row],[MonthlyIncome]] * 12 * ReplacementFactor</f>
        <v>34801.199999999997</v>
      </c>
      <c r="AQ1298">
        <f>IFERROR(attrition_data[[#This Row],[AttritionFlag]] * attrition_data[[#This Row],[ReplacementCost]], 0)</f>
        <v>0</v>
      </c>
      <c r="AR129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298" t="str" cm="1">
        <f t="array" ref="AS1298">_xlfn.IFS(
  attrition_data[[#This Row],[RiskScore]] &lt;= $AU$3, "Q1 (Lowest)",
  attrition_data[[#This Row],[RiskScore]] &lt;= $AV$3, "Q2",
  attrition_data[[#This Row],[RiskScore]] &lt;= $AW$3, "Q3",
  TRUE, "Q4 (Highest)"
)</f>
        <v>Q1 (Lowest)</v>
      </c>
    </row>
    <row r="1299" spans="1:45">
      <c r="A1299">
        <v>26</v>
      </c>
      <c r="B1299" t="s">
        <v>38</v>
      </c>
      <c r="C1299" t="s">
        <v>39</v>
      </c>
      <c r="D1299" t="s">
        <v>84</v>
      </c>
      <c r="E1299">
        <v>20</v>
      </c>
      <c r="F1299">
        <v>2</v>
      </c>
      <c r="G1299" t="s">
        <v>64</v>
      </c>
      <c r="H1299">
        <v>1818</v>
      </c>
      <c r="I1299">
        <v>4</v>
      </c>
      <c r="J1299" t="s">
        <v>42</v>
      </c>
      <c r="K1299">
        <v>3</v>
      </c>
      <c r="L1299">
        <v>1</v>
      </c>
      <c r="M1299" t="s">
        <v>84</v>
      </c>
      <c r="N1299">
        <v>2</v>
      </c>
      <c r="O1299" t="s">
        <v>55</v>
      </c>
      <c r="P1299">
        <v>2148</v>
      </c>
      <c r="Q1299">
        <v>0</v>
      </c>
      <c r="R1299" t="s">
        <v>38</v>
      </c>
      <c r="S1299">
        <v>11</v>
      </c>
      <c r="T1299">
        <v>3</v>
      </c>
      <c r="U1299">
        <v>3</v>
      </c>
      <c r="V1299">
        <v>0</v>
      </c>
      <c r="W1299">
        <v>6</v>
      </c>
      <c r="X1299">
        <v>3</v>
      </c>
      <c r="Y1299">
        <v>3</v>
      </c>
      <c r="Z1299">
        <v>5</v>
      </c>
      <c r="AA1299">
        <v>1</v>
      </c>
      <c r="AB1299">
        <v>1</v>
      </c>
      <c r="AC1299">
        <v>4</v>
      </c>
      <c r="AD1299">
        <v>1</v>
      </c>
      <c r="AE1299">
        <v>1</v>
      </c>
      <c r="AF1299">
        <v>1</v>
      </c>
      <c r="AG1299">
        <v>1</v>
      </c>
      <c r="AH1299" t="s">
        <v>63</v>
      </c>
      <c r="AI1299" t="s">
        <v>72</v>
      </c>
      <c r="AJ1299" t="s">
        <v>61</v>
      </c>
      <c r="AK1299" t="s">
        <v>48</v>
      </c>
      <c r="AL1299" t="s">
        <v>65</v>
      </c>
      <c r="AM1299">
        <v>3</v>
      </c>
      <c r="AN1299" t="s">
        <v>94</v>
      </c>
      <c r="AO1299" t="str" cm="1">
        <f t="array" ref="AO1299">_xlfn.IFS(
  attrition_data[[#This Row],[YearsSinceLastPromotion]]="","",
  attrition_data[[#This Row],[YearsSinceLastPromotion]]=0,"0",
  attrition_data[[#This Row],[YearsSinceLastPromotion]]&lt;=2,"1–2",
  attrition_data[[#This Row],[YearsSinceLastPromotion]]&lt;=5,"3–5",
  TRUE,"6+"
)</f>
        <v>1–2</v>
      </c>
      <c r="AP1299">
        <f>attrition_data[[#This Row],[MonthlyIncome]] * 12 * ReplacementFactor</f>
        <v>7732.7999999999993</v>
      </c>
      <c r="AQ1299">
        <f>IFERROR(attrition_data[[#This Row],[AttritionFlag]] * attrition_data[[#This Row],[ReplacementCost]], 0)</f>
        <v>7732.7999999999993</v>
      </c>
      <c r="AR129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299" t="str" cm="1">
        <f t="array" ref="AS1299">_xlfn.IFS(
  attrition_data[[#This Row],[RiskScore]] &lt;= $AU$3, "Q1 (Lowest)",
  attrition_data[[#This Row],[RiskScore]] &lt;= $AV$3, "Q2",
  attrition_data[[#This Row],[RiskScore]] &lt;= $AW$3, "Q3",
  TRUE, "Q4 (Highest)"
)</f>
        <v>Q3</v>
      </c>
    </row>
    <row r="1300" spans="1:45">
      <c r="A1300">
        <v>46</v>
      </c>
      <c r="B1300" t="s">
        <v>38</v>
      </c>
      <c r="C1300" t="s">
        <v>39</v>
      </c>
      <c r="D1300" t="s">
        <v>52</v>
      </c>
      <c r="E1300">
        <v>21</v>
      </c>
      <c r="F1300">
        <v>2</v>
      </c>
      <c r="G1300" t="s">
        <v>64</v>
      </c>
      <c r="H1300">
        <v>1821</v>
      </c>
      <c r="I1300">
        <v>4</v>
      </c>
      <c r="J1300" t="s">
        <v>42</v>
      </c>
      <c r="K1300">
        <v>3</v>
      </c>
      <c r="L1300">
        <v>2</v>
      </c>
      <c r="M1300" t="s">
        <v>70</v>
      </c>
      <c r="N1300">
        <v>2</v>
      </c>
      <c r="O1300" t="s">
        <v>55</v>
      </c>
      <c r="P1300">
        <v>8926</v>
      </c>
      <c r="Q1300">
        <v>4</v>
      </c>
      <c r="R1300" t="s">
        <v>50</v>
      </c>
      <c r="S1300">
        <v>22</v>
      </c>
      <c r="T1300">
        <v>4</v>
      </c>
      <c r="U1300">
        <v>4</v>
      </c>
      <c r="V1300">
        <v>1</v>
      </c>
      <c r="W1300">
        <v>13</v>
      </c>
      <c r="X1300">
        <v>2</v>
      </c>
      <c r="Y1300">
        <v>4</v>
      </c>
      <c r="Z1300">
        <v>9</v>
      </c>
      <c r="AA1300">
        <v>7</v>
      </c>
      <c r="AB1300">
        <v>3</v>
      </c>
      <c r="AC1300">
        <v>7</v>
      </c>
      <c r="AD1300">
        <v>1</v>
      </c>
      <c r="AE1300">
        <v>0</v>
      </c>
      <c r="AF1300">
        <v>0</v>
      </c>
      <c r="AG1300">
        <v>1</v>
      </c>
      <c r="AH1300" t="s">
        <v>56</v>
      </c>
      <c r="AI1300" t="s">
        <v>68</v>
      </c>
      <c r="AJ1300" t="s">
        <v>47</v>
      </c>
      <c r="AK1300" t="s">
        <v>58</v>
      </c>
      <c r="AL1300" t="s">
        <v>49</v>
      </c>
      <c r="AM1300">
        <v>3.5</v>
      </c>
      <c r="AN1300" t="s">
        <v>95</v>
      </c>
      <c r="AO1300" t="str" cm="1">
        <f t="array" ref="AO1300">_xlfn.IFS(
  attrition_data[[#This Row],[YearsSinceLastPromotion]]="","",
  attrition_data[[#This Row],[YearsSinceLastPromotion]]=0,"0",
  attrition_data[[#This Row],[YearsSinceLastPromotion]]&lt;=2,"1–2",
  attrition_data[[#This Row],[YearsSinceLastPromotion]]&lt;=5,"3–5",
  TRUE,"6+"
)</f>
        <v>3–5</v>
      </c>
      <c r="AP1300">
        <f>attrition_data[[#This Row],[MonthlyIncome]] * 12 * ReplacementFactor</f>
        <v>32133.599999999999</v>
      </c>
      <c r="AQ1300">
        <f>IFERROR(attrition_data[[#This Row],[AttritionFlag]] * attrition_data[[#This Row],[ReplacementCost]], 0)</f>
        <v>32133.599999999999</v>
      </c>
      <c r="AR130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300" t="str" cm="1">
        <f t="array" ref="AS1300">_xlfn.IFS(
  attrition_data[[#This Row],[RiskScore]] &lt;= $AU$3, "Q1 (Lowest)",
  attrition_data[[#This Row],[RiskScore]] &lt;= $AV$3, "Q2",
  attrition_data[[#This Row],[RiskScore]] &lt;= $AW$3, "Q3",
  TRUE, "Q4 (Highest)"
)</f>
        <v>Q3</v>
      </c>
    </row>
    <row r="1301" spans="1:45">
      <c r="A1301">
        <v>40</v>
      </c>
      <c r="B1301" t="s">
        <v>50</v>
      </c>
      <c r="C1301" t="s">
        <v>39</v>
      </c>
      <c r="D1301" t="s">
        <v>52</v>
      </c>
      <c r="E1301">
        <v>1</v>
      </c>
      <c r="F1301">
        <v>3</v>
      </c>
      <c r="G1301" t="s">
        <v>41</v>
      </c>
      <c r="H1301">
        <v>1822</v>
      </c>
      <c r="I1301">
        <v>3</v>
      </c>
      <c r="J1301" t="s">
        <v>42</v>
      </c>
      <c r="K1301">
        <v>3</v>
      </c>
      <c r="L1301">
        <v>2</v>
      </c>
      <c r="M1301" t="s">
        <v>70</v>
      </c>
      <c r="N1301">
        <v>4</v>
      </c>
      <c r="O1301" t="s">
        <v>67</v>
      </c>
      <c r="P1301">
        <v>6513</v>
      </c>
      <c r="Q1301">
        <v>4</v>
      </c>
      <c r="R1301" t="s">
        <v>50</v>
      </c>
      <c r="S1301">
        <v>17</v>
      </c>
      <c r="T1301">
        <v>3</v>
      </c>
      <c r="U1301">
        <v>4</v>
      </c>
      <c r="V1301">
        <v>1</v>
      </c>
      <c r="W1301">
        <v>12</v>
      </c>
      <c r="X1301">
        <v>3</v>
      </c>
      <c r="Y1301">
        <v>3</v>
      </c>
      <c r="Z1301">
        <v>5</v>
      </c>
      <c r="AA1301">
        <v>3</v>
      </c>
      <c r="AB1301">
        <v>0</v>
      </c>
      <c r="AC1301">
        <v>3</v>
      </c>
      <c r="AD1301">
        <v>0</v>
      </c>
      <c r="AE1301">
        <v>0</v>
      </c>
      <c r="AF1301">
        <v>1</v>
      </c>
      <c r="AG1301">
        <v>1</v>
      </c>
      <c r="AH1301" t="s">
        <v>45</v>
      </c>
      <c r="AI1301" t="s">
        <v>46</v>
      </c>
      <c r="AJ1301" t="s">
        <v>47</v>
      </c>
      <c r="AK1301" t="s">
        <v>58</v>
      </c>
      <c r="AL1301" t="s">
        <v>65</v>
      </c>
      <c r="AM1301">
        <v>3.5</v>
      </c>
      <c r="AN1301" t="s">
        <v>95</v>
      </c>
      <c r="AO1301" t="str" cm="1">
        <f t="array" ref="AO1301">_xlfn.IFS(
  attrition_data[[#This Row],[YearsSinceLastPromotion]]="","",
  attrition_data[[#This Row],[YearsSinceLastPromotion]]=0,"0",
  attrition_data[[#This Row],[YearsSinceLastPromotion]]&lt;=2,"1–2",
  attrition_data[[#This Row],[YearsSinceLastPromotion]]&lt;=5,"3–5",
  TRUE,"6+"
)</f>
        <v>0</v>
      </c>
      <c r="AP1301">
        <f>attrition_data[[#This Row],[MonthlyIncome]] * 12 * ReplacementFactor</f>
        <v>23446.799999999999</v>
      </c>
      <c r="AQ1301">
        <f>IFERROR(attrition_data[[#This Row],[AttritionFlag]] * attrition_data[[#This Row],[ReplacementCost]], 0)</f>
        <v>0</v>
      </c>
      <c r="AR130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01" t="str" cm="1">
        <f t="array" ref="AS1301">_xlfn.IFS(
  attrition_data[[#This Row],[RiskScore]] &lt;= $AU$3, "Q1 (Lowest)",
  attrition_data[[#This Row],[RiskScore]] &lt;= $AV$3, "Q2",
  attrition_data[[#This Row],[RiskScore]] &lt;= $AW$3, "Q3",
  TRUE, "Q4 (Highest)"
)</f>
        <v>Q1 (Lowest)</v>
      </c>
    </row>
    <row r="1302" spans="1:45">
      <c r="A1302">
        <v>34</v>
      </c>
      <c r="B1302" t="s">
        <v>50</v>
      </c>
      <c r="C1302" t="s">
        <v>39</v>
      </c>
      <c r="D1302" t="s">
        <v>40</v>
      </c>
      <c r="E1302">
        <v>8</v>
      </c>
      <c r="F1302">
        <v>2</v>
      </c>
      <c r="G1302" t="s">
        <v>83</v>
      </c>
      <c r="H1302">
        <v>1823</v>
      </c>
      <c r="I1302">
        <v>2</v>
      </c>
      <c r="J1302" t="s">
        <v>53</v>
      </c>
      <c r="K1302">
        <v>4</v>
      </c>
      <c r="L1302">
        <v>2</v>
      </c>
      <c r="M1302" t="s">
        <v>43</v>
      </c>
      <c r="N1302">
        <v>3</v>
      </c>
      <c r="O1302" t="s">
        <v>55</v>
      </c>
      <c r="P1302">
        <v>6799</v>
      </c>
      <c r="Q1302">
        <v>1</v>
      </c>
      <c r="R1302" t="s">
        <v>50</v>
      </c>
      <c r="S1302">
        <v>21</v>
      </c>
      <c r="T1302">
        <v>4</v>
      </c>
      <c r="U1302">
        <v>3</v>
      </c>
      <c r="V1302">
        <v>2</v>
      </c>
      <c r="W1302">
        <v>10</v>
      </c>
      <c r="X1302">
        <v>5</v>
      </c>
      <c r="Y1302">
        <v>3</v>
      </c>
      <c r="Z1302">
        <v>10</v>
      </c>
      <c r="AA1302">
        <v>8</v>
      </c>
      <c r="AB1302">
        <v>4</v>
      </c>
      <c r="AC1302">
        <v>8</v>
      </c>
      <c r="AD1302">
        <v>0</v>
      </c>
      <c r="AE1302">
        <v>0</v>
      </c>
      <c r="AF1302">
        <v>0</v>
      </c>
      <c r="AG1302">
        <v>1</v>
      </c>
      <c r="AH1302" t="s">
        <v>63</v>
      </c>
      <c r="AI1302" t="s">
        <v>57</v>
      </c>
      <c r="AJ1302" t="s">
        <v>47</v>
      </c>
      <c r="AK1302" t="s">
        <v>58</v>
      </c>
      <c r="AL1302" t="s">
        <v>49</v>
      </c>
      <c r="AM1302">
        <v>2.75</v>
      </c>
      <c r="AN1302" t="s">
        <v>94</v>
      </c>
      <c r="AO1302" t="str" cm="1">
        <f t="array" ref="AO1302">_xlfn.IFS(
  attrition_data[[#This Row],[YearsSinceLastPromotion]]="","",
  attrition_data[[#This Row],[YearsSinceLastPromotion]]=0,"0",
  attrition_data[[#This Row],[YearsSinceLastPromotion]]&lt;=2,"1–2",
  attrition_data[[#This Row],[YearsSinceLastPromotion]]&lt;=5,"3–5",
  TRUE,"6+"
)</f>
        <v>3–5</v>
      </c>
      <c r="AP1302">
        <f>attrition_data[[#This Row],[MonthlyIncome]] * 12 * ReplacementFactor</f>
        <v>24476.399999999998</v>
      </c>
      <c r="AQ1302">
        <f>IFERROR(attrition_data[[#This Row],[AttritionFlag]] * attrition_data[[#This Row],[ReplacementCost]], 0)</f>
        <v>0</v>
      </c>
      <c r="AR130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02" t="str" cm="1">
        <f t="array" ref="AS1302">_xlfn.IFS(
  attrition_data[[#This Row],[RiskScore]] &lt;= $AU$3, "Q1 (Lowest)",
  attrition_data[[#This Row],[RiskScore]] &lt;= $AV$3, "Q2",
  attrition_data[[#This Row],[RiskScore]] &lt;= $AW$3, "Q3",
  TRUE, "Q4 (Highest)"
)</f>
        <v>Q2</v>
      </c>
    </row>
    <row r="1303" spans="1:45">
      <c r="A1303">
        <v>58</v>
      </c>
      <c r="B1303" t="s">
        <v>50</v>
      </c>
      <c r="C1303" t="s">
        <v>74</v>
      </c>
      <c r="D1303" t="s">
        <v>40</v>
      </c>
      <c r="E1303">
        <v>2</v>
      </c>
      <c r="F1303">
        <v>3</v>
      </c>
      <c r="G1303" t="s">
        <v>64</v>
      </c>
      <c r="H1303">
        <v>1824</v>
      </c>
      <c r="I1303">
        <v>2</v>
      </c>
      <c r="J1303" t="s">
        <v>53</v>
      </c>
      <c r="K1303">
        <v>3</v>
      </c>
      <c r="L1303">
        <v>4</v>
      </c>
      <c r="M1303" t="s">
        <v>75</v>
      </c>
      <c r="N1303">
        <v>2</v>
      </c>
      <c r="O1303" t="s">
        <v>67</v>
      </c>
      <c r="P1303">
        <v>16291</v>
      </c>
      <c r="Q1303">
        <v>4</v>
      </c>
      <c r="R1303" t="s">
        <v>50</v>
      </c>
      <c r="S1303">
        <v>22</v>
      </c>
      <c r="T1303">
        <v>4</v>
      </c>
      <c r="U1303">
        <v>4</v>
      </c>
      <c r="V1303">
        <v>1</v>
      </c>
      <c r="W1303">
        <v>37</v>
      </c>
      <c r="X1303">
        <v>0</v>
      </c>
      <c r="Y1303">
        <v>2</v>
      </c>
      <c r="Z1303">
        <v>16</v>
      </c>
      <c r="AA1303">
        <v>9</v>
      </c>
      <c r="AB1303">
        <v>14</v>
      </c>
      <c r="AC1303">
        <v>14</v>
      </c>
      <c r="AD1303">
        <v>0</v>
      </c>
      <c r="AE1303">
        <v>0</v>
      </c>
      <c r="AF1303">
        <v>0</v>
      </c>
      <c r="AG1303">
        <v>1</v>
      </c>
      <c r="AH1303" t="s">
        <v>66</v>
      </c>
      <c r="AI1303" t="s">
        <v>46</v>
      </c>
      <c r="AJ1303" t="s">
        <v>76</v>
      </c>
      <c r="AK1303" t="s">
        <v>77</v>
      </c>
      <c r="AL1303" t="s">
        <v>71</v>
      </c>
      <c r="AM1303">
        <v>2.5</v>
      </c>
      <c r="AN1303" t="s">
        <v>96</v>
      </c>
      <c r="AO1303" t="str" cm="1">
        <f t="array" ref="AO1303">_xlfn.IFS(
  attrition_data[[#This Row],[YearsSinceLastPromotion]]="","",
  attrition_data[[#This Row],[YearsSinceLastPromotion]]=0,"0",
  attrition_data[[#This Row],[YearsSinceLastPromotion]]&lt;=2,"1–2",
  attrition_data[[#This Row],[YearsSinceLastPromotion]]&lt;=5,"3–5",
  TRUE,"6+"
)</f>
        <v>6+</v>
      </c>
      <c r="AP1303">
        <f>attrition_data[[#This Row],[MonthlyIncome]] * 12 * ReplacementFactor</f>
        <v>58647.6</v>
      </c>
      <c r="AQ1303">
        <f>IFERROR(attrition_data[[#This Row],[AttritionFlag]] * attrition_data[[#This Row],[ReplacementCost]], 0)</f>
        <v>0</v>
      </c>
      <c r="AR130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03" t="str" cm="1">
        <f t="array" ref="AS1303">_xlfn.IFS(
  attrition_data[[#This Row],[RiskScore]] &lt;= $AU$3, "Q1 (Lowest)",
  attrition_data[[#This Row],[RiskScore]] &lt;= $AV$3, "Q2",
  attrition_data[[#This Row],[RiskScore]] &lt;= $AW$3, "Q3",
  TRUE, "Q4 (Highest)"
)</f>
        <v>Q2</v>
      </c>
    </row>
    <row r="1304" spans="1:45">
      <c r="A1304">
        <v>35</v>
      </c>
      <c r="B1304" t="s">
        <v>50</v>
      </c>
      <c r="C1304" t="s">
        <v>39</v>
      </c>
      <c r="D1304" t="s">
        <v>52</v>
      </c>
      <c r="E1304">
        <v>23</v>
      </c>
      <c r="F1304">
        <v>4</v>
      </c>
      <c r="G1304" t="s">
        <v>64</v>
      </c>
      <c r="H1304">
        <v>1826</v>
      </c>
      <c r="I1304">
        <v>2</v>
      </c>
      <c r="J1304" t="s">
        <v>53</v>
      </c>
      <c r="K1304">
        <v>1</v>
      </c>
      <c r="L1304">
        <v>1</v>
      </c>
      <c r="M1304" t="s">
        <v>60</v>
      </c>
      <c r="N1304">
        <v>3</v>
      </c>
      <c r="O1304" t="s">
        <v>55</v>
      </c>
      <c r="P1304">
        <v>2705</v>
      </c>
      <c r="Q1304">
        <v>0</v>
      </c>
      <c r="R1304" t="s">
        <v>50</v>
      </c>
      <c r="S1304">
        <v>16</v>
      </c>
      <c r="T1304">
        <v>3</v>
      </c>
      <c r="U1304">
        <v>2</v>
      </c>
      <c r="V1304">
        <v>1</v>
      </c>
      <c r="W1304">
        <v>6</v>
      </c>
      <c r="X1304">
        <v>2</v>
      </c>
      <c r="Y1304">
        <v>4</v>
      </c>
      <c r="Z1304">
        <v>5</v>
      </c>
      <c r="AA1304">
        <v>4</v>
      </c>
      <c r="AB1304">
        <v>0</v>
      </c>
      <c r="AC1304">
        <v>3</v>
      </c>
      <c r="AD1304">
        <v>0</v>
      </c>
      <c r="AE1304">
        <v>0</v>
      </c>
      <c r="AF1304">
        <v>1</v>
      </c>
      <c r="AG1304">
        <v>1</v>
      </c>
      <c r="AH1304" t="s">
        <v>45</v>
      </c>
      <c r="AI1304" t="s">
        <v>68</v>
      </c>
      <c r="AJ1304" t="s">
        <v>61</v>
      </c>
      <c r="AK1304" t="s">
        <v>48</v>
      </c>
      <c r="AL1304" t="s">
        <v>65</v>
      </c>
      <c r="AM1304">
        <v>2.75</v>
      </c>
      <c r="AN1304" t="s">
        <v>94</v>
      </c>
      <c r="AO1304" t="str" cm="1">
        <f t="array" ref="AO1304">_xlfn.IFS(
  attrition_data[[#This Row],[YearsSinceLastPromotion]]="","",
  attrition_data[[#This Row],[YearsSinceLastPromotion]]=0,"0",
  attrition_data[[#This Row],[YearsSinceLastPromotion]]&lt;=2,"1–2",
  attrition_data[[#This Row],[YearsSinceLastPromotion]]&lt;=5,"3–5",
  TRUE,"6+"
)</f>
        <v>0</v>
      </c>
      <c r="AP1304">
        <f>attrition_data[[#This Row],[MonthlyIncome]] * 12 * ReplacementFactor</f>
        <v>9738</v>
      </c>
      <c r="AQ1304">
        <f>IFERROR(attrition_data[[#This Row],[AttritionFlag]] * attrition_data[[#This Row],[ReplacementCost]], 0)</f>
        <v>0</v>
      </c>
      <c r="AR130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04" t="str" cm="1">
        <f t="array" ref="AS1304">_xlfn.IFS(
  attrition_data[[#This Row],[RiskScore]] &lt;= $AU$3, "Q1 (Lowest)",
  attrition_data[[#This Row],[RiskScore]] &lt;= $AV$3, "Q2",
  attrition_data[[#This Row],[RiskScore]] &lt;= $AW$3, "Q3",
  TRUE, "Q4 (Highest)"
)</f>
        <v>Q2</v>
      </c>
    </row>
    <row r="1305" spans="1:45">
      <c r="A1305">
        <v>47</v>
      </c>
      <c r="B1305" t="s">
        <v>50</v>
      </c>
      <c r="C1305" t="s">
        <v>39</v>
      </c>
      <c r="D1305" t="s">
        <v>52</v>
      </c>
      <c r="E1305">
        <v>4</v>
      </c>
      <c r="F1305">
        <v>3</v>
      </c>
      <c r="G1305" t="s">
        <v>41</v>
      </c>
      <c r="H1305">
        <v>1827</v>
      </c>
      <c r="I1305">
        <v>3</v>
      </c>
      <c r="J1305" t="s">
        <v>42</v>
      </c>
      <c r="K1305">
        <v>2</v>
      </c>
      <c r="L1305">
        <v>3</v>
      </c>
      <c r="M1305" t="s">
        <v>69</v>
      </c>
      <c r="N1305">
        <v>2</v>
      </c>
      <c r="O1305" t="s">
        <v>67</v>
      </c>
      <c r="P1305">
        <v>10333</v>
      </c>
      <c r="Q1305">
        <v>8</v>
      </c>
      <c r="R1305" t="s">
        <v>38</v>
      </c>
      <c r="S1305">
        <v>12</v>
      </c>
      <c r="T1305">
        <v>3</v>
      </c>
      <c r="U1305">
        <v>3</v>
      </c>
      <c r="V1305">
        <v>1</v>
      </c>
      <c r="W1305">
        <v>28</v>
      </c>
      <c r="X1305">
        <v>4</v>
      </c>
      <c r="Y1305">
        <v>3</v>
      </c>
      <c r="Z1305">
        <v>22</v>
      </c>
      <c r="AA1305">
        <v>11</v>
      </c>
      <c r="AB1305">
        <v>14</v>
      </c>
      <c r="AC1305">
        <v>10</v>
      </c>
      <c r="AD1305">
        <v>0</v>
      </c>
      <c r="AE1305">
        <v>1</v>
      </c>
      <c r="AF1305">
        <v>0</v>
      </c>
      <c r="AG1305">
        <v>1</v>
      </c>
      <c r="AH1305" t="s">
        <v>56</v>
      </c>
      <c r="AI1305" t="s">
        <v>46</v>
      </c>
      <c r="AJ1305" t="s">
        <v>81</v>
      </c>
      <c r="AK1305" t="s">
        <v>77</v>
      </c>
      <c r="AL1305" t="s">
        <v>78</v>
      </c>
      <c r="AM1305">
        <v>2.75</v>
      </c>
      <c r="AN1305" t="s">
        <v>94</v>
      </c>
      <c r="AO1305" t="str" cm="1">
        <f t="array" ref="AO1305">_xlfn.IFS(
  attrition_data[[#This Row],[YearsSinceLastPromotion]]="","",
  attrition_data[[#This Row],[YearsSinceLastPromotion]]=0,"0",
  attrition_data[[#This Row],[YearsSinceLastPromotion]]&lt;=2,"1–2",
  attrition_data[[#This Row],[YearsSinceLastPromotion]]&lt;=5,"3–5",
  TRUE,"6+"
)</f>
        <v>6+</v>
      </c>
      <c r="AP1305">
        <f>attrition_data[[#This Row],[MonthlyIncome]] * 12 * ReplacementFactor</f>
        <v>37198.799999999996</v>
      </c>
      <c r="AQ1305">
        <f>IFERROR(attrition_data[[#This Row],[AttritionFlag]] * attrition_data[[#This Row],[ReplacementCost]], 0)</f>
        <v>0</v>
      </c>
      <c r="AR130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305" t="str" cm="1">
        <f t="array" ref="AS1305">_xlfn.IFS(
  attrition_data[[#This Row],[RiskScore]] &lt;= $AU$3, "Q1 (Lowest)",
  attrition_data[[#This Row],[RiskScore]] &lt;= $AV$3, "Q2",
  attrition_data[[#This Row],[RiskScore]] &lt;= $AW$3, "Q3",
  TRUE, "Q4 (Highest)"
)</f>
        <v>Q3</v>
      </c>
    </row>
    <row r="1306" spans="1:45">
      <c r="A1306">
        <v>40</v>
      </c>
      <c r="B1306" t="s">
        <v>50</v>
      </c>
      <c r="C1306" t="s">
        <v>39</v>
      </c>
      <c r="D1306" t="s">
        <v>52</v>
      </c>
      <c r="E1306">
        <v>12</v>
      </c>
      <c r="F1306">
        <v>3</v>
      </c>
      <c r="G1306" t="s">
        <v>41</v>
      </c>
      <c r="H1306">
        <v>1829</v>
      </c>
      <c r="I1306">
        <v>2</v>
      </c>
      <c r="J1306" t="s">
        <v>42</v>
      </c>
      <c r="K1306">
        <v>3</v>
      </c>
      <c r="L1306">
        <v>2</v>
      </c>
      <c r="M1306" t="s">
        <v>70</v>
      </c>
      <c r="N1306">
        <v>1</v>
      </c>
      <c r="O1306" t="s">
        <v>67</v>
      </c>
      <c r="P1306">
        <v>4448</v>
      </c>
      <c r="Q1306">
        <v>2</v>
      </c>
      <c r="R1306" t="s">
        <v>50</v>
      </c>
      <c r="S1306">
        <v>12</v>
      </c>
      <c r="T1306">
        <v>3</v>
      </c>
      <c r="U1306">
        <v>2</v>
      </c>
      <c r="V1306">
        <v>1</v>
      </c>
      <c r="W1306">
        <v>15</v>
      </c>
      <c r="X1306">
        <v>3</v>
      </c>
      <c r="Y1306">
        <v>3</v>
      </c>
      <c r="Z1306">
        <v>7</v>
      </c>
      <c r="AA1306">
        <v>4</v>
      </c>
      <c r="AB1306">
        <v>7</v>
      </c>
      <c r="AC1306">
        <v>7</v>
      </c>
      <c r="AD1306">
        <v>0</v>
      </c>
      <c r="AE1306">
        <v>0</v>
      </c>
      <c r="AF1306">
        <v>0</v>
      </c>
      <c r="AG1306">
        <v>1</v>
      </c>
      <c r="AH1306" t="s">
        <v>45</v>
      </c>
      <c r="AI1306" t="s">
        <v>73</v>
      </c>
      <c r="AJ1306" t="s">
        <v>61</v>
      </c>
      <c r="AK1306" t="s">
        <v>58</v>
      </c>
      <c r="AL1306" t="s">
        <v>49</v>
      </c>
      <c r="AM1306">
        <v>2</v>
      </c>
      <c r="AN1306" t="s">
        <v>93</v>
      </c>
      <c r="AO1306" t="str" cm="1">
        <f t="array" ref="AO1306">_xlfn.IFS(
  attrition_data[[#This Row],[YearsSinceLastPromotion]]="","",
  attrition_data[[#This Row],[YearsSinceLastPromotion]]=0,"0",
  attrition_data[[#This Row],[YearsSinceLastPromotion]]&lt;=2,"1–2",
  attrition_data[[#This Row],[YearsSinceLastPromotion]]&lt;=5,"3–5",
  TRUE,"6+"
)</f>
        <v>6+</v>
      </c>
      <c r="AP1306">
        <f>attrition_data[[#This Row],[MonthlyIncome]] * 12 * ReplacementFactor</f>
        <v>16012.8</v>
      </c>
      <c r="AQ1306">
        <f>IFERROR(attrition_data[[#This Row],[AttritionFlag]] * attrition_data[[#This Row],[ReplacementCost]], 0)</f>
        <v>0</v>
      </c>
      <c r="AR130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306" t="str" cm="1">
        <f t="array" ref="AS1306">_xlfn.IFS(
  attrition_data[[#This Row],[RiskScore]] &lt;= $AU$3, "Q1 (Lowest)",
  attrition_data[[#This Row],[RiskScore]] &lt;= $AV$3, "Q2",
  attrition_data[[#This Row],[RiskScore]] &lt;= $AW$3, "Q3",
  TRUE, "Q4 (Highest)"
)</f>
        <v>Q3</v>
      </c>
    </row>
    <row r="1307" spans="1:45">
      <c r="A1307">
        <v>54</v>
      </c>
      <c r="B1307" t="s">
        <v>50</v>
      </c>
      <c r="C1307" t="s">
        <v>39</v>
      </c>
      <c r="D1307" t="s">
        <v>52</v>
      </c>
      <c r="E1307">
        <v>7</v>
      </c>
      <c r="F1307">
        <v>4</v>
      </c>
      <c r="G1307" t="s">
        <v>64</v>
      </c>
      <c r="H1307">
        <v>1830</v>
      </c>
      <c r="I1307">
        <v>4</v>
      </c>
      <c r="J1307" t="s">
        <v>42</v>
      </c>
      <c r="K1307">
        <v>3</v>
      </c>
      <c r="L1307">
        <v>2</v>
      </c>
      <c r="M1307" t="s">
        <v>54</v>
      </c>
      <c r="N1307">
        <v>4</v>
      </c>
      <c r="O1307" t="s">
        <v>55</v>
      </c>
      <c r="P1307">
        <v>6854</v>
      </c>
      <c r="Q1307">
        <v>4</v>
      </c>
      <c r="R1307" t="s">
        <v>50</v>
      </c>
      <c r="S1307">
        <v>15</v>
      </c>
      <c r="T1307">
        <v>3</v>
      </c>
      <c r="U1307">
        <v>2</v>
      </c>
      <c r="V1307">
        <v>1</v>
      </c>
      <c r="W1307">
        <v>14</v>
      </c>
      <c r="X1307">
        <v>2</v>
      </c>
      <c r="Y1307">
        <v>2</v>
      </c>
      <c r="Z1307">
        <v>7</v>
      </c>
      <c r="AA1307">
        <v>1</v>
      </c>
      <c r="AB1307">
        <v>1</v>
      </c>
      <c r="AC1307">
        <v>7</v>
      </c>
      <c r="AD1307">
        <v>0</v>
      </c>
      <c r="AE1307">
        <v>0</v>
      </c>
      <c r="AF1307">
        <v>1</v>
      </c>
      <c r="AG1307">
        <v>1</v>
      </c>
      <c r="AH1307" t="s">
        <v>56</v>
      </c>
      <c r="AI1307" t="s">
        <v>57</v>
      </c>
      <c r="AJ1307" t="s">
        <v>47</v>
      </c>
      <c r="AK1307" t="s">
        <v>58</v>
      </c>
      <c r="AL1307" t="s">
        <v>49</v>
      </c>
      <c r="AM1307">
        <v>3</v>
      </c>
      <c r="AN1307" t="s">
        <v>94</v>
      </c>
      <c r="AO1307" t="str" cm="1">
        <f t="array" ref="AO1307">_xlfn.IFS(
  attrition_data[[#This Row],[YearsSinceLastPromotion]]="","",
  attrition_data[[#This Row],[YearsSinceLastPromotion]]=0,"0",
  attrition_data[[#This Row],[YearsSinceLastPromotion]]&lt;=2,"1–2",
  attrition_data[[#This Row],[YearsSinceLastPromotion]]&lt;=5,"3–5",
  TRUE,"6+"
)</f>
        <v>1–2</v>
      </c>
      <c r="AP1307">
        <f>attrition_data[[#This Row],[MonthlyIncome]] * 12 * ReplacementFactor</f>
        <v>24674.399999999998</v>
      </c>
      <c r="AQ1307">
        <f>IFERROR(attrition_data[[#This Row],[AttritionFlag]] * attrition_data[[#This Row],[ReplacementCost]], 0)</f>
        <v>0</v>
      </c>
      <c r="AR130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07" t="str" cm="1">
        <f t="array" ref="AS1307">_xlfn.IFS(
  attrition_data[[#This Row],[RiskScore]] &lt;= $AU$3, "Q1 (Lowest)",
  attrition_data[[#This Row],[RiskScore]] &lt;= $AV$3, "Q2",
  attrition_data[[#This Row],[RiskScore]] &lt;= $AW$3, "Q3",
  TRUE, "Q4 (Highest)"
)</f>
        <v>Q1 (Lowest)</v>
      </c>
    </row>
    <row r="1308" spans="1:45">
      <c r="A1308">
        <v>31</v>
      </c>
      <c r="B1308" t="s">
        <v>50</v>
      </c>
      <c r="C1308" t="s">
        <v>51</v>
      </c>
      <c r="D1308" t="s">
        <v>40</v>
      </c>
      <c r="E1308">
        <v>7</v>
      </c>
      <c r="F1308">
        <v>4</v>
      </c>
      <c r="G1308" t="s">
        <v>82</v>
      </c>
      <c r="H1308">
        <v>1833</v>
      </c>
      <c r="I1308">
        <v>1</v>
      </c>
      <c r="J1308" t="s">
        <v>42</v>
      </c>
      <c r="K1308">
        <v>3</v>
      </c>
      <c r="L1308">
        <v>3</v>
      </c>
      <c r="M1308" t="s">
        <v>43</v>
      </c>
      <c r="N1308">
        <v>1</v>
      </c>
      <c r="O1308" t="s">
        <v>55</v>
      </c>
      <c r="P1308">
        <v>9637</v>
      </c>
      <c r="Q1308">
        <v>2</v>
      </c>
      <c r="R1308" t="s">
        <v>50</v>
      </c>
      <c r="S1308">
        <v>14</v>
      </c>
      <c r="T1308">
        <v>3</v>
      </c>
      <c r="U1308">
        <v>4</v>
      </c>
      <c r="V1308">
        <v>2</v>
      </c>
      <c r="W1308">
        <v>9</v>
      </c>
      <c r="X1308">
        <v>3</v>
      </c>
      <c r="Y1308">
        <v>3</v>
      </c>
      <c r="Z1308">
        <v>3</v>
      </c>
      <c r="AA1308">
        <v>2</v>
      </c>
      <c r="AB1308">
        <v>2</v>
      </c>
      <c r="AC1308">
        <v>2</v>
      </c>
      <c r="AD1308">
        <v>0</v>
      </c>
      <c r="AE1308">
        <v>0</v>
      </c>
      <c r="AF1308">
        <v>0</v>
      </c>
      <c r="AG1308">
        <v>1</v>
      </c>
      <c r="AH1308" t="s">
        <v>63</v>
      </c>
      <c r="AI1308" t="s">
        <v>57</v>
      </c>
      <c r="AJ1308" t="s">
        <v>47</v>
      </c>
      <c r="AK1308" t="s">
        <v>58</v>
      </c>
      <c r="AL1308" t="s">
        <v>65</v>
      </c>
      <c r="AM1308">
        <v>2.25</v>
      </c>
      <c r="AN1308" t="s">
        <v>96</v>
      </c>
      <c r="AO1308" t="str" cm="1">
        <f t="array" ref="AO1308">_xlfn.IFS(
  attrition_data[[#This Row],[YearsSinceLastPromotion]]="","",
  attrition_data[[#This Row],[YearsSinceLastPromotion]]=0,"0",
  attrition_data[[#This Row],[YearsSinceLastPromotion]]&lt;=2,"1–2",
  attrition_data[[#This Row],[YearsSinceLastPromotion]]&lt;=5,"3–5",
  TRUE,"6+"
)</f>
        <v>1–2</v>
      </c>
      <c r="AP1308">
        <f>attrition_data[[#This Row],[MonthlyIncome]] * 12 * ReplacementFactor</f>
        <v>34693.199999999997</v>
      </c>
      <c r="AQ1308">
        <f>IFERROR(attrition_data[[#This Row],[AttritionFlag]] * attrition_data[[#This Row],[ReplacementCost]], 0)</f>
        <v>0</v>
      </c>
      <c r="AR130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08" t="str" cm="1">
        <f t="array" ref="AS1308">_xlfn.IFS(
  attrition_data[[#This Row],[RiskScore]] &lt;= $AU$3, "Q1 (Lowest)",
  attrition_data[[#This Row],[RiskScore]] &lt;= $AV$3, "Q2",
  attrition_data[[#This Row],[RiskScore]] &lt;= $AW$3, "Q3",
  TRUE, "Q4 (Highest)"
)</f>
        <v>Q1 (Lowest)</v>
      </c>
    </row>
    <row r="1309" spans="1:45">
      <c r="A1309">
        <v>28</v>
      </c>
      <c r="B1309" t="s">
        <v>50</v>
      </c>
      <c r="C1309" t="s">
        <v>39</v>
      </c>
      <c r="D1309" t="s">
        <v>52</v>
      </c>
      <c r="E1309">
        <v>1</v>
      </c>
      <c r="F1309">
        <v>3</v>
      </c>
      <c r="G1309" t="s">
        <v>64</v>
      </c>
      <c r="H1309">
        <v>1834</v>
      </c>
      <c r="I1309">
        <v>3</v>
      </c>
      <c r="J1309" t="s">
        <v>42</v>
      </c>
      <c r="K1309">
        <v>3</v>
      </c>
      <c r="L1309">
        <v>1</v>
      </c>
      <c r="M1309" t="s">
        <v>54</v>
      </c>
      <c r="N1309">
        <v>1</v>
      </c>
      <c r="O1309" t="s">
        <v>55</v>
      </c>
      <c r="P1309">
        <v>3591</v>
      </c>
      <c r="Q1309">
        <v>1</v>
      </c>
      <c r="R1309" t="s">
        <v>50</v>
      </c>
      <c r="S1309">
        <v>25</v>
      </c>
      <c r="T1309">
        <v>4</v>
      </c>
      <c r="U1309">
        <v>3</v>
      </c>
      <c r="V1309">
        <v>1</v>
      </c>
      <c r="W1309">
        <v>3</v>
      </c>
      <c r="X1309">
        <v>3</v>
      </c>
      <c r="Y1309">
        <v>3</v>
      </c>
      <c r="Z1309">
        <v>3</v>
      </c>
      <c r="AA1309">
        <v>2</v>
      </c>
      <c r="AB1309">
        <v>1</v>
      </c>
      <c r="AC1309">
        <v>2</v>
      </c>
      <c r="AD1309">
        <v>0</v>
      </c>
      <c r="AE1309">
        <v>0</v>
      </c>
      <c r="AF1309">
        <v>1</v>
      </c>
      <c r="AG1309">
        <v>1</v>
      </c>
      <c r="AH1309" t="s">
        <v>63</v>
      </c>
      <c r="AI1309" t="s">
        <v>46</v>
      </c>
      <c r="AJ1309" t="s">
        <v>61</v>
      </c>
      <c r="AK1309" t="s">
        <v>65</v>
      </c>
      <c r="AL1309" t="s">
        <v>65</v>
      </c>
      <c r="AM1309">
        <v>2.5</v>
      </c>
      <c r="AN1309" t="s">
        <v>96</v>
      </c>
      <c r="AO1309" t="str" cm="1">
        <f t="array" ref="AO1309">_xlfn.IFS(
  attrition_data[[#This Row],[YearsSinceLastPromotion]]="","",
  attrition_data[[#This Row],[YearsSinceLastPromotion]]=0,"0",
  attrition_data[[#This Row],[YearsSinceLastPromotion]]&lt;=2,"1–2",
  attrition_data[[#This Row],[YearsSinceLastPromotion]]&lt;=5,"3–5",
  TRUE,"6+"
)</f>
        <v>1–2</v>
      </c>
      <c r="AP1309">
        <f>attrition_data[[#This Row],[MonthlyIncome]] * 12 * ReplacementFactor</f>
        <v>12927.6</v>
      </c>
      <c r="AQ1309">
        <f>IFERROR(attrition_data[[#This Row],[AttritionFlag]] * attrition_data[[#This Row],[ReplacementCost]], 0)</f>
        <v>0</v>
      </c>
      <c r="AR130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09" t="str" cm="1">
        <f t="array" ref="AS1309">_xlfn.IFS(
  attrition_data[[#This Row],[RiskScore]] &lt;= $AU$3, "Q1 (Lowest)",
  attrition_data[[#This Row],[RiskScore]] &lt;= $AV$3, "Q2",
  attrition_data[[#This Row],[RiskScore]] &lt;= $AW$3, "Q3",
  TRUE, "Q4 (Highest)"
)</f>
        <v>Q1 (Lowest)</v>
      </c>
    </row>
    <row r="1310" spans="1:45">
      <c r="A1310">
        <v>38</v>
      </c>
      <c r="B1310" t="s">
        <v>50</v>
      </c>
      <c r="C1310" t="s">
        <v>39</v>
      </c>
      <c r="D1310" t="s">
        <v>40</v>
      </c>
      <c r="E1310">
        <v>2</v>
      </c>
      <c r="F1310">
        <v>4</v>
      </c>
      <c r="G1310" t="s">
        <v>82</v>
      </c>
      <c r="H1310">
        <v>1835</v>
      </c>
      <c r="I1310">
        <v>2</v>
      </c>
      <c r="J1310" t="s">
        <v>42</v>
      </c>
      <c r="K1310">
        <v>1</v>
      </c>
      <c r="L1310">
        <v>2</v>
      </c>
      <c r="M1310" t="s">
        <v>79</v>
      </c>
      <c r="N1310">
        <v>4</v>
      </c>
      <c r="O1310" t="s">
        <v>55</v>
      </c>
      <c r="P1310">
        <v>5405</v>
      </c>
      <c r="Q1310">
        <v>2</v>
      </c>
      <c r="R1310" t="s">
        <v>38</v>
      </c>
      <c r="S1310">
        <v>20</v>
      </c>
      <c r="T1310">
        <v>4</v>
      </c>
      <c r="U1310">
        <v>1</v>
      </c>
      <c r="V1310">
        <v>2</v>
      </c>
      <c r="W1310">
        <v>20</v>
      </c>
      <c r="X1310">
        <v>4</v>
      </c>
      <c r="Y1310">
        <v>2</v>
      </c>
      <c r="Z1310">
        <v>4</v>
      </c>
      <c r="AA1310">
        <v>2</v>
      </c>
      <c r="AB1310">
        <v>0</v>
      </c>
      <c r="AC1310">
        <v>3</v>
      </c>
      <c r="AD1310">
        <v>0</v>
      </c>
      <c r="AE1310">
        <v>1</v>
      </c>
      <c r="AF1310">
        <v>1</v>
      </c>
      <c r="AG1310">
        <v>1</v>
      </c>
      <c r="AH1310" t="s">
        <v>45</v>
      </c>
      <c r="AI1310" t="s">
        <v>46</v>
      </c>
      <c r="AJ1310" t="s">
        <v>47</v>
      </c>
      <c r="AK1310" t="s">
        <v>71</v>
      </c>
      <c r="AL1310" t="s">
        <v>65</v>
      </c>
      <c r="AM1310">
        <v>2.25</v>
      </c>
      <c r="AN1310" t="s">
        <v>96</v>
      </c>
      <c r="AO1310" t="str" cm="1">
        <f t="array" ref="AO1310">_xlfn.IFS(
  attrition_data[[#This Row],[YearsSinceLastPromotion]]="","",
  attrition_data[[#This Row],[YearsSinceLastPromotion]]=0,"0",
  attrition_data[[#This Row],[YearsSinceLastPromotion]]&lt;=2,"1–2",
  attrition_data[[#This Row],[YearsSinceLastPromotion]]&lt;=5,"3–5",
  TRUE,"6+"
)</f>
        <v>0</v>
      </c>
      <c r="AP1310">
        <f>attrition_data[[#This Row],[MonthlyIncome]] * 12 * ReplacementFactor</f>
        <v>19458</v>
      </c>
      <c r="AQ1310">
        <f>IFERROR(attrition_data[[#This Row],[AttritionFlag]] * attrition_data[[#This Row],[ReplacementCost]], 0)</f>
        <v>0</v>
      </c>
      <c r="AR131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10" t="str" cm="1">
        <f t="array" ref="AS1310">_xlfn.IFS(
  attrition_data[[#This Row],[RiskScore]] &lt;= $AU$3, "Q1 (Lowest)",
  attrition_data[[#This Row],[RiskScore]] &lt;= $AV$3, "Q2",
  attrition_data[[#This Row],[RiskScore]] &lt;= $AW$3, "Q3",
  TRUE, "Q4 (Highest)"
)</f>
        <v>Q2</v>
      </c>
    </row>
    <row r="1311" spans="1:45">
      <c r="A1311">
        <v>26</v>
      </c>
      <c r="B1311" t="s">
        <v>50</v>
      </c>
      <c r="C1311" t="s">
        <v>39</v>
      </c>
      <c r="D1311" t="s">
        <v>40</v>
      </c>
      <c r="E1311">
        <v>10</v>
      </c>
      <c r="F1311">
        <v>3</v>
      </c>
      <c r="G1311" t="s">
        <v>64</v>
      </c>
      <c r="H1311">
        <v>1836</v>
      </c>
      <c r="I1311">
        <v>3</v>
      </c>
      <c r="J1311" t="s">
        <v>53</v>
      </c>
      <c r="K1311">
        <v>3</v>
      </c>
      <c r="L1311">
        <v>2</v>
      </c>
      <c r="M1311" t="s">
        <v>43</v>
      </c>
      <c r="N1311">
        <v>4</v>
      </c>
      <c r="O1311" t="s">
        <v>44</v>
      </c>
      <c r="P1311">
        <v>4684</v>
      </c>
      <c r="Q1311">
        <v>1</v>
      </c>
      <c r="R1311" t="s">
        <v>50</v>
      </c>
      <c r="S1311">
        <v>13</v>
      </c>
      <c r="T1311">
        <v>3</v>
      </c>
      <c r="U1311">
        <v>1</v>
      </c>
      <c r="V1311">
        <v>0</v>
      </c>
      <c r="W1311">
        <v>5</v>
      </c>
      <c r="X1311">
        <v>4</v>
      </c>
      <c r="Y1311">
        <v>3</v>
      </c>
      <c r="Z1311">
        <v>5</v>
      </c>
      <c r="AA1311">
        <v>3</v>
      </c>
      <c r="AB1311">
        <v>1</v>
      </c>
      <c r="AC1311">
        <v>2</v>
      </c>
      <c r="AD1311">
        <v>0</v>
      </c>
      <c r="AE1311">
        <v>0</v>
      </c>
      <c r="AF1311">
        <v>1</v>
      </c>
      <c r="AG1311">
        <v>1</v>
      </c>
      <c r="AH1311" t="s">
        <v>63</v>
      </c>
      <c r="AI1311" t="s">
        <v>57</v>
      </c>
      <c r="AJ1311" t="s">
        <v>61</v>
      </c>
      <c r="AK1311" t="s">
        <v>48</v>
      </c>
      <c r="AL1311" t="s">
        <v>65</v>
      </c>
      <c r="AM1311">
        <v>2.75</v>
      </c>
      <c r="AN1311" t="s">
        <v>94</v>
      </c>
      <c r="AO1311" t="str" cm="1">
        <f t="array" ref="AO1311">_xlfn.IFS(
  attrition_data[[#This Row],[YearsSinceLastPromotion]]="","",
  attrition_data[[#This Row],[YearsSinceLastPromotion]]=0,"0",
  attrition_data[[#This Row],[YearsSinceLastPromotion]]&lt;=2,"1–2",
  attrition_data[[#This Row],[YearsSinceLastPromotion]]&lt;=5,"3–5",
  TRUE,"6+"
)</f>
        <v>1–2</v>
      </c>
      <c r="AP1311">
        <f>attrition_data[[#This Row],[MonthlyIncome]] * 12 * ReplacementFactor</f>
        <v>16862.399999999998</v>
      </c>
      <c r="AQ1311">
        <f>IFERROR(attrition_data[[#This Row],[AttritionFlag]] * attrition_data[[#This Row],[ReplacementCost]], 0)</f>
        <v>0</v>
      </c>
      <c r="AR131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11" t="str" cm="1">
        <f t="array" ref="AS1311">_xlfn.IFS(
  attrition_data[[#This Row],[RiskScore]] &lt;= $AU$3, "Q1 (Lowest)",
  attrition_data[[#This Row],[RiskScore]] &lt;= $AV$3, "Q2",
  attrition_data[[#This Row],[RiskScore]] &lt;= $AW$3, "Q3",
  TRUE, "Q4 (Highest)"
)</f>
        <v>Q1 (Lowest)</v>
      </c>
    </row>
    <row r="1312" spans="1:45">
      <c r="A1312">
        <v>58</v>
      </c>
      <c r="B1312" t="s">
        <v>50</v>
      </c>
      <c r="C1312" t="s">
        <v>51</v>
      </c>
      <c r="D1312" t="s">
        <v>52</v>
      </c>
      <c r="E1312">
        <v>15</v>
      </c>
      <c r="F1312">
        <v>4</v>
      </c>
      <c r="G1312" t="s">
        <v>41</v>
      </c>
      <c r="H1312">
        <v>1837</v>
      </c>
      <c r="I1312">
        <v>1</v>
      </c>
      <c r="J1312" t="s">
        <v>53</v>
      </c>
      <c r="K1312">
        <v>3</v>
      </c>
      <c r="L1312">
        <v>4</v>
      </c>
      <c r="M1312" t="s">
        <v>80</v>
      </c>
      <c r="N1312">
        <v>3</v>
      </c>
      <c r="O1312" t="s">
        <v>55</v>
      </c>
      <c r="P1312">
        <v>15787</v>
      </c>
      <c r="Q1312">
        <v>2</v>
      </c>
      <c r="R1312" t="s">
        <v>38</v>
      </c>
      <c r="S1312">
        <v>14</v>
      </c>
      <c r="T1312">
        <v>3</v>
      </c>
      <c r="U1312">
        <v>2</v>
      </c>
      <c r="V1312">
        <v>0</v>
      </c>
      <c r="W1312">
        <v>23</v>
      </c>
      <c r="X1312">
        <v>3</v>
      </c>
      <c r="Y1312">
        <v>3</v>
      </c>
      <c r="Z1312">
        <v>2</v>
      </c>
      <c r="AA1312">
        <v>2</v>
      </c>
      <c r="AB1312">
        <v>2</v>
      </c>
      <c r="AC1312">
        <v>2</v>
      </c>
      <c r="AD1312">
        <v>0</v>
      </c>
      <c r="AE1312">
        <v>1</v>
      </c>
      <c r="AF1312">
        <v>0</v>
      </c>
      <c r="AG1312">
        <v>1</v>
      </c>
      <c r="AH1312" t="s">
        <v>66</v>
      </c>
      <c r="AI1312" t="s">
        <v>73</v>
      </c>
      <c r="AJ1312" t="s">
        <v>76</v>
      </c>
      <c r="AK1312" t="s">
        <v>71</v>
      </c>
      <c r="AL1312" t="s">
        <v>65</v>
      </c>
      <c r="AM1312">
        <v>2.25</v>
      </c>
      <c r="AN1312" t="s">
        <v>96</v>
      </c>
      <c r="AO1312" t="str" cm="1">
        <f t="array" ref="AO1312">_xlfn.IFS(
  attrition_data[[#This Row],[YearsSinceLastPromotion]]="","",
  attrition_data[[#This Row],[YearsSinceLastPromotion]]=0,"0",
  attrition_data[[#This Row],[YearsSinceLastPromotion]]&lt;=2,"1–2",
  attrition_data[[#This Row],[YearsSinceLastPromotion]]&lt;=5,"3–5",
  TRUE,"6+"
)</f>
        <v>1–2</v>
      </c>
      <c r="AP1312">
        <f>attrition_data[[#This Row],[MonthlyIncome]] * 12 * ReplacementFactor</f>
        <v>56833.2</v>
      </c>
      <c r="AQ1312">
        <f>IFERROR(attrition_data[[#This Row],[AttritionFlag]] * attrition_data[[#This Row],[ReplacementCost]], 0)</f>
        <v>0</v>
      </c>
      <c r="AR131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312" t="str" cm="1">
        <f t="array" ref="AS1312">_xlfn.IFS(
  attrition_data[[#This Row],[RiskScore]] &lt;= $AU$3, "Q1 (Lowest)",
  attrition_data[[#This Row],[RiskScore]] &lt;= $AV$3, "Q2",
  attrition_data[[#This Row],[RiskScore]] &lt;= $AW$3, "Q3",
  TRUE, "Q4 (Highest)"
)</f>
        <v>Q3</v>
      </c>
    </row>
    <row r="1313" spans="1:45">
      <c r="A1313">
        <v>18</v>
      </c>
      <c r="B1313" t="s">
        <v>50</v>
      </c>
      <c r="C1313" t="s">
        <v>74</v>
      </c>
      <c r="D1313" t="s">
        <v>52</v>
      </c>
      <c r="E1313">
        <v>14</v>
      </c>
      <c r="F1313">
        <v>3</v>
      </c>
      <c r="G1313" t="s">
        <v>64</v>
      </c>
      <c r="H1313">
        <v>1839</v>
      </c>
      <c r="I1313">
        <v>2</v>
      </c>
      <c r="J1313" t="s">
        <v>42</v>
      </c>
      <c r="K1313">
        <v>3</v>
      </c>
      <c r="L1313">
        <v>1</v>
      </c>
      <c r="M1313" t="s">
        <v>54</v>
      </c>
      <c r="N1313">
        <v>3</v>
      </c>
      <c r="O1313" t="s">
        <v>44</v>
      </c>
      <c r="P1313">
        <v>1514</v>
      </c>
      <c r="Q1313">
        <v>1</v>
      </c>
      <c r="R1313" t="s">
        <v>50</v>
      </c>
      <c r="S1313">
        <v>16</v>
      </c>
      <c r="T1313">
        <v>3</v>
      </c>
      <c r="U1313">
        <v>3</v>
      </c>
      <c r="V1313">
        <v>0</v>
      </c>
      <c r="W1313">
        <v>0</v>
      </c>
      <c r="X1313">
        <v>4</v>
      </c>
      <c r="Y1313">
        <v>1</v>
      </c>
      <c r="Z1313">
        <v>0</v>
      </c>
      <c r="AA1313">
        <v>0</v>
      </c>
      <c r="AB1313">
        <v>0</v>
      </c>
      <c r="AC1313">
        <v>0</v>
      </c>
      <c r="AD1313">
        <v>0</v>
      </c>
      <c r="AE1313">
        <v>0</v>
      </c>
      <c r="AF1313">
        <v>1</v>
      </c>
      <c r="AG1313">
        <v>0</v>
      </c>
      <c r="AH1313" t="s">
        <v>153</v>
      </c>
      <c r="AI1313" t="s">
        <v>73</v>
      </c>
      <c r="AJ1313" t="s">
        <v>61</v>
      </c>
      <c r="AK1313" t="s">
        <v>65</v>
      </c>
      <c r="AL1313" t="s">
        <v>62</v>
      </c>
      <c r="AM1313">
        <v>2.25</v>
      </c>
      <c r="AN1313" t="s">
        <v>96</v>
      </c>
      <c r="AO1313" t="str" cm="1">
        <f t="array" ref="AO1313">_xlfn.IFS(
  attrition_data[[#This Row],[YearsSinceLastPromotion]]="","",
  attrition_data[[#This Row],[YearsSinceLastPromotion]]=0,"0",
  attrition_data[[#This Row],[YearsSinceLastPromotion]]&lt;=2,"1–2",
  attrition_data[[#This Row],[YearsSinceLastPromotion]]&lt;=5,"3–5",
  TRUE,"6+"
)</f>
        <v>0</v>
      </c>
      <c r="AP1313">
        <f>attrition_data[[#This Row],[MonthlyIncome]] * 12 * ReplacementFactor</f>
        <v>5450.4</v>
      </c>
      <c r="AQ1313">
        <f>IFERROR(attrition_data[[#This Row],[AttritionFlag]] * attrition_data[[#This Row],[ReplacementCost]], 0)</f>
        <v>0</v>
      </c>
      <c r="AR131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13" t="str" cm="1">
        <f t="array" ref="AS1313">_xlfn.IFS(
  attrition_data[[#This Row],[RiskScore]] &lt;= $AU$3, "Q1 (Lowest)",
  attrition_data[[#This Row],[RiskScore]] &lt;= $AV$3, "Q2",
  attrition_data[[#This Row],[RiskScore]] &lt;= $AW$3, "Q3",
  TRUE, "Q4 (Highest)"
)</f>
        <v>Q2</v>
      </c>
    </row>
    <row r="1314" spans="1:45">
      <c r="A1314">
        <v>31</v>
      </c>
      <c r="B1314" t="s">
        <v>38</v>
      </c>
      <c r="C1314" t="s">
        <v>39</v>
      </c>
      <c r="D1314" t="s">
        <v>84</v>
      </c>
      <c r="E1314">
        <v>18</v>
      </c>
      <c r="F1314">
        <v>5</v>
      </c>
      <c r="G1314" t="s">
        <v>84</v>
      </c>
      <c r="H1314">
        <v>1842</v>
      </c>
      <c r="I1314">
        <v>4</v>
      </c>
      <c r="J1314" t="s">
        <v>53</v>
      </c>
      <c r="K1314">
        <v>4</v>
      </c>
      <c r="L1314">
        <v>1</v>
      </c>
      <c r="M1314" t="s">
        <v>84</v>
      </c>
      <c r="N1314">
        <v>1</v>
      </c>
      <c r="O1314" t="s">
        <v>55</v>
      </c>
      <c r="P1314">
        <v>2956</v>
      </c>
      <c r="Q1314">
        <v>0</v>
      </c>
      <c r="R1314" t="s">
        <v>50</v>
      </c>
      <c r="S1314">
        <v>17</v>
      </c>
      <c r="T1314">
        <v>3</v>
      </c>
      <c r="U1314">
        <v>3</v>
      </c>
      <c r="V1314">
        <v>0</v>
      </c>
      <c r="W1314">
        <v>2</v>
      </c>
      <c r="X1314">
        <v>4</v>
      </c>
      <c r="Y1314">
        <v>3</v>
      </c>
      <c r="Z1314">
        <v>1</v>
      </c>
      <c r="AA1314">
        <v>0</v>
      </c>
      <c r="AB1314">
        <v>0</v>
      </c>
      <c r="AC1314">
        <v>0</v>
      </c>
      <c r="AD1314">
        <v>1</v>
      </c>
      <c r="AE1314">
        <v>0</v>
      </c>
      <c r="AF1314">
        <v>1</v>
      </c>
      <c r="AG1314">
        <v>0</v>
      </c>
      <c r="AH1314" t="s">
        <v>63</v>
      </c>
      <c r="AI1314" t="s">
        <v>72</v>
      </c>
      <c r="AJ1314" t="s">
        <v>61</v>
      </c>
      <c r="AK1314" t="s">
        <v>65</v>
      </c>
      <c r="AL1314" t="s">
        <v>62</v>
      </c>
      <c r="AM1314">
        <v>2.75</v>
      </c>
      <c r="AN1314" t="s">
        <v>94</v>
      </c>
      <c r="AO1314" t="str" cm="1">
        <f t="array" ref="AO1314">_xlfn.IFS(
  attrition_data[[#This Row],[YearsSinceLastPromotion]]="","",
  attrition_data[[#This Row],[YearsSinceLastPromotion]]=0,"0",
  attrition_data[[#This Row],[YearsSinceLastPromotion]]&lt;=2,"1–2",
  attrition_data[[#This Row],[YearsSinceLastPromotion]]&lt;=5,"3–5",
  TRUE,"6+"
)</f>
        <v>0</v>
      </c>
      <c r="AP1314">
        <f>attrition_data[[#This Row],[MonthlyIncome]] * 12 * ReplacementFactor</f>
        <v>10641.6</v>
      </c>
      <c r="AQ1314">
        <f>IFERROR(attrition_data[[#This Row],[AttritionFlag]] * attrition_data[[#This Row],[ReplacementCost]], 0)</f>
        <v>10641.6</v>
      </c>
      <c r="AR131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14" t="str" cm="1">
        <f t="array" ref="AS1314">_xlfn.IFS(
  attrition_data[[#This Row],[RiskScore]] &lt;= $AU$3, "Q1 (Lowest)",
  attrition_data[[#This Row],[RiskScore]] &lt;= $AV$3, "Q2",
  attrition_data[[#This Row],[RiskScore]] &lt;= $AW$3, "Q3",
  TRUE, "Q4 (Highest)"
)</f>
        <v>Q2</v>
      </c>
    </row>
    <row r="1315" spans="1:45">
      <c r="A1315">
        <v>29</v>
      </c>
      <c r="B1315" t="s">
        <v>38</v>
      </c>
      <c r="C1315" t="s">
        <v>39</v>
      </c>
      <c r="D1315" t="s">
        <v>84</v>
      </c>
      <c r="E1315">
        <v>13</v>
      </c>
      <c r="F1315">
        <v>3</v>
      </c>
      <c r="G1315" t="s">
        <v>84</v>
      </c>
      <c r="H1315">
        <v>1844</v>
      </c>
      <c r="I1315">
        <v>1</v>
      </c>
      <c r="J1315" t="s">
        <v>53</v>
      </c>
      <c r="K1315">
        <v>2</v>
      </c>
      <c r="L1315">
        <v>1</v>
      </c>
      <c r="M1315" t="s">
        <v>84</v>
      </c>
      <c r="N1315">
        <v>1</v>
      </c>
      <c r="O1315" t="s">
        <v>67</v>
      </c>
      <c r="P1315">
        <v>2335</v>
      </c>
      <c r="Q1315">
        <v>4</v>
      </c>
      <c r="R1315" t="s">
        <v>38</v>
      </c>
      <c r="S1315">
        <v>15</v>
      </c>
      <c r="T1315">
        <v>3</v>
      </c>
      <c r="U1315">
        <v>4</v>
      </c>
      <c r="V1315">
        <v>3</v>
      </c>
      <c r="W1315">
        <v>4</v>
      </c>
      <c r="X1315">
        <v>3</v>
      </c>
      <c r="Y1315">
        <v>3</v>
      </c>
      <c r="Z1315">
        <v>2</v>
      </c>
      <c r="AA1315">
        <v>2</v>
      </c>
      <c r="AB1315">
        <v>2</v>
      </c>
      <c r="AC1315">
        <v>0</v>
      </c>
      <c r="AD1315">
        <v>1</v>
      </c>
      <c r="AE1315">
        <v>1</v>
      </c>
      <c r="AF1315">
        <v>0</v>
      </c>
      <c r="AG1315">
        <v>0</v>
      </c>
      <c r="AH1315" t="s">
        <v>63</v>
      </c>
      <c r="AI1315" t="s">
        <v>73</v>
      </c>
      <c r="AJ1315" t="s">
        <v>61</v>
      </c>
      <c r="AK1315" t="s">
        <v>48</v>
      </c>
      <c r="AL1315" t="s">
        <v>65</v>
      </c>
      <c r="AM1315">
        <v>2.25</v>
      </c>
      <c r="AN1315" t="s">
        <v>96</v>
      </c>
      <c r="AO1315" t="str" cm="1">
        <f t="array" ref="AO1315">_xlfn.IFS(
  attrition_data[[#This Row],[YearsSinceLastPromotion]]="","",
  attrition_data[[#This Row],[YearsSinceLastPromotion]]=0,"0",
  attrition_data[[#This Row],[YearsSinceLastPromotion]]&lt;=2,"1–2",
  attrition_data[[#This Row],[YearsSinceLastPromotion]]&lt;=5,"3–5",
  TRUE,"6+"
)</f>
        <v>1–2</v>
      </c>
      <c r="AP1315">
        <f>attrition_data[[#This Row],[MonthlyIncome]] * 12 * ReplacementFactor</f>
        <v>8406</v>
      </c>
      <c r="AQ1315">
        <f>IFERROR(attrition_data[[#This Row],[AttritionFlag]] * attrition_data[[#This Row],[ReplacementCost]], 0)</f>
        <v>8406</v>
      </c>
      <c r="AR131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315" t="str" cm="1">
        <f t="array" ref="AS1315">_xlfn.IFS(
  attrition_data[[#This Row],[RiskScore]] &lt;= $AU$3, "Q1 (Lowest)",
  attrition_data[[#This Row],[RiskScore]] &lt;= $AV$3, "Q2",
  attrition_data[[#This Row],[RiskScore]] &lt;= $AW$3, "Q3",
  TRUE, "Q4 (Highest)"
)</f>
        <v>Q3</v>
      </c>
    </row>
    <row r="1316" spans="1:45">
      <c r="A1316">
        <v>45</v>
      </c>
      <c r="B1316" t="s">
        <v>50</v>
      </c>
      <c r="C1316" t="s">
        <v>74</v>
      </c>
      <c r="D1316" t="s">
        <v>40</v>
      </c>
      <c r="E1316">
        <v>2</v>
      </c>
      <c r="F1316">
        <v>4</v>
      </c>
      <c r="G1316" t="s">
        <v>41</v>
      </c>
      <c r="H1316">
        <v>1845</v>
      </c>
      <c r="I1316">
        <v>3</v>
      </c>
      <c r="J1316" t="s">
        <v>42</v>
      </c>
      <c r="K1316">
        <v>3</v>
      </c>
      <c r="L1316">
        <v>2</v>
      </c>
      <c r="M1316" t="s">
        <v>43</v>
      </c>
      <c r="N1316">
        <v>3</v>
      </c>
      <c r="O1316" t="s">
        <v>55</v>
      </c>
      <c r="P1316">
        <v>5154</v>
      </c>
      <c r="Q1316">
        <v>4</v>
      </c>
      <c r="R1316" t="s">
        <v>50</v>
      </c>
      <c r="S1316">
        <v>22</v>
      </c>
      <c r="T1316">
        <v>4</v>
      </c>
      <c r="U1316">
        <v>2</v>
      </c>
      <c r="V1316">
        <v>2</v>
      </c>
      <c r="W1316">
        <v>10</v>
      </c>
      <c r="X1316">
        <v>3</v>
      </c>
      <c r="Y1316">
        <v>4</v>
      </c>
      <c r="Z1316">
        <v>8</v>
      </c>
      <c r="AA1316">
        <v>7</v>
      </c>
      <c r="AB1316">
        <v>5</v>
      </c>
      <c r="AC1316">
        <v>7</v>
      </c>
      <c r="AD1316">
        <v>0</v>
      </c>
      <c r="AE1316">
        <v>0</v>
      </c>
      <c r="AF1316">
        <v>0</v>
      </c>
      <c r="AG1316">
        <v>1</v>
      </c>
      <c r="AH1316" t="s">
        <v>56</v>
      </c>
      <c r="AI1316" t="s">
        <v>46</v>
      </c>
      <c r="AJ1316" t="s">
        <v>47</v>
      </c>
      <c r="AK1316" t="s">
        <v>58</v>
      </c>
      <c r="AL1316" t="s">
        <v>49</v>
      </c>
      <c r="AM1316">
        <v>3</v>
      </c>
      <c r="AN1316" t="s">
        <v>94</v>
      </c>
      <c r="AO1316" t="str" cm="1">
        <f t="array" ref="AO1316">_xlfn.IFS(
  attrition_data[[#This Row],[YearsSinceLastPromotion]]="","",
  attrition_data[[#This Row],[YearsSinceLastPromotion]]=0,"0",
  attrition_data[[#This Row],[YearsSinceLastPromotion]]&lt;=2,"1–2",
  attrition_data[[#This Row],[YearsSinceLastPromotion]]&lt;=5,"3–5",
  TRUE,"6+"
)</f>
        <v>3–5</v>
      </c>
      <c r="AP1316">
        <f>attrition_data[[#This Row],[MonthlyIncome]] * 12 * ReplacementFactor</f>
        <v>18554.399999999998</v>
      </c>
      <c r="AQ1316">
        <f>IFERROR(attrition_data[[#This Row],[AttritionFlag]] * attrition_data[[#This Row],[ReplacementCost]], 0)</f>
        <v>0</v>
      </c>
      <c r="AR131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16" t="str" cm="1">
        <f t="array" ref="AS1316">_xlfn.IFS(
  attrition_data[[#This Row],[RiskScore]] &lt;= $AU$3, "Q1 (Lowest)",
  attrition_data[[#This Row],[RiskScore]] &lt;= $AV$3, "Q2",
  attrition_data[[#This Row],[RiskScore]] &lt;= $AW$3, "Q3",
  TRUE, "Q4 (Highest)"
)</f>
        <v>Q2</v>
      </c>
    </row>
    <row r="1317" spans="1:45">
      <c r="A1317">
        <v>36</v>
      </c>
      <c r="B1317" t="s">
        <v>50</v>
      </c>
      <c r="C1317" t="s">
        <v>39</v>
      </c>
      <c r="D1317" t="s">
        <v>52</v>
      </c>
      <c r="E1317">
        <v>2</v>
      </c>
      <c r="F1317">
        <v>4</v>
      </c>
      <c r="G1317" t="s">
        <v>59</v>
      </c>
      <c r="H1317">
        <v>1847</v>
      </c>
      <c r="I1317">
        <v>4</v>
      </c>
      <c r="J1317" t="s">
        <v>42</v>
      </c>
      <c r="K1317">
        <v>3</v>
      </c>
      <c r="L1317">
        <v>2</v>
      </c>
      <c r="M1317" t="s">
        <v>54</v>
      </c>
      <c r="N1317">
        <v>2</v>
      </c>
      <c r="O1317" t="s">
        <v>55</v>
      </c>
      <c r="P1317">
        <v>6962</v>
      </c>
      <c r="Q1317">
        <v>4</v>
      </c>
      <c r="R1317" t="s">
        <v>38</v>
      </c>
      <c r="S1317">
        <v>22</v>
      </c>
      <c r="T1317">
        <v>4</v>
      </c>
      <c r="U1317">
        <v>4</v>
      </c>
      <c r="V1317">
        <v>1</v>
      </c>
      <c r="W1317">
        <v>15</v>
      </c>
      <c r="X1317">
        <v>2</v>
      </c>
      <c r="Y1317">
        <v>3</v>
      </c>
      <c r="Z1317">
        <v>1</v>
      </c>
      <c r="AA1317">
        <v>0</v>
      </c>
      <c r="AB1317">
        <v>0</v>
      </c>
      <c r="AC1317">
        <v>0</v>
      </c>
      <c r="AD1317">
        <v>0</v>
      </c>
      <c r="AE1317">
        <v>1</v>
      </c>
      <c r="AF1317">
        <v>1</v>
      </c>
      <c r="AG1317">
        <v>0</v>
      </c>
      <c r="AH1317" t="s">
        <v>45</v>
      </c>
      <c r="AI1317" t="s">
        <v>46</v>
      </c>
      <c r="AJ1317" t="s">
        <v>47</v>
      </c>
      <c r="AK1317" t="s">
        <v>58</v>
      </c>
      <c r="AL1317" t="s">
        <v>62</v>
      </c>
      <c r="AM1317">
        <v>3.25</v>
      </c>
      <c r="AN1317" t="s">
        <v>95</v>
      </c>
      <c r="AO1317" t="str" cm="1">
        <f t="array" ref="AO1317">_xlfn.IFS(
  attrition_data[[#This Row],[YearsSinceLastPromotion]]="","",
  attrition_data[[#This Row],[YearsSinceLastPromotion]]=0,"0",
  attrition_data[[#This Row],[YearsSinceLastPromotion]]&lt;=2,"1–2",
  attrition_data[[#This Row],[YearsSinceLastPromotion]]&lt;=5,"3–5",
  TRUE,"6+"
)</f>
        <v>0</v>
      </c>
      <c r="AP1317">
        <f>attrition_data[[#This Row],[MonthlyIncome]] * 12 * ReplacementFactor</f>
        <v>25063.200000000001</v>
      </c>
      <c r="AQ1317">
        <f>IFERROR(attrition_data[[#This Row],[AttritionFlag]] * attrition_data[[#This Row],[ReplacementCost]], 0)</f>
        <v>0</v>
      </c>
      <c r="AR131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317" t="str" cm="1">
        <f t="array" ref="AS1317">_xlfn.IFS(
  attrition_data[[#This Row],[RiskScore]] &lt;= $AU$3, "Q1 (Lowest)",
  attrition_data[[#This Row],[RiskScore]] &lt;= $AV$3, "Q2",
  attrition_data[[#This Row],[RiskScore]] &lt;= $AW$3, "Q3",
  TRUE, "Q4 (Highest)"
)</f>
        <v>Q3</v>
      </c>
    </row>
    <row r="1318" spans="1:45">
      <c r="A1318">
        <v>43</v>
      </c>
      <c r="B1318" t="s">
        <v>50</v>
      </c>
      <c r="C1318" t="s">
        <v>51</v>
      </c>
      <c r="D1318" t="s">
        <v>40</v>
      </c>
      <c r="E1318">
        <v>2</v>
      </c>
      <c r="F1318">
        <v>4</v>
      </c>
      <c r="G1318" t="s">
        <v>41</v>
      </c>
      <c r="H1318">
        <v>1849</v>
      </c>
      <c r="I1318">
        <v>1</v>
      </c>
      <c r="J1318" t="s">
        <v>53</v>
      </c>
      <c r="K1318">
        <v>3</v>
      </c>
      <c r="L1318">
        <v>2</v>
      </c>
      <c r="M1318" t="s">
        <v>43</v>
      </c>
      <c r="N1318">
        <v>4</v>
      </c>
      <c r="O1318" t="s">
        <v>55</v>
      </c>
      <c r="P1318">
        <v>5675</v>
      </c>
      <c r="Q1318">
        <v>1</v>
      </c>
      <c r="R1318" t="s">
        <v>50</v>
      </c>
      <c r="S1318">
        <v>20</v>
      </c>
      <c r="T1318">
        <v>4</v>
      </c>
      <c r="U1318">
        <v>3</v>
      </c>
      <c r="V1318">
        <v>1</v>
      </c>
      <c r="W1318">
        <v>7</v>
      </c>
      <c r="X1318">
        <v>5</v>
      </c>
      <c r="Y1318">
        <v>3</v>
      </c>
      <c r="Z1318">
        <v>7</v>
      </c>
      <c r="AA1318">
        <v>7</v>
      </c>
      <c r="AB1318">
        <v>7</v>
      </c>
      <c r="AC1318">
        <v>7</v>
      </c>
      <c r="AD1318">
        <v>0</v>
      </c>
      <c r="AE1318">
        <v>0</v>
      </c>
      <c r="AF1318">
        <v>0</v>
      </c>
      <c r="AG1318">
        <v>1</v>
      </c>
      <c r="AH1318" t="s">
        <v>45</v>
      </c>
      <c r="AI1318" t="s">
        <v>46</v>
      </c>
      <c r="AJ1318" t="s">
        <v>47</v>
      </c>
      <c r="AK1318" t="s">
        <v>48</v>
      </c>
      <c r="AL1318" t="s">
        <v>49</v>
      </c>
      <c r="AM1318">
        <v>2.75</v>
      </c>
      <c r="AN1318" t="s">
        <v>94</v>
      </c>
      <c r="AO1318" t="str" cm="1">
        <f t="array" ref="AO1318">_xlfn.IFS(
  attrition_data[[#This Row],[YearsSinceLastPromotion]]="","",
  attrition_data[[#This Row],[YearsSinceLastPromotion]]=0,"0",
  attrition_data[[#This Row],[YearsSinceLastPromotion]]&lt;=2,"1–2",
  attrition_data[[#This Row],[YearsSinceLastPromotion]]&lt;=5,"3–5",
  TRUE,"6+"
)</f>
        <v>6+</v>
      </c>
      <c r="AP1318">
        <f>attrition_data[[#This Row],[MonthlyIncome]] * 12 * ReplacementFactor</f>
        <v>20430</v>
      </c>
      <c r="AQ1318">
        <f>IFERROR(attrition_data[[#This Row],[AttritionFlag]] * attrition_data[[#This Row],[ReplacementCost]], 0)</f>
        <v>0</v>
      </c>
      <c r="AR131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18" t="str" cm="1">
        <f t="array" ref="AS1318">_xlfn.IFS(
  attrition_data[[#This Row],[RiskScore]] &lt;= $AU$3, "Q1 (Lowest)",
  attrition_data[[#This Row],[RiskScore]] &lt;= $AV$3, "Q2",
  attrition_data[[#This Row],[RiskScore]] &lt;= $AW$3, "Q3",
  TRUE, "Q4 (Highest)"
)</f>
        <v>Q2</v>
      </c>
    </row>
    <row r="1319" spans="1:45">
      <c r="A1319">
        <v>27</v>
      </c>
      <c r="B1319" t="s">
        <v>50</v>
      </c>
      <c r="C1319" t="s">
        <v>51</v>
      </c>
      <c r="D1319" t="s">
        <v>52</v>
      </c>
      <c r="E1319">
        <v>5</v>
      </c>
      <c r="F1319">
        <v>2</v>
      </c>
      <c r="G1319" t="s">
        <v>41</v>
      </c>
      <c r="H1319">
        <v>1850</v>
      </c>
      <c r="I1319">
        <v>4</v>
      </c>
      <c r="J1319" t="s">
        <v>42</v>
      </c>
      <c r="K1319">
        <v>3</v>
      </c>
      <c r="L1319">
        <v>1</v>
      </c>
      <c r="M1319" t="s">
        <v>60</v>
      </c>
      <c r="N1319">
        <v>4</v>
      </c>
      <c r="O1319" t="s">
        <v>44</v>
      </c>
      <c r="P1319">
        <v>2379</v>
      </c>
      <c r="Q1319">
        <v>0</v>
      </c>
      <c r="R1319" t="s">
        <v>38</v>
      </c>
      <c r="S1319">
        <v>14</v>
      </c>
      <c r="T1319">
        <v>3</v>
      </c>
      <c r="U1319">
        <v>3</v>
      </c>
      <c r="V1319">
        <v>0</v>
      </c>
      <c r="W1319">
        <v>6</v>
      </c>
      <c r="X1319">
        <v>3</v>
      </c>
      <c r="Y1319">
        <v>2</v>
      </c>
      <c r="Z1319">
        <v>5</v>
      </c>
      <c r="AA1319">
        <v>4</v>
      </c>
      <c r="AB1319">
        <v>0</v>
      </c>
      <c r="AC1319">
        <v>2</v>
      </c>
      <c r="AD1319">
        <v>0</v>
      </c>
      <c r="AE1319">
        <v>1</v>
      </c>
      <c r="AF1319">
        <v>1</v>
      </c>
      <c r="AG1319">
        <v>1</v>
      </c>
      <c r="AH1319" t="s">
        <v>63</v>
      </c>
      <c r="AI1319" t="s">
        <v>46</v>
      </c>
      <c r="AJ1319" t="s">
        <v>61</v>
      </c>
      <c r="AK1319" t="s">
        <v>48</v>
      </c>
      <c r="AL1319" t="s">
        <v>65</v>
      </c>
      <c r="AM1319">
        <v>3.25</v>
      </c>
      <c r="AN1319" t="s">
        <v>95</v>
      </c>
      <c r="AO1319" t="str" cm="1">
        <f t="array" ref="AO1319">_xlfn.IFS(
  attrition_data[[#This Row],[YearsSinceLastPromotion]]="","",
  attrition_data[[#This Row],[YearsSinceLastPromotion]]=0,"0",
  attrition_data[[#This Row],[YearsSinceLastPromotion]]&lt;=2,"1–2",
  attrition_data[[#This Row],[YearsSinceLastPromotion]]&lt;=5,"3–5",
  TRUE,"6+"
)</f>
        <v>0</v>
      </c>
      <c r="AP1319">
        <f>attrition_data[[#This Row],[MonthlyIncome]] * 12 * ReplacementFactor</f>
        <v>8564.4</v>
      </c>
      <c r="AQ1319">
        <f>IFERROR(attrition_data[[#This Row],[AttritionFlag]] * attrition_data[[#This Row],[ReplacementCost]], 0)</f>
        <v>0</v>
      </c>
      <c r="AR131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19" t="str" cm="1">
        <f t="array" ref="AS1319">_xlfn.IFS(
  attrition_data[[#This Row],[RiskScore]] &lt;= $AU$3, "Q1 (Lowest)",
  attrition_data[[#This Row],[RiskScore]] &lt;= $AV$3, "Q2",
  attrition_data[[#This Row],[RiskScore]] &lt;= $AW$3, "Q3",
  TRUE, "Q4 (Highest)"
)</f>
        <v>Q2</v>
      </c>
    </row>
    <row r="1320" spans="1:45">
      <c r="A1320">
        <v>29</v>
      </c>
      <c r="B1320" t="s">
        <v>50</v>
      </c>
      <c r="C1320" t="s">
        <v>51</v>
      </c>
      <c r="D1320" t="s">
        <v>52</v>
      </c>
      <c r="E1320">
        <v>20</v>
      </c>
      <c r="F1320">
        <v>1</v>
      </c>
      <c r="G1320" t="s">
        <v>64</v>
      </c>
      <c r="H1320">
        <v>1852</v>
      </c>
      <c r="I1320">
        <v>4</v>
      </c>
      <c r="J1320" t="s">
        <v>53</v>
      </c>
      <c r="K1320">
        <v>3</v>
      </c>
      <c r="L1320">
        <v>1</v>
      </c>
      <c r="M1320" t="s">
        <v>60</v>
      </c>
      <c r="N1320">
        <v>4</v>
      </c>
      <c r="O1320" t="s">
        <v>55</v>
      </c>
      <c r="P1320">
        <v>3812</v>
      </c>
      <c r="Q1320">
        <v>1</v>
      </c>
      <c r="R1320" t="s">
        <v>50</v>
      </c>
      <c r="S1320">
        <v>13</v>
      </c>
      <c r="T1320">
        <v>3</v>
      </c>
      <c r="U1320">
        <v>2</v>
      </c>
      <c r="V1320">
        <v>0</v>
      </c>
      <c r="W1320">
        <v>11</v>
      </c>
      <c r="X1320">
        <v>3</v>
      </c>
      <c r="Y1320">
        <v>4</v>
      </c>
      <c r="Z1320">
        <v>11</v>
      </c>
      <c r="AA1320">
        <v>8</v>
      </c>
      <c r="AB1320">
        <v>3</v>
      </c>
      <c r="AC1320">
        <v>10</v>
      </c>
      <c r="AD1320">
        <v>0</v>
      </c>
      <c r="AE1320">
        <v>0</v>
      </c>
      <c r="AF1320">
        <v>0</v>
      </c>
      <c r="AG1320">
        <v>1</v>
      </c>
      <c r="AH1320" t="s">
        <v>63</v>
      </c>
      <c r="AI1320" t="s">
        <v>72</v>
      </c>
      <c r="AJ1320" t="s">
        <v>61</v>
      </c>
      <c r="AK1320" t="s">
        <v>58</v>
      </c>
      <c r="AL1320" t="s">
        <v>71</v>
      </c>
      <c r="AM1320">
        <v>3.5</v>
      </c>
      <c r="AN1320" t="s">
        <v>95</v>
      </c>
      <c r="AO1320" t="str" cm="1">
        <f t="array" ref="AO1320">_xlfn.IFS(
  attrition_data[[#This Row],[YearsSinceLastPromotion]]="","",
  attrition_data[[#This Row],[YearsSinceLastPromotion]]=0,"0",
  attrition_data[[#This Row],[YearsSinceLastPromotion]]&lt;=2,"1–2",
  attrition_data[[#This Row],[YearsSinceLastPromotion]]&lt;=5,"3–5",
  TRUE,"6+"
)</f>
        <v>3–5</v>
      </c>
      <c r="AP1320">
        <f>attrition_data[[#This Row],[MonthlyIncome]] * 12 * ReplacementFactor</f>
        <v>13723.199999999999</v>
      </c>
      <c r="AQ1320">
        <f>IFERROR(attrition_data[[#This Row],[AttritionFlag]] * attrition_data[[#This Row],[ReplacementCost]], 0)</f>
        <v>0</v>
      </c>
      <c r="AR132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320" t="str" cm="1">
        <f t="array" ref="AS1320">_xlfn.IFS(
  attrition_data[[#This Row],[RiskScore]] &lt;= $AU$3, "Q1 (Lowest)",
  attrition_data[[#This Row],[RiskScore]] &lt;= $AV$3, "Q2",
  attrition_data[[#This Row],[RiskScore]] &lt;= $AW$3, "Q3",
  TRUE, "Q4 (Highest)"
)</f>
        <v>Q3</v>
      </c>
    </row>
    <row r="1321" spans="1:45">
      <c r="A1321">
        <v>32</v>
      </c>
      <c r="B1321" t="s">
        <v>50</v>
      </c>
      <c r="C1321" t="s">
        <v>51</v>
      </c>
      <c r="D1321" t="s">
        <v>40</v>
      </c>
      <c r="E1321">
        <v>10</v>
      </c>
      <c r="F1321">
        <v>4</v>
      </c>
      <c r="G1321" t="s">
        <v>82</v>
      </c>
      <c r="H1321">
        <v>1853</v>
      </c>
      <c r="I1321">
        <v>4</v>
      </c>
      <c r="J1321" t="s">
        <v>53</v>
      </c>
      <c r="K1321">
        <v>3</v>
      </c>
      <c r="L1321">
        <v>2</v>
      </c>
      <c r="M1321" t="s">
        <v>43</v>
      </c>
      <c r="N1321">
        <v>4</v>
      </c>
      <c r="O1321" t="s">
        <v>44</v>
      </c>
      <c r="P1321">
        <v>4648</v>
      </c>
      <c r="Q1321">
        <v>8</v>
      </c>
      <c r="R1321" t="s">
        <v>50</v>
      </c>
      <c r="S1321">
        <v>13</v>
      </c>
      <c r="T1321">
        <v>3</v>
      </c>
      <c r="U1321">
        <v>3</v>
      </c>
      <c r="V1321">
        <v>0</v>
      </c>
      <c r="W1321">
        <v>4</v>
      </c>
      <c r="X1321">
        <v>2</v>
      </c>
      <c r="Y1321">
        <v>4</v>
      </c>
      <c r="Z1321">
        <v>0</v>
      </c>
      <c r="AA1321">
        <v>0</v>
      </c>
      <c r="AB1321">
        <v>0</v>
      </c>
      <c r="AC1321">
        <v>0</v>
      </c>
      <c r="AD1321">
        <v>0</v>
      </c>
      <c r="AE1321">
        <v>0</v>
      </c>
      <c r="AF1321">
        <v>1</v>
      </c>
      <c r="AG1321">
        <v>0</v>
      </c>
      <c r="AH1321" t="s">
        <v>63</v>
      </c>
      <c r="AI1321" t="s">
        <v>57</v>
      </c>
      <c r="AJ1321" t="s">
        <v>61</v>
      </c>
      <c r="AK1321" t="s">
        <v>48</v>
      </c>
      <c r="AL1321" t="s">
        <v>62</v>
      </c>
      <c r="AM1321">
        <v>3.75</v>
      </c>
      <c r="AN1321" t="s">
        <v>95</v>
      </c>
      <c r="AO1321" t="str" cm="1">
        <f t="array" ref="AO1321">_xlfn.IFS(
  attrition_data[[#This Row],[YearsSinceLastPromotion]]="","",
  attrition_data[[#This Row],[YearsSinceLastPromotion]]=0,"0",
  attrition_data[[#This Row],[YearsSinceLastPromotion]]&lt;=2,"1–2",
  attrition_data[[#This Row],[YearsSinceLastPromotion]]&lt;=5,"3–5",
  TRUE,"6+"
)</f>
        <v>0</v>
      </c>
      <c r="AP1321">
        <f>attrition_data[[#This Row],[MonthlyIncome]] * 12 * ReplacementFactor</f>
        <v>16732.8</v>
      </c>
      <c r="AQ1321">
        <f>IFERROR(attrition_data[[#This Row],[AttritionFlag]] * attrition_data[[#This Row],[ReplacementCost]], 0)</f>
        <v>0</v>
      </c>
      <c r="AR132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21" t="str" cm="1">
        <f t="array" ref="AS1321">_xlfn.IFS(
  attrition_data[[#This Row],[RiskScore]] &lt;= $AU$3, "Q1 (Lowest)",
  attrition_data[[#This Row],[RiskScore]] &lt;= $AV$3, "Q2",
  attrition_data[[#This Row],[RiskScore]] &lt;= $AW$3, "Q3",
  TRUE, "Q4 (Highest)"
)</f>
        <v>Q2</v>
      </c>
    </row>
    <row r="1322" spans="1:45">
      <c r="A1322">
        <v>42</v>
      </c>
      <c r="B1322" t="s">
        <v>50</v>
      </c>
      <c r="C1322" t="s">
        <v>74</v>
      </c>
      <c r="D1322" t="s">
        <v>52</v>
      </c>
      <c r="E1322">
        <v>10</v>
      </c>
      <c r="F1322">
        <v>4</v>
      </c>
      <c r="G1322" t="s">
        <v>83</v>
      </c>
      <c r="H1322">
        <v>1854</v>
      </c>
      <c r="I1322">
        <v>3</v>
      </c>
      <c r="J1322" t="s">
        <v>53</v>
      </c>
      <c r="K1322">
        <v>3</v>
      </c>
      <c r="L1322">
        <v>1</v>
      </c>
      <c r="M1322" t="s">
        <v>54</v>
      </c>
      <c r="N1322">
        <v>3</v>
      </c>
      <c r="O1322" t="s">
        <v>55</v>
      </c>
      <c r="P1322">
        <v>2936</v>
      </c>
      <c r="Q1322">
        <v>3</v>
      </c>
      <c r="R1322" t="s">
        <v>50</v>
      </c>
      <c r="S1322">
        <v>22</v>
      </c>
      <c r="T1322">
        <v>4</v>
      </c>
      <c r="U1322">
        <v>2</v>
      </c>
      <c r="V1322">
        <v>2</v>
      </c>
      <c r="W1322">
        <v>10</v>
      </c>
      <c r="X1322">
        <v>1</v>
      </c>
      <c r="Y1322">
        <v>2</v>
      </c>
      <c r="Z1322">
        <v>6</v>
      </c>
      <c r="AA1322">
        <v>3</v>
      </c>
      <c r="AB1322">
        <v>3</v>
      </c>
      <c r="AC1322">
        <v>3</v>
      </c>
      <c r="AD1322">
        <v>0</v>
      </c>
      <c r="AE1322">
        <v>0</v>
      </c>
      <c r="AF1322">
        <v>0</v>
      </c>
      <c r="AG1322">
        <v>1</v>
      </c>
      <c r="AH1322" t="s">
        <v>45</v>
      </c>
      <c r="AI1322" t="s">
        <v>57</v>
      </c>
      <c r="AJ1322" t="s">
        <v>61</v>
      </c>
      <c r="AK1322" t="s">
        <v>58</v>
      </c>
      <c r="AL1322" t="s">
        <v>49</v>
      </c>
      <c r="AM1322">
        <v>2.5</v>
      </c>
      <c r="AN1322" t="s">
        <v>96</v>
      </c>
      <c r="AO1322" t="str" cm="1">
        <f t="array" ref="AO1322">_xlfn.IFS(
  attrition_data[[#This Row],[YearsSinceLastPromotion]]="","",
  attrition_data[[#This Row],[YearsSinceLastPromotion]]=0,"0",
  attrition_data[[#This Row],[YearsSinceLastPromotion]]&lt;=2,"1–2",
  attrition_data[[#This Row],[YearsSinceLastPromotion]]&lt;=5,"3–5",
  TRUE,"6+"
)</f>
        <v>3–5</v>
      </c>
      <c r="AP1322">
        <f>attrition_data[[#This Row],[MonthlyIncome]] * 12 * ReplacementFactor</f>
        <v>10569.6</v>
      </c>
      <c r="AQ1322">
        <f>IFERROR(attrition_data[[#This Row],[AttritionFlag]] * attrition_data[[#This Row],[ReplacementCost]], 0)</f>
        <v>0</v>
      </c>
      <c r="AR132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22" t="str" cm="1">
        <f t="array" ref="AS1322">_xlfn.IFS(
  attrition_data[[#This Row],[RiskScore]] &lt;= $AU$3, "Q1 (Lowest)",
  attrition_data[[#This Row],[RiskScore]] &lt;= $AV$3, "Q2",
  attrition_data[[#This Row],[RiskScore]] &lt;= $AW$3, "Q3",
  TRUE, "Q4 (Highest)"
)</f>
        <v>Q2</v>
      </c>
    </row>
    <row r="1323" spans="1:45">
      <c r="A1323">
        <v>47</v>
      </c>
      <c r="B1323" t="s">
        <v>50</v>
      </c>
      <c r="C1323" t="s">
        <v>39</v>
      </c>
      <c r="D1323" t="s">
        <v>52</v>
      </c>
      <c r="E1323">
        <v>9</v>
      </c>
      <c r="F1323">
        <v>4</v>
      </c>
      <c r="G1323" t="s">
        <v>41</v>
      </c>
      <c r="H1323">
        <v>1856</v>
      </c>
      <c r="I1323">
        <v>2</v>
      </c>
      <c r="J1323" t="s">
        <v>42</v>
      </c>
      <c r="K1323">
        <v>3</v>
      </c>
      <c r="L1323">
        <v>1</v>
      </c>
      <c r="M1323" t="s">
        <v>60</v>
      </c>
      <c r="N1323">
        <v>3</v>
      </c>
      <c r="O1323" t="s">
        <v>44</v>
      </c>
      <c r="P1323">
        <v>2105</v>
      </c>
      <c r="Q1323">
        <v>4</v>
      </c>
      <c r="R1323" t="s">
        <v>50</v>
      </c>
      <c r="S1323">
        <v>12</v>
      </c>
      <c r="T1323">
        <v>3</v>
      </c>
      <c r="U1323">
        <v>3</v>
      </c>
      <c r="V1323">
        <v>0</v>
      </c>
      <c r="W1323">
        <v>7</v>
      </c>
      <c r="X1323">
        <v>2</v>
      </c>
      <c r="Y1323">
        <v>3</v>
      </c>
      <c r="Z1323">
        <v>2</v>
      </c>
      <c r="AA1323">
        <v>2</v>
      </c>
      <c r="AB1323">
        <v>2</v>
      </c>
      <c r="AC1323">
        <v>0</v>
      </c>
      <c r="AD1323">
        <v>0</v>
      </c>
      <c r="AE1323">
        <v>0</v>
      </c>
      <c r="AF1323">
        <v>0</v>
      </c>
      <c r="AG1323">
        <v>0</v>
      </c>
      <c r="AH1323" t="s">
        <v>56</v>
      </c>
      <c r="AI1323" t="s">
        <v>57</v>
      </c>
      <c r="AJ1323" t="s">
        <v>61</v>
      </c>
      <c r="AK1323" t="s">
        <v>48</v>
      </c>
      <c r="AL1323" t="s">
        <v>65</v>
      </c>
      <c r="AM1323">
        <v>2.75</v>
      </c>
      <c r="AN1323" t="s">
        <v>94</v>
      </c>
      <c r="AO1323" t="str" cm="1">
        <f t="array" ref="AO1323">_xlfn.IFS(
  attrition_data[[#This Row],[YearsSinceLastPromotion]]="","",
  attrition_data[[#This Row],[YearsSinceLastPromotion]]=0,"0",
  attrition_data[[#This Row],[YearsSinceLastPromotion]]&lt;=2,"1–2",
  attrition_data[[#This Row],[YearsSinceLastPromotion]]&lt;=5,"3–5",
  TRUE,"6+"
)</f>
        <v>1–2</v>
      </c>
      <c r="AP1323">
        <f>attrition_data[[#This Row],[MonthlyIncome]] * 12 * ReplacementFactor</f>
        <v>7578</v>
      </c>
      <c r="AQ1323">
        <f>IFERROR(attrition_data[[#This Row],[AttritionFlag]] * attrition_data[[#This Row],[ReplacementCost]], 0)</f>
        <v>0</v>
      </c>
      <c r="AR132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23" t="str" cm="1">
        <f t="array" ref="AS1323">_xlfn.IFS(
  attrition_data[[#This Row],[RiskScore]] &lt;= $AU$3, "Q1 (Lowest)",
  attrition_data[[#This Row],[RiskScore]] &lt;= $AV$3, "Q2",
  attrition_data[[#This Row],[RiskScore]] &lt;= $AW$3, "Q3",
  TRUE, "Q4 (Highest)"
)</f>
        <v>Q2</v>
      </c>
    </row>
    <row r="1324" spans="1:45">
      <c r="A1324">
        <v>46</v>
      </c>
      <c r="B1324" t="s">
        <v>50</v>
      </c>
      <c r="C1324" t="s">
        <v>39</v>
      </c>
      <c r="D1324" t="s">
        <v>52</v>
      </c>
      <c r="E1324">
        <v>2</v>
      </c>
      <c r="F1324">
        <v>2</v>
      </c>
      <c r="G1324" t="s">
        <v>41</v>
      </c>
      <c r="H1324">
        <v>1857</v>
      </c>
      <c r="I1324">
        <v>4</v>
      </c>
      <c r="J1324" t="s">
        <v>53</v>
      </c>
      <c r="K1324">
        <v>3</v>
      </c>
      <c r="L1324">
        <v>3</v>
      </c>
      <c r="M1324" t="s">
        <v>69</v>
      </c>
      <c r="N1324">
        <v>4</v>
      </c>
      <c r="O1324" t="s">
        <v>67</v>
      </c>
      <c r="P1324">
        <v>8578</v>
      </c>
      <c r="Q1324">
        <v>3</v>
      </c>
      <c r="R1324" t="s">
        <v>50</v>
      </c>
      <c r="S1324">
        <v>14</v>
      </c>
      <c r="T1324">
        <v>3</v>
      </c>
      <c r="U1324">
        <v>3</v>
      </c>
      <c r="V1324">
        <v>1</v>
      </c>
      <c r="W1324">
        <v>12</v>
      </c>
      <c r="X1324">
        <v>4</v>
      </c>
      <c r="Y1324">
        <v>2</v>
      </c>
      <c r="Z1324">
        <v>9</v>
      </c>
      <c r="AA1324">
        <v>8</v>
      </c>
      <c r="AB1324">
        <v>4</v>
      </c>
      <c r="AC1324">
        <v>7</v>
      </c>
      <c r="AD1324">
        <v>0</v>
      </c>
      <c r="AE1324">
        <v>0</v>
      </c>
      <c r="AF1324">
        <v>0</v>
      </c>
      <c r="AG1324">
        <v>1</v>
      </c>
      <c r="AH1324" t="s">
        <v>56</v>
      </c>
      <c r="AI1324" t="s">
        <v>46</v>
      </c>
      <c r="AJ1324" t="s">
        <v>47</v>
      </c>
      <c r="AK1324" t="s">
        <v>58</v>
      </c>
      <c r="AL1324" t="s">
        <v>49</v>
      </c>
      <c r="AM1324">
        <v>3.25</v>
      </c>
      <c r="AN1324" t="s">
        <v>95</v>
      </c>
      <c r="AO1324" t="str" cm="1">
        <f t="array" ref="AO1324">_xlfn.IFS(
  attrition_data[[#This Row],[YearsSinceLastPromotion]]="","",
  attrition_data[[#This Row],[YearsSinceLastPromotion]]=0,"0",
  attrition_data[[#This Row],[YearsSinceLastPromotion]]&lt;=2,"1–2",
  attrition_data[[#This Row],[YearsSinceLastPromotion]]&lt;=5,"3–5",
  TRUE,"6+"
)</f>
        <v>3–5</v>
      </c>
      <c r="AP1324">
        <f>attrition_data[[#This Row],[MonthlyIncome]] * 12 * ReplacementFactor</f>
        <v>30880.799999999999</v>
      </c>
      <c r="AQ1324">
        <f>IFERROR(attrition_data[[#This Row],[AttritionFlag]] * attrition_data[[#This Row],[ReplacementCost]], 0)</f>
        <v>0</v>
      </c>
      <c r="AR132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24" t="str" cm="1">
        <f t="array" ref="AS1324">_xlfn.IFS(
  attrition_data[[#This Row],[RiskScore]] &lt;= $AU$3, "Q1 (Lowest)",
  attrition_data[[#This Row],[RiskScore]] &lt;= $AV$3, "Q2",
  attrition_data[[#This Row],[RiskScore]] &lt;= $AW$3, "Q3",
  TRUE, "Q4 (Highest)"
)</f>
        <v>Q2</v>
      </c>
    </row>
    <row r="1325" spans="1:45">
      <c r="A1325">
        <v>28</v>
      </c>
      <c r="B1325" t="s">
        <v>50</v>
      </c>
      <c r="C1325" t="s">
        <v>74</v>
      </c>
      <c r="D1325" t="s">
        <v>84</v>
      </c>
      <c r="E1325">
        <v>1</v>
      </c>
      <c r="F1325">
        <v>2</v>
      </c>
      <c r="G1325" t="s">
        <v>41</v>
      </c>
      <c r="H1325">
        <v>1858</v>
      </c>
      <c r="I1325">
        <v>3</v>
      </c>
      <c r="J1325" t="s">
        <v>53</v>
      </c>
      <c r="K1325">
        <v>3</v>
      </c>
      <c r="L1325">
        <v>1</v>
      </c>
      <c r="M1325" t="s">
        <v>84</v>
      </c>
      <c r="N1325">
        <v>4</v>
      </c>
      <c r="O1325" t="s">
        <v>67</v>
      </c>
      <c r="P1325">
        <v>2706</v>
      </c>
      <c r="Q1325">
        <v>1</v>
      </c>
      <c r="R1325" t="s">
        <v>50</v>
      </c>
      <c r="S1325">
        <v>15</v>
      </c>
      <c r="T1325">
        <v>3</v>
      </c>
      <c r="U1325">
        <v>2</v>
      </c>
      <c r="V1325">
        <v>1</v>
      </c>
      <c r="W1325">
        <v>3</v>
      </c>
      <c r="X1325">
        <v>2</v>
      </c>
      <c r="Y1325">
        <v>3</v>
      </c>
      <c r="Z1325">
        <v>3</v>
      </c>
      <c r="AA1325">
        <v>2</v>
      </c>
      <c r="AB1325">
        <v>2</v>
      </c>
      <c r="AC1325">
        <v>2</v>
      </c>
      <c r="AD1325">
        <v>0</v>
      </c>
      <c r="AE1325">
        <v>0</v>
      </c>
      <c r="AF1325">
        <v>0</v>
      </c>
      <c r="AG1325">
        <v>1</v>
      </c>
      <c r="AH1325" t="s">
        <v>63</v>
      </c>
      <c r="AI1325" t="s">
        <v>46</v>
      </c>
      <c r="AJ1325" t="s">
        <v>61</v>
      </c>
      <c r="AK1325" t="s">
        <v>65</v>
      </c>
      <c r="AL1325" t="s">
        <v>65</v>
      </c>
      <c r="AM1325">
        <v>3</v>
      </c>
      <c r="AN1325" t="s">
        <v>94</v>
      </c>
      <c r="AO1325" t="str" cm="1">
        <f t="array" ref="AO1325">_xlfn.IFS(
  attrition_data[[#This Row],[YearsSinceLastPromotion]]="","",
  attrition_data[[#This Row],[YearsSinceLastPromotion]]=0,"0",
  attrition_data[[#This Row],[YearsSinceLastPromotion]]&lt;=2,"1–2",
  attrition_data[[#This Row],[YearsSinceLastPromotion]]&lt;=5,"3–5",
  TRUE,"6+"
)</f>
        <v>1–2</v>
      </c>
      <c r="AP1325">
        <f>attrition_data[[#This Row],[MonthlyIncome]] * 12 * ReplacementFactor</f>
        <v>9741.6</v>
      </c>
      <c r="AQ1325">
        <f>IFERROR(attrition_data[[#This Row],[AttritionFlag]] * attrition_data[[#This Row],[ReplacementCost]], 0)</f>
        <v>0</v>
      </c>
      <c r="AR132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25" t="str" cm="1">
        <f t="array" ref="AS1325">_xlfn.IFS(
  attrition_data[[#This Row],[RiskScore]] &lt;= $AU$3, "Q1 (Lowest)",
  attrition_data[[#This Row],[RiskScore]] &lt;= $AV$3, "Q2",
  attrition_data[[#This Row],[RiskScore]] &lt;= $AW$3, "Q3",
  TRUE, "Q4 (Highest)"
)</f>
        <v>Q1 (Lowest)</v>
      </c>
    </row>
    <row r="1326" spans="1:45">
      <c r="A1326">
        <v>29</v>
      </c>
      <c r="B1326" t="s">
        <v>50</v>
      </c>
      <c r="C1326" t="s">
        <v>39</v>
      </c>
      <c r="D1326" t="s">
        <v>52</v>
      </c>
      <c r="E1326">
        <v>29</v>
      </c>
      <c r="F1326">
        <v>1</v>
      </c>
      <c r="G1326" t="s">
        <v>41</v>
      </c>
      <c r="H1326">
        <v>1859</v>
      </c>
      <c r="I1326">
        <v>4</v>
      </c>
      <c r="J1326" t="s">
        <v>53</v>
      </c>
      <c r="K1326">
        <v>1</v>
      </c>
      <c r="L1326">
        <v>2</v>
      </c>
      <c r="M1326" t="s">
        <v>70</v>
      </c>
      <c r="N1326">
        <v>3</v>
      </c>
      <c r="O1326" t="s">
        <v>67</v>
      </c>
      <c r="P1326">
        <v>6384</v>
      </c>
      <c r="Q1326">
        <v>8</v>
      </c>
      <c r="R1326" t="s">
        <v>50</v>
      </c>
      <c r="S1326">
        <v>17</v>
      </c>
      <c r="T1326">
        <v>3</v>
      </c>
      <c r="U1326">
        <v>4</v>
      </c>
      <c r="V1326">
        <v>2</v>
      </c>
      <c r="W1326">
        <v>11</v>
      </c>
      <c r="X1326">
        <v>3</v>
      </c>
      <c r="Y1326">
        <v>3</v>
      </c>
      <c r="Z1326">
        <v>7</v>
      </c>
      <c r="AA1326">
        <v>0</v>
      </c>
      <c r="AB1326">
        <v>1</v>
      </c>
      <c r="AC1326">
        <v>6</v>
      </c>
      <c r="AD1326">
        <v>0</v>
      </c>
      <c r="AE1326">
        <v>0</v>
      </c>
      <c r="AF1326">
        <v>1</v>
      </c>
      <c r="AG1326">
        <v>1</v>
      </c>
      <c r="AH1326" t="s">
        <v>63</v>
      </c>
      <c r="AI1326" t="s">
        <v>68</v>
      </c>
      <c r="AJ1326" t="s">
        <v>47</v>
      </c>
      <c r="AK1326" t="s">
        <v>58</v>
      </c>
      <c r="AL1326" t="s">
        <v>49</v>
      </c>
      <c r="AM1326">
        <v>3.5</v>
      </c>
      <c r="AN1326" t="s">
        <v>95</v>
      </c>
      <c r="AO1326" t="str" cm="1">
        <f t="array" ref="AO1326">_xlfn.IFS(
  attrition_data[[#This Row],[YearsSinceLastPromotion]]="","",
  attrition_data[[#This Row],[YearsSinceLastPromotion]]=0,"0",
  attrition_data[[#This Row],[YearsSinceLastPromotion]]&lt;=2,"1–2",
  attrition_data[[#This Row],[YearsSinceLastPromotion]]&lt;=5,"3–5",
  TRUE,"6+"
)</f>
        <v>1–2</v>
      </c>
      <c r="AP1326">
        <f>attrition_data[[#This Row],[MonthlyIncome]] * 12 * ReplacementFactor</f>
        <v>22982.399999999998</v>
      </c>
      <c r="AQ1326">
        <f>IFERROR(attrition_data[[#This Row],[AttritionFlag]] * attrition_data[[#This Row],[ReplacementCost]], 0)</f>
        <v>0</v>
      </c>
      <c r="AR132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26" t="str" cm="1">
        <f t="array" ref="AS1326">_xlfn.IFS(
  attrition_data[[#This Row],[RiskScore]] &lt;= $AU$3, "Q1 (Lowest)",
  attrition_data[[#This Row],[RiskScore]] &lt;= $AV$3, "Q2",
  attrition_data[[#This Row],[RiskScore]] &lt;= $AW$3, "Q3",
  TRUE, "Q4 (Highest)"
)</f>
        <v>Q2</v>
      </c>
    </row>
    <row r="1327" spans="1:45">
      <c r="A1327">
        <v>42</v>
      </c>
      <c r="B1327" t="s">
        <v>50</v>
      </c>
      <c r="C1327" t="s">
        <v>39</v>
      </c>
      <c r="D1327" t="s">
        <v>52</v>
      </c>
      <c r="E1327">
        <v>8</v>
      </c>
      <c r="F1327">
        <v>3</v>
      </c>
      <c r="G1327" t="s">
        <v>41</v>
      </c>
      <c r="H1327">
        <v>1860</v>
      </c>
      <c r="I1327">
        <v>4</v>
      </c>
      <c r="J1327" t="s">
        <v>53</v>
      </c>
      <c r="K1327">
        <v>3</v>
      </c>
      <c r="L1327">
        <v>1</v>
      </c>
      <c r="M1327" t="s">
        <v>60</v>
      </c>
      <c r="N1327">
        <v>3</v>
      </c>
      <c r="O1327" t="s">
        <v>44</v>
      </c>
      <c r="P1327">
        <v>3968</v>
      </c>
      <c r="Q1327">
        <v>4</v>
      </c>
      <c r="R1327" t="s">
        <v>50</v>
      </c>
      <c r="S1327">
        <v>13</v>
      </c>
      <c r="T1327">
        <v>3</v>
      </c>
      <c r="U1327">
        <v>4</v>
      </c>
      <c r="V1327">
        <v>0</v>
      </c>
      <c r="W1327">
        <v>8</v>
      </c>
      <c r="X1327">
        <v>3</v>
      </c>
      <c r="Y1327">
        <v>3</v>
      </c>
      <c r="Z1327">
        <v>0</v>
      </c>
      <c r="AA1327">
        <v>0</v>
      </c>
      <c r="AB1327">
        <v>0</v>
      </c>
      <c r="AC1327">
        <v>0</v>
      </c>
      <c r="AD1327">
        <v>0</v>
      </c>
      <c r="AE1327">
        <v>0</v>
      </c>
      <c r="AF1327">
        <v>1</v>
      </c>
      <c r="AG1327">
        <v>0</v>
      </c>
      <c r="AH1327" t="s">
        <v>45</v>
      </c>
      <c r="AI1327" t="s">
        <v>57</v>
      </c>
      <c r="AJ1327" t="s">
        <v>61</v>
      </c>
      <c r="AK1327" t="s">
        <v>48</v>
      </c>
      <c r="AL1327" t="s">
        <v>62</v>
      </c>
      <c r="AM1327">
        <v>3.5</v>
      </c>
      <c r="AN1327" t="s">
        <v>95</v>
      </c>
      <c r="AO1327" t="str" cm="1">
        <f t="array" ref="AO1327">_xlfn.IFS(
  attrition_data[[#This Row],[YearsSinceLastPromotion]]="","",
  attrition_data[[#This Row],[YearsSinceLastPromotion]]=0,"0",
  attrition_data[[#This Row],[YearsSinceLastPromotion]]&lt;=2,"1–2",
  attrition_data[[#This Row],[YearsSinceLastPromotion]]&lt;=5,"3–5",
  TRUE,"6+"
)</f>
        <v>0</v>
      </c>
      <c r="AP1327">
        <f>attrition_data[[#This Row],[MonthlyIncome]] * 12 * ReplacementFactor</f>
        <v>14284.8</v>
      </c>
      <c r="AQ1327">
        <f>IFERROR(attrition_data[[#This Row],[AttritionFlag]] * attrition_data[[#This Row],[ReplacementCost]], 0)</f>
        <v>0</v>
      </c>
      <c r="AR132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27" t="str" cm="1">
        <f t="array" ref="AS1327">_xlfn.IFS(
  attrition_data[[#This Row],[RiskScore]] &lt;= $AU$3, "Q1 (Lowest)",
  attrition_data[[#This Row],[RiskScore]] &lt;= $AV$3, "Q2",
  attrition_data[[#This Row],[RiskScore]] &lt;= $AW$3, "Q3",
  TRUE, "Q4 (Highest)"
)</f>
        <v>Q2</v>
      </c>
    </row>
    <row r="1328" spans="1:45">
      <c r="A1328">
        <v>32</v>
      </c>
      <c r="B1328" t="s">
        <v>38</v>
      </c>
      <c r="C1328" t="s">
        <v>39</v>
      </c>
      <c r="D1328" t="s">
        <v>40</v>
      </c>
      <c r="E1328">
        <v>2</v>
      </c>
      <c r="F1328">
        <v>4</v>
      </c>
      <c r="G1328" t="s">
        <v>82</v>
      </c>
      <c r="H1328">
        <v>1862</v>
      </c>
      <c r="I1328">
        <v>3</v>
      </c>
      <c r="J1328" t="s">
        <v>53</v>
      </c>
      <c r="K1328">
        <v>2</v>
      </c>
      <c r="L1328">
        <v>2</v>
      </c>
      <c r="M1328" t="s">
        <v>43</v>
      </c>
      <c r="N1328">
        <v>2</v>
      </c>
      <c r="O1328" t="s">
        <v>44</v>
      </c>
      <c r="P1328">
        <v>9907</v>
      </c>
      <c r="Q1328">
        <v>7</v>
      </c>
      <c r="R1328" t="s">
        <v>38</v>
      </c>
      <c r="S1328">
        <v>12</v>
      </c>
      <c r="T1328">
        <v>3</v>
      </c>
      <c r="U1328">
        <v>3</v>
      </c>
      <c r="V1328">
        <v>0</v>
      </c>
      <c r="W1328">
        <v>7</v>
      </c>
      <c r="X1328">
        <v>3</v>
      </c>
      <c r="Y1328">
        <v>2</v>
      </c>
      <c r="Z1328">
        <v>2</v>
      </c>
      <c r="AA1328">
        <v>2</v>
      </c>
      <c r="AB1328">
        <v>2</v>
      </c>
      <c r="AC1328">
        <v>2</v>
      </c>
      <c r="AD1328">
        <v>1</v>
      </c>
      <c r="AE1328">
        <v>1</v>
      </c>
      <c r="AF1328">
        <v>0</v>
      </c>
      <c r="AG1328">
        <v>1</v>
      </c>
      <c r="AH1328" t="s">
        <v>63</v>
      </c>
      <c r="AI1328" t="s">
        <v>46</v>
      </c>
      <c r="AJ1328" t="s">
        <v>47</v>
      </c>
      <c r="AK1328" t="s">
        <v>48</v>
      </c>
      <c r="AL1328" t="s">
        <v>65</v>
      </c>
      <c r="AM1328">
        <v>2.5</v>
      </c>
      <c r="AN1328" t="s">
        <v>96</v>
      </c>
      <c r="AO1328" t="str" cm="1">
        <f t="array" ref="AO1328">_xlfn.IFS(
  attrition_data[[#This Row],[YearsSinceLastPromotion]]="","",
  attrition_data[[#This Row],[YearsSinceLastPromotion]]=0,"0",
  attrition_data[[#This Row],[YearsSinceLastPromotion]]&lt;=2,"1–2",
  attrition_data[[#This Row],[YearsSinceLastPromotion]]&lt;=5,"3–5",
  TRUE,"6+"
)</f>
        <v>1–2</v>
      </c>
      <c r="AP1328">
        <f>attrition_data[[#This Row],[MonthlyIncome]] * 12 * ReplacementFactor</f>
        <v>35665.199999999997</v>
      </c>
      <c r="AQ1328">
        <f>IFERROR(attrition_data[[#This Row],[AttritionFlag]] * attrition_data[[#This Row],[ReplacementCost]], 0)</f>
        <v>35665.199999999997</v>
      </c>
      <c r="AR132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328" t="str" cm="1">
        <f t="array" ref="AS1328">_xlfn.IFS(
  attrition_data[[#This Row],[RiskScore]] &lt;= $AU$3, "Q1 (Lowest)",
  attrition_data[[#This Row],[RiskScore]] &lt;= $AV$3, "Q2",
  attrition_data[[#This Row],[RiskScore]] &lt;= $AW$3, "Q3",
  TRUE, "Q4 (Highest)"
)</f>
        <v>Q3</v>
      </c>
    </row>
    <row r="1329" spans="1:45">
      <c r="A1329">
        <v>46</v>
      </c>
      <c r="B1329" t="s">
        <v>50</v>
      </c>
      <c r="C1329" t="s">
        <v>39</v>
      </c>
      <c r="D1329" t="s">
        <v>40</v>
      </c>
      <c r="E1329">
        <v>3</v>
      </c>
      <c r="F1329">
        <v>3</v>
      </c>
      <c r="G1329" t="s">
        <v>83</v>
      </c>
      <c r="H1329">
        <v>1863</v>
      </c>
      <c r="I1329">
        <v>1</v>
      </c>
      <c r="J1329" t="s">
        <v>42</v>
      </c>
      <c r="K1329">
        <v>4</v>
      </c>
      <c r="L1329">
        <v>4</v>
      </c>
      <c r="M1329" t="s">
        <v>43</v>
      </c>
      <c r="N1329">
        <v>1</v>
      </c>
      <c r="O1329" t="s">
        <v>67</v>
      </c>
      <c r="P1329">
        <v>13225</v>
      </c>
      <c r="Q1329">
        <v>2</v>
      </c>
      <c r="R1329" t="s">
        <v>50</v>
      </c>
      <c r="S1329">
        <v>12</v>
      </c>
      <c r="T1329">
        <v>3</v>
      </c>
      <c r="U1329">
        <v>4</v>
      </c>
      <c r="V1329">
        <v>1</v>
      </c>
      <c r="W1329">
        <v>25</v>
      </c>
      <c r="X1329">
        <v>5</v>
      </c>
      <c r="Y1329">
        <v>3</v>
      </c>
      <c r="Z1329">
        <v>19</v>
      </c>
      <c r="AA1329">
        <v>17</v>
      </c>
      <c r="AB1329">
        <v>2</v>
      </c>
      <c r="AC1329">
        <v>8</v>
      </c>
      <c r="AD1329">
        <v>0</v>
      </c>
      <c r="AE1329">
        <v>0</v>
      </c>
      <c r="AF1329">
        <v>0</v>
      </c>
      <c r="AG1329">
        <v>1</v>
      </c>
      <c r="AH1329" t="s">
        <v>56</v>
      </c>
      <c r="AI1329" t="s">
        <v>46</v>
      </c>
      <c r="AJ1329" t="s">
        <v>81</v>
      </c>
      <c r="AK1329" t="s">
        <v>71</v>
      </c>
      <c r="AL1329" t="s">
        <v>71</v>
      </c>
      <c r="AM1329">
        <v>2.25</v>
      </c>
      <c r="AN1329" t="s">
        <v>96</v>
      </c>
      <c r="AO1329" t="str" cm="1">
        <f t="array" ref="AO1329">_xlfn.IFS(
  attrition_data[[#This Row],[YearsSinceLastPromotion]]="","",
  attrition_data[[#This Row],[YearsSinceLastPromotion]]=0,"0",
  attrition_data[[#This Row],[YearsSinceLastPromotion]]&lt;=2,"1–2",
  attrition_data[[#This Row],[YearsSinceLastPromotion]]&lt;=5,"3–5",
  TRUE,"6+"
)</f>
        <v>1–2</v>
      </c>
      <c r="AP1329">
        <f>attrition_data[[#This Row],[MonthlyIncome]] * 12 * ReplacementFactor</f>
        <v>47610</v>
      </c>
      <c r="AQ1329">
        <f>IFERROR(attrition_data[[#This Row],[AttritionFlag]] * attrition_data[[#This Row],[ReplacementCost]], 0)</f>
        <v>0</v>
      </c>
      <c r="AR132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29" t="str" cm="1">
        <f t="array" ref="AS1329">_xlfn.IFS(
  attrition_data[[#This Row],[RiskScore]] &lt;= $AU$3, "Q1 (Lowest)",
  attrition_data[[#This Row],[RiskScore]] &lt;= $AV$3, "Q2",
  attrition_data[[#This Row],[RiskScore]] &lt;= $AW$3, "Q3",
  TRUE, "Q4 (Highest)"
)</f>
        <v>Q1 (Lowest)</v>
      </c>
    </row>
    <row r="1330" spans="1:45">
      <c r="A1330">
        <v>27</v>
      </c>
      <c r="B1330" t="s">
        <v>50</v>
      </c>
      <c r="C1330" t="s">
        <v>39</v>
      </c>
      <c r="D1330" t="s">
        <v>40</v>
      </c>
      <c r="E1330">
        <v>23</v>
      </c>
      <c r="F1330">
        <v>1</v>
      </c>
      <c r="G1330" t="s">
        <v>64</v>
      </c>
      <c r="H1330">
        <v>1864</v>
      </c>
      <c r="I1330">
        <v>2</v>
      </c>
      <c r="J1330" t="s">
        <v>42</v>
      </c>
      <c r="K1330">
        <v>2</v>
      </c>
      <c r="L1330">
        <v>2</v>
      </c>
      <c r="M1330" t="s">
        <v>79</v>
      </c>
      <c r="N1330">
        <v>3</v>
      </c>
      <c r="O1330" t="s">
        <v>55</v>
      </c>
      <c r="P1330">
        <v>3540</v>
      </c>
      <c r="Q1330">
        <v>1</v>
      </c>
      <c r="R1330" t="s">
        <v>50</v>
      </c>
      <c r="S1330">
        <v>21</v>
      </c>
      <c r="T1330">
        <v>4</v>
      </c>
      <c r="U1330">
        <v>4</v>
      </c>
      <c r="V1330">
        <v>1</v>
      </c>
      <c r="W1330">
        <v>9</v>
      </c>
      <c r="X1330">
        <v>5</v>
      </c>
      <c r="Y1330">
        <v>3</v>
      </c>
      <c r="Z1330">
        <v>9</v>
      </c>
      <c r="AA1330">
        <v>8</v>
      </c>
      <c r="AB1330">
        <v>5</v>
      </c>
      <c r="AC1330">
        <v>8</v>
      </c>
      <c r="AD1330">
        <v>0</v>
      </c>
      <c r="AE1330">
        <v>0</v>
      </c>
      <c r="AF1330">
        <v>0</v>
      </c>
      <c r="AG1330">
        <v>1</v>
      </c>
      <c r="AH1330" t="s">
        <v>63</v>
      </c>
      <c r="AI1330" t="s">
        <v>68</v>
      </c>
      <c r="AJ1330" t="s">
        <v>61</v>
      </c>
      <c r="AK1330" t="s">
        <v>58</v>
      </c>
      <c r="AL1330" t="s">
        <v>49</v>
      </c>
      <c r="AM1330">
        <v>3</v>
      </c>
      <c r="AN1330" t="s">
        <v>94</v>
      </c>
      <c r="AO1330" t="str" cm="1">
        <f t="array" ref="AO1330">_xlfn.IFS(
  attrition_data[[#This Row],[YearsSinceLastPromotion]]="","",
  attrition_data[[#This Row],[YearsSinceLastPromotion]]=0,"0",
  attrition_data[[#This Row],[YearsSinceLastPromotion]]&lt;=2,"1–2",
  attrition_data[[#This Row],[YearsSinceLastPromotion]]&lt;=5,"3–5",
  TRUE,"6+"
)</f>
        <v>3–5</v>
      </c>
      <c r="AP1330">
        <f>attrition_data[[#This Row],[MonthlyIncome]] * 12 * ReplacementFactor</f>
        <v>12744</v>
      </c>
      <c r="AQ1330">
        <f>IFERROR(attrition_data[[#This Row],[AttritionFlag]] * attrition_data[[#This Row],[ReplacementCost]], 0)</f>
        <v>0</v>
      </c>
      <c r="AR133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330" t="str" cm="1">
        <f t="array" ref="AS1330">_xlfn.IFS(
  attrition_data[[#This Row],[RiskScore]] &lt;= $AU$3, "Q1 (Lowest)",
  attrition_data[[#This Row],[RiskScore]] &lt;= $AV$3, "Q2",
  attrition_data[[#This Row],[RiskScore]] &lt;= $AW$3, "Q3",
  TRUE, "Q4 (Highest)"
)</f>
        <v>Q3</v>
      </c>
    </row>
    <row r="1331" spans="1:45">
      <c r="A1331">
        <v>29</v>
      </c>
      <c r="B1331" t="s">
        <v>50</v>
      </c>
      <c r="C1331" t="s">
        <v>39</v>
      </c>
      <c r="D1331" t="s">
        <v>84</v>
      </c>
      <c r="E1331">
        <v>6</v>
      </c>
      <c r="F1331">
        <v>1</v>
      </c>
      <c r="G1331" t="s">
        <v>64</v>
      </c>
      <c r="H1331">
        <v>1865</v>
      </c>
      <c r="I1331">
        <v>4</v>
      </c>
      <c r="J1331" t="s">
        <v>53</v>
      </c>
      <c r="K1331">
        <v>2</v>
      </c>
      <c r="L1331">
        <v>1</v>
      </c>
      <c r="M1331" t="s">
        <v>84</v>
      </c>
      <c r="N1331">
        <v>2</v>
      </c>
      <c r="O1331" t="s">
        <v>55</v>
      </c>
      <c r="P1331">
        <v>2804</v>
      </c>
      <c r="Q1331">
        <v>1</v>
      </c>
      <c r="R1331" t="s">
        <v>50</v>
      </c>
      <c r="S1331">
        <v>11</v>
      </c>
      <c r="T1331">
        <v>3</v>
      </c>
      <c r="U1331">
        <v>4</v>
      </c>
      <c r="V1331">
        <v>0</v>
      </c>
      <c r="W1331">
        <v>1</v>
      </c>
      <c r="X1331">
        <v>3</v>
      </c>
      <c r="Y1331">
        <v>3</v>
      </c>
      <c r="Z1331">
        <v>1</v>
      </c>
      <c r="AA1331">
        <v>0</v>
      </c>
      <c r="AB1331">
        <v>0</v>
      </c>
      <c r="AC1331">
        <v>0</v>
      </c>
      <c r="AD1331">
        <v>0</v>
      </c>
      <c r="AE1331">
        <v>0</v>
      </c>
      <c r="AF1331">
        <v>1</v>
      </c>
      <c r="AG1331">
        <v>0</v>
      </c>
      <c r="AH1331" t="s">
        <v>63</v>
      </c>
      <c r="AI1331" t="s">
        <v>57</v>
      </c>
      <c r="AJ1331" t="s">
        <v>61</v>
      </c>
      <c r="AK1331" t="s">
        <v>65</v>
      </c>
      <c r="AL1331" t="s">
        <v>62</v>
      </c>
      <c r="AM1331">
        <v>3.25</v>
      </c>
      <c r="AN1331" t="s">
        <v>95</v>
      </c>
      <c r="AO1331" t="str" cm="1">
        <f t="array" ref="AO1331">_xlfn.IFS(
  attrition_data[[#This Row],[YearsSinceLastPromotion]]="","",
  attrition_data[[#This Row],[YearsSinceLastPromotion]]=0,"0",
  attrition_data[[#This Row],[YearsSinceLastPromotion]]&lt;=2,"1–2",
  attrition_data[[#This Row],[YearsSinceLastPromotion]]&lt;=5,"3–5",
  TRUE,"6+"
)</f>
        <v>0</v>
      </c>
      <c r="AP1331">
        <f>attrition_data[[#This Row],[MonthlyIncome]] * 12 * ReplacementFactor</f>
        <v>10094.4</v>
      </c>
      <c r="AQ1331">
        <f>IFERROR(attrition_data[[#This Row],[AttritionFlag]] * attrition_data[[#This Row],[ReplacementCost]], 0)</f>
        <v>0</v>
      </c>
      <c r="AR133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31" t="str" cm="1">
        <f t="array" ref="AS1331">_xlfn.IFS(
  attrition_data[[#This Row],[RiskScore]] &lt;= $AU$3, "Q1 (Lowest)",
  attrition_data[[#This Row],[RiskScore]] &lt;= $AV$3, "Q2",
  attrition_data[[#This Row],[RiskScore]] &lt;= $AW$3, "Q3",
  TRUE, "Q4 (Highest)"
)</f>
        <v>Q2</v>
      </c>
    </row>
    <row r="1332" spans="1:45">
      <c r="A1332">
        <v>43</v>
      </c>
      <c r="B1332" t="s">
        <v>50</v>
      </c>
      <c r="C1332" t="s">
        <v>39</v>
      </c>
      <c r="D1332" t="s">
        <v>52</v>
      </c>
      <c r="E1332">
        <v>6</v>
      </c>
      <c r="F1332">
        <v>3</v>
      </c>
      <c r="G1332" t="s">
        <v>64</v>
      </c>
      <c r="H1332">
        <v>1866</v>
      </c>
      <c r="I1332">
        <v>1</v>
      </c>
      <c r="J1332" t="s">
        <v>42</v>
      </c>
      <c r="K1332">
        <v>2</v>
      </c>
      <c r="L1332">
        <v>5</v>
      </c>
      <c r="M1332" t="s">
        <v>75</v>
      </c>
      <c r="N1332">
        <v>3</v>
      </c>
      <c r="O1332" t="s">
        <v>55</v>
      </c>
      <c r="P1332">
        <v>19392</v>
      </c>
      <c r="Q1332">
        <v>7</v>
      </c>
      <c r="R1332" t="s">
        <v>50</v>
      </c>
      <c r="S1332">
        <v>13</v>
      </c>
      <c r="T1332">
        <v>3</v>
      </c>
      <c r="U1332">
        <v>4</v>
      </c>
      <c r="V1332">
        <v>0</v>
      </c>
      <c r="W1332">
        <v>21</v>
      </c>
      <c r="X1332">
        <v>2</v>
      </c>
      <c r="Y1332">
        <v>3</v>
      </c>
      <c r="Z1332">
        <v>16</v>
      </c>
      <c r="AA1332">
        <v>12</v>
      </c>
      <c r="AB1332">
        <v>6</v>
      </c>
      <c r="AC1332">
        <v>14</v>
      </c>
      <c r="AD1332">
        <v>0</v>
      </c>
      <c r="AE1332">
        <v>0</v>
      </c>
      <c r="AF1332">
        <v>0</v>
      </c>
      <c r="AG1332">
        <v>1</v>
      </c>
      <c r="AH1332" t="s">
        <v>45</v>
      </c>
      <c r="AI1332" t="s">
        <v>57</v>
      </c>
      <c r="AJ1332" t="s">
        <v>76</v>
      </c>
      <c r="AK1332" t="s">
        <v>71</v>
      </c>
      <c r="AL1332" t="s">
        <v>71</v>
      </c>
      <c r="AM1332">
        <v>2.75</v>
      </c>
      <c r="AN1332" t="s">
        <v>94</v>
      </c>
      <c r="AO1332" t="str" cm="1">
        <f t="array" ref="AO1332">_xlfn.IFS(
  attrition_data[[#This Row],[YearsSinceLastPromotion]]="","",
  attrition_data[[#This Row],[YearsSinceLastPromotion]]=0,"0",
  attrition_data[[#This Row],[YearsSinceLastPromotion]]&lt;=2,"1–2",
  attrition_data[[#This Row],[YearsSinceLastPromotion]]&lt;=5,"3–5",
  TRUE,"6+"
)</f>
        <v>6+</v>
      </c>
      <c r="AP1332">
        <f>attrition_data[[#This Row],[MonthlyIncome]] * 12 * ReplacementFactor</f>
        <v>69811.199999999997</v>
      </c>
      <c r="AQ1332">
        <f>IFERROR(attrition_data[[#This Row],[AttritionFlag]] * attrition_data[[#This Row],[ReplacementCost]], 0)</f>
        <v>0</v>
      </c>
      <c r="AR133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32" t="str" cm="1">
        <f t="array" ref="AS1332">_xlfn.IFS(
  attrition_data[[#This Row],[RiskScore]] &lt;= $AU$3, "Q1 (Lowest)",
  attrition_data[[#This Row],[RiskScore]] &lt;= $AV$3, "Q2",
  attrition_data[[#This Row],[RiskScore]] &lt;= $AW$3, "Q3",
  TRUE, "Q4 (Highest)"
)</f>
        <v>Q2</v>
      </c>
    </row>
    <row r="1333" spans="1:45">
      <c r="A1333">
        <v>48</v>
      </c>
      <c r="B1333" t="s">
        <v>50</v>
      </c>
      <c r="C1333" t="s">
        <v>39</v>
      </c>
      <c r="D1333" t="s">
        <v>52</v>
      </c>
      <c r="E1333">
        <v>10</v>
      </c>
      <c r="F1333">
        <v>3</v>
      </c>
      <c r="G1333" t="s">
        <v>41</v>
      </c>
      <c r="H1333">
        <v>1867</v>
      </c>
      <c r="I1333">
        <v>4</v>
      </c>
      <c r="J1333" t="s">
        <v>53</v>
      </c>
      <c r="K1333">
        <v>2</v>
      </c>
      <c r="L1333">
        <v>5</v>
      </c>
      <c r="M1333" t="s">
        <v>80</v>
      </c>
      <c r="N1333">
        <v>2</v>
      </c>
      <c r="O1333" t="s">
        <v>55</v>
      </c>
      <c r="P1333">
        <v>19665</v>
      </c>
      <c r="Q1333">
        <v>4</v>
      </c>
      <c r="R1333" t="s">
        <v>50</v>
      </c>
      <c r="S1333">
        <v>12</v>
      </c>
      <c r="T1333">
        <v>3</v>
      </c>
      <c r="U1333">
        <v>4</v>
      </c>
      <c r="V1333">
        <v>0</v>
      </c>
      <c r="W1333">
        <v>29</v>
      </c>
      <c r="X1333">
        <v>3</v>
      </c>
      <c r="Y1333">
        <v>3</v>
      </c>
      <c r="Z1333">
        <v>22</v>
      </c>
      <c r="AA1333">
        <v>10</v>
      </c>
      <c r="AB1333">
        <v>12</v>
      </c>
      <c r="AC1333">
        <v>9</v>
      </c>
      <c r="AD1333">
        <v>0</v>
      </c>
      <c r="AE1333">
        <v>0</v>
      </c>
      <c r="AF1333">
        <v>0</v>
      </c>
      <c r="AG1333">
        <v>1</v>
      </c>
      <c r="AH1333" t="s">
        <v>56</v>
      </c>
      <c r="AI1333" t="s">
        <v>57</v>
      </c>
      <c r="AJ1333" t="s">
        <v>76</v>
      </c>
      <c r="AK1333" t="s">
        <v>77</v>
      </c>
      <c r="AL1333" t="s">
        <v>78</v>
      </c>
      <c r="AM1333">
        <v>3.25</v>
      </c>
      <c r="AN1333" t="s">
        <v>95</v>
      </c>
      <c r="AO1333" t="str" cm="1">
        <f t="array" ref="AO1333">_xlfn.IFS(
  attrition_data[[#This Row],[YearsSinceLastPromotion]]="","",
  attrition_data[[#This Row],[YearsSinceLastPromotion]]=0,"0",
  attrition_data[[#This Row],[YearsSinceLastPromotion]]&lt;=2,"1–2",
  attrition_data[[#This Row],[YearsSinceLastPromotion]]&lt;=5,"3–5",
  TRUE,"6+"
)</f>
        <v>6+</v>
      </c>
      <c r="AP1333">
        <f>attrition_data[[#This Row],[MonthlyIncome]] * 12 * ReplacementFactor</f>
        <v>70794</v>
      </c>
      <c r="AQ1333">
        <f>IFERROR(attrition_data[[#This Row],[AttritionFlag]] * attrition_data[[#This Row],[ReplacementCost]], 0)</f>
        <v>0</v>
      </c>
      <c r="AR133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33" t="str" cm="1">
        <f t="array" ref="AS1333">_xlfn.IFS(
  attrition_data[[#This Row],[RiskScore]] &lt;= $AU$3, "Q1 (Lowest)",
  attrition_data[[#This Row],[RiskScore]] &lt;= $AV$3, "Q2",
  attrition_data[[#This Row],[RiskScore]] &lt;= $AW$3, "Q3",
  TRUE, "Q4 (Highest)"
)</f>
        <v>Q2</v>
      </c>
    </row>
    <row r="1334" spans="1:45">
      <c r="A1334">
        <v>29</v>
      </c>
      <c r="B1334" t="s">
        <v>38</v>
      </c>
      <c r="C1334" t="s">
        <v>51</v>
      </c>
      <c r="D1334" t="s">
        <v>52</v>
      </c>
      <c r="E1334">
        <v>24</v>
      </c>
      <c r="F1334">
        <v>2</v>
      </c>
      <c r="G1334" t="s">
        <v>41</v>
      </c>
      <c r="H1334">
        <v>1868</v>
      </c>
      <c r="I1334">
        <v>4</v>
      </c>
      <c r="J1334" t="s">
        <v>53</v>
      </c>
      <c r="K1334">
        <v>2</v>
      </c>
      <c r="L1334">
        <v>1</v>
      </c>
      <c r="M1334" t="s">
        <v>54</v>
      </c>
      <c r="N1334">
        <v>4</v>
      </c>
      <c r="O1334" t="s">
        <v>44</v>
      </c>
      <c r="P1334">
        <v>2439</v>
      </c>
      <c r="Q1334">
        <v>1</v>
      </c>
      <c r="R1334" t="s">
        <v>38</v>
      </c>
      <c r="S1334">
        <v>24</v>
      </c>
      <c r="T1334">
        <v>4</v>
      </c>
      <c r="U1334">
        <v>2</v>
      </c>
      <c r="V1334">
        <v>0</v>
      </c>
      <c r="W1334">
        <v>1</v>
      </c>
      <c r="X1334">
        <v>3</v>
      </c>
      <c r="Y1334">
        <v>2</v>
      </c>
      <c r="Z1334">
        <v>1</v>
      </c>
      <c r="AA1334">
        <v>0</v>
      </c>
      <c r="AB1334">
        <v>1</v>
      </c>
      <c r="AC1334">
        <v>0</v>
      </c>
      <c r="AD1334">
        <v>1</v>
      </c>
      <c r="AE1334">
        <v>1</v>
      </c>
      <c r="AF1334">
        <v>1</v>
      </c>
      <c r="AG1334">
        <v>0</v>
      </c>
      <c r="AH1334" t="s">
        <v>63</v>
      </c>
      <c r="AI1334" t="s">
        <v>68</v>
      </c>
      <c r="AJ1334" t="s">
        <v>61</v>
      </c>
      <c r="AK1334" t="s">
        <v>65</v>
      </c>
      <c r="AL1334" t="s">
        <v>62</v>
      </c>
      <c r="AM1334">
        <v>3</v>
      </c>
      <c r="AN1334" t="s">
        <v>94</v>
      </c>
      <c r="AO1334" t="str" cm="1">
        <f t="array" ref="AO1334">_xlfn.IFS(
  attrition_data[[#This Row],[YearsSinceLastPromotion]]="","",
  attrition_data[[#This Row],[YearsSinceLastPromotion]]=0,"0",
  attrition_data[[#This Row],[YearsSinceLastPromotion]]&lt;=2,"1–2",
  attrition_data[[#This Row],[YearsSinceLastPromotion]]&lt;=5,"3–5",
  TRUE,"6+"
)</f>
        <v>1–2</v>
      </c>
      <c r="AP1334">
        <f>attrition_data[[#This Row],[MonthlyIncome]] * 12 * ReplacementFactor</f>
        <v>8780.4</v>
      </c>
      <c r="AQ1334">
        <f>IFERROR(attrition_data[[#This Row],[AttritionFlag]] * attrition_data[[#This Row],[ReplacementCost]], 0)</f>
        <v>8780.4</v>
      </c>
      <c r="AR133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334" t="str" cm="1">
        <f t="array" ref="AS1334">_xlfn.IFS(
  attrition_data[[#This Row],[RiskScore]] &lt;= $AU$3, "Q1 (Lowest)",
  attrition_data[[#This Row],[RiskScore]] &lt;= $AV$3, "Q2",
  attrition_data[[#This Row],[RiskScore]] &lt;= $AW$3, "Q3",
  TRUE, "Q4 (Highest)"
)</f>
        <v>Q4 (Highest)</v>
      </c>
    </row>
    <row r="1335" spans="1:45">
      <c r="A1335">
        <v>46</v>
      </c>
      <c r="B1335" t="s">
        <v>38</v>
      </c>
      <c r="C1335" t="s">
        <v>39</v>
      </c>
      <c r="D1335" t="s">
        <v>40</v>
      </c>
      <c r="E1335">
        <v>10</v>
      </c>
      <c r="F1335">
        <v>3</v>
      </c>
      <c r="G1335" t="s">
        <v>41</v>
      </c>
      <c r="H1335">
        <v>1869</v>
      </c>
      <c r="I1335">
        <v>3</v>
      </c>
      <c r="J1335" t="s">
        <v>42</v>
      </c>
      <c r="K1335">
        <v>3</v>
      </c>
      <c r="L1335">
        <v>3</v>
      </c>
      <c r="M1335" t="s">
        <v>43</v>
      </c>
      <c r="N1335">
        <v>2</v>
      </c>
      <c r="O1335" t="s">
        <v>55</v>
      </c>
      <c r="P1335">
        <v>7314</v>
      </c>
      <c r="Q1335">
        <v>5</v>
      </c>
      <c r="R1335" t="s">
        <v>50</v>
      </c>
      <c r="S1335">
        <v>21</v>
      </c>
      <c r="T1335">
        <v>4</v>
      </c>
      <c r="U1335">
        <v>3</v>
      </c>
      <c r="V1335">
        <v>3</v>
      </c>
      <c r="W1335">
        <v>14</v>
      </c>
      <c r="X1335">
        <v>2</v>
      </c>
      <c r="Y1335">
        <v>3</v>
      </c>
      <c r="Z1335">
        <v>8</v>
      </c>
      <c r="AA1335">
        <v>7</v>
      </c>
      <c r="AB1335">
        <v>0</v>
      </c>
      <c r="AC1335">
        <v>7</v>
      </c>
      <c r="AD1335">
        <v>1</v>
      </c>
      <c r="AE1335">
        <v>0</v>
      </c>
      <c r="AF1335">
        <v>1</v>
      </c>
      <c r="AG1335">
        <v>1</v>
      </c>
      <c r="AH1335" t="s">
        <v>56</v>
      </c>
      <c r="AI1335" t="s">
        <v>57</v>
      </c>
      <c r="AJ1335" t="s">
        <v>47</v>
      </c>
      <c r="AK1335" t="s">
        <v>58</v>
      </c>
      <c r="AL1335" t="s">
        <v>49</v>
      </c>
      <c r="AM1335">
        <v>2.75</v>
      </c>
      <c r="AN1335" t="s">
        <v>94</v>
      </c>
      <c r="AO1335" t="str" cm="1">
        <f t="array" ref="AO1335">_xlfn.IFS(
  attrition_data[[#This Row],[YearsSinceLastPromotion]]="","",
  attrition_data[[#This Row],[YearsSinceLastPromotion]]=0,"0",
  attrition_data[[#This Row],[YearsSinceLastPromotion]]&lt;=2,"1–2",
  attrition_data[[#This Row],[YearsSinceLastPromotion]]&lt;=5,"3–5",
  TRUE,"6+"
)</f>
        <v>0</v>
      </c>
      <c r="AP1335">
        <f>attrition_data[[#This Row],[MonthlyIncome]] * 12 * ReplacementFactor</f>
        <v>26330.399999999998</v>
      </c>
      <c r="AQ1335">
        <f>IFERROR(attrition_data[[#This Row],[AttritionFlag]] * attrition_data[[#This Row],[ReplacementCost]], 0)</f>
        <v>26330.399999999998</v>
      </c>
      <c r="AR133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35" t="str" cm="1">
        <f t="array" ref="AS1335">_xlfn.IFS(
  attrition_data[[#This Row],[RiskScore]] &lt;= $AU$3, "Q1 (Lowest)",
  attrition_data[[#This Row],[RiskScore]] &lt;= $AV$3, "Q2",
  attrition_data[[#This Row],[RiskScore]] &lt;= $AW$3, "Q3",
  TRUE, "Q4 (Highest)"
)</f>
        <v>Q1 (Lowest)</v>
      </c>
    </row>
    <row r="1336" spans="1:45">
      <c r="A1336">
        <v>27</v>
      </c>
      <c r="B1336" t="s">
        <v>50</v>
      </c>
      <c r="C1336" t="s">
        <v>51</v>
      </c>
      <c r="D1336" t="s">
        <v>52</v>
      </c>
      <c r="E1336">
        <v>15</v>
      </c>
      <c r="F1336">
        <v>3</v>
      </c>
      <c r="G1336" t="s">
        <v>41</v>
      </c>
      <c r="H1336">
        <v>1870</v>
      </c>
      <c r="I1336">
        <v>4</v>
      </c>
      <c r="J1336" t="s">
        <v>42</v>
      </c>
      <c r="K1336">
        <v>2</v>
      </c>
      <c r="L1336">
        <v>1</v>
      </c>
      <c r="M1336" t="s">
        <v>54</v>
      </c>
      <c r="N1336">
        <v>1</v>
      </c>
      <c r="O1336" t="s">
        <v>55</v>
      </c>
      <c r="P1336">
        <v>4774</v>
      </c>
      <c r="Q1336">
        <v>0</v>
      </c>
      <c r="R1336" t="s">
        <v>50</v>
      </c>
      <c r="S1336">
        <v>19</v>
      </c>
      <c r="T1336">
        <v>3</v>
      </c>
      <c r="U1336">
        <v>4</v>
      </c>
      <c r="V1336">
        <v>1</v>
      </c>
      <c r="W1336">
        <v>8</v>
      </c>
      <c r="X1336">
        <v>2</v>
      </c>
      <c r="Y1336">
        <v>2</v>
      </c>
      <c r="Z1336">
        <v>7</v>
      </c>
      <c r="AA1336">
        <v>6</v>
      </c>
      <c r="AB1336">
        <v>7</v>
      </c>
      <c r="AC1336">
        <v>3</v>
      </c>
      <c r="AD1336">
        <v>0</v>
      </c>
      <c r="AE1336">
        <v>0</v>
      </c>
      <c r="AF1336">
        <v>0</v>
      </c>
      <c r="AG1336">
        <v>1</v>
      </c>
      <c r="AH1336" t="s">
        <v>63</v>
      </c>
      <c r="AI1336" t="s">
        <v>73</v>
      </c>
      <c r="AJ1336" t="s">
        <v>61</v>
      </c>
      <c r="AK1336" t="s">
        <v>48</v>
      </c>
      <c r="AL1336" t="s">
        <v>49</v>
      </c>
      <c r="AM1336">
        <v>2.75</v>
      </c>
      <c r="AN1336" t="s">
        <v>94</v>
      </c>
      <c r="AO1336" t="str" cm="1">
        <f t="array" ref="AO1336">_xlfn.IFS(
  attrition_data[[#This Row],[YearsSinceLastPromotion]]="","",
  attrition_data[[#This Row],[YearsSinceLastPromotion]]=0,"0",
  attrition_data[[#This Row],[YearsSinceLastPromotion]]&lt;=2,"1–2",
  attrition_data[[#This Row],[YearsSinceLastPromotion]]&lt;=5,"3–5",
  TRUE,"6+"
)</f>
        <v>6+</v>
      </c>
      <c r="AP1336">
        <f>attrition_data[[#This Row],[MonthlyIncome]] * 12 * ReplacementFactor</f>
        <v>17186.399999999998</v>
      </c>
      <c r="AQ1336">
        <f>IFERROR(attrition_data[[#This Row],[AttritionFlag]] * attrition_data[[#This Row],[ReplacementCost]], 0)</f>
        <v>0</v>
      </c>
      <c r="AR133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36" t="str" cm="1">
        <f t="array" ref="AS1336">_xlfn.IFS(
  attrition_data[[#This Row],[RiskScore]] &lt;= $AU$3, "Q1 (Lowest)",
  attrition_data[[#This Row],[RiskScore]] &lt;= $AV$3, "Q2",
  attrition_data[[#This Row],[RiskScore]] &lt;= $AW$3, "Q3",
  TRUE, "Q4 (Highest)"
)</f>
        <v>Q2</v>
      </c>
    </row>
    <row r="1337" spans="1:45">
      <c r="A1337">
        <v>39</v>
      </c>
      <c r="B1337" t="s">
        <v>50</v>
      </c>
      <c r="C1337" t="s">
        <v>39</v>
      </c>
      <c r="D1337" t="s">
        <v>52</v>
      </c>
      <c r="E1337">
        <v>19</v>
      </c>
      <c r="F1337">
        <v>4</v>
      </c>
      <c r="G1337" t="s">
        <v>59</v>
      </c>
      <c r="H1337">
        <v>1871</v>
      </c>
      <c r="I1337">
        <v>4</v>
      </c>
      <c r="J1337" t="s">
        <v>53</v>
      </c>
      <c r="K1337">
        <v>3</v>
      </c>
      <c r="L1337">
        <v>2</v>
      </c>
      <c r="M1337" t="s">
        <v>54</v>
      </c>
      <c r="N1337">
        <v>4</v>
      </c>
      <c r="O1337" t="s">
        <v>67</v>
      </c>
      <c r="P1337">
        <v>3902</v>
      </c>
      <c r="Q1337">
        <v>8</v>
      </c>
      <c r="R1337" t="s">
        <v>50</v>
      </c>
      <c r="S1337">
        <v>14</v>
      </c>
      <c r="T1337">
        <v>3</v>
      </c>
      <c r="U1337">
        <v>2</v>
      </c>
      <c r="V1337">
        <v>3</v>
      </c>
      <c r="W1337">
        <v>7</v>
      </c>
      <c r="X1337">
        <v>2</v>
      </c>
      <c r="Y1337">
        <v>3</v>
      </c>
      <c r="Z1337">
        <v>2</v>
      </c>
      <c r="AA1337">
        <v>2</v>
      </c>
      <c r="AB1337">
        <v>2</v>
      </c>
      <c r="AC1337">
        <v>2</v>
      </c>
      <c r="AD1337">
        <v>0</v>
      </c>
      <c r="AE1337">
        <v>0</v>
      </c>
      <c r="AF1337">
        <v>0</v>
      </c>
      <c r="AG1337">
        <v>1</v>
      </c>
      <c r="AH1337" t="s">
        <v>45</v>
      </c>
      <c r="AI1337" t="s">
        <v>72</v>
      </c>
      <c r="AJ1337" t="s">
        <v>61</v>
      </c>
      <c r="AK1337" t="s">
        <v>48</v>
      </c>
      <c r="AL1337" t="s">
        <v>65</v>
      </c>
      <c r="AM1337">
        <v>3.25</v>
      </c>
      <c r="AN1337" t="s">
        <v>95</v>
      </c>
      <c r="AO1337" t="str" cm="1">
        <f t="array" ref="AO1337">_xlfn.IFS(
  attrition_data[[#This Row],[YearsSinceLastPromotion]]="","",
  attrition_data[[#This Row],[YearsSinceLastPromotion]]=0,"0",
  attrition_data[[#This Row],[YearsSinceLastPromotion]]&lt;=2,"1–2",
  attrition_data[[#This Row],[YearsSinceLastPromotion]]&lt;=5,"3–5",
  TRUE,"6+"
)</f>
        <v>1–2</v>
      </c>
      <c r="AP1337">
        <f>attrition_data[[#This Row],[MonthlyIncome]] * 12 * ReplacementFactor</f>
        <v>14047.199999999999</v>
      </c>
      <c r="AQ1337">
        <f>IFERROR(attrition_data[[#This Row],[AttritionFlag]] * attrition_data[[#This Row],[ReplacementCost]], 0)</f>
        <v>0</v>
      </c>
      <c r="AR133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37" t="str" cm="1">
        <f t="array" ref="AS1337">_xlfn.IFS(
  attrition_data[[#This Row],[RiskScore]] &lt;= $AU$3, "Q1 (Lowest)",
  attrition_data[[#This Row],[RiskScore]] &lt;= $AV$3, "Q2",
  attrition_data[[#This Row],[RiskScore]] &lt;= $AW$3, "Q3",
  TRUE, "Q4 (Highest)"
)</f>
        <v>Q2</v>
      </c>
    </row>
    <row r="1338" spans="1:45">
      <c r="A1338">
        <v>55</v>
      </c>
      <c r="B1338" t="s">
        <v>50</v>
      </c>
      <c r="C1338" t="s">
        <v>39</v>
      </c>
      <c r="D1338" t="s">
        <v>52</v>
      </c>
      <c r="E1338">
        <v>2</v>
      </c>
      <c r="F1338">
        <v>4</v>
      </c>
      <c r="G1338" t="s">
        <v>83</v>
      </c>
      <c r="H1338">
        <v>1873</v>
      </c>
      <c r="I1338">
        <v>2</v>
      </c>
      <c r="J1338" t="s">
        <v>53</v>
      </c>
      <c r="K1338">
        <v>2</v>
      </c>
      <c r="L1338">
        <v>1</v>
      </c>
      <c r="M1338" t="s">
        <v>54</v>
      </c>
      <c r="N1338">
        <v>4</v>
      </c>
      <c r="O1338" t="s">
        <v>55</v>
      </c>
      <c r="P1338">
        <v>2662</v>
      </c>
      <c r="Q1338">
        <v>8</v>
      </c>
      <c r="R1338" t="s">
        <v>50</v>
      </c>
      <c r="S1338">
        <v>20</v>
      </c>
      <c r="T1338">
        <v>4</v>
      </c>
      <c r="U1338">
        <v>2</v>
      </c>
      <c r="V1338">
        <v>1</v>
      </c>
      <c r="W1338">
        <v>19</v>
      </c>
      <c r="X1338">
        <v>2</v>
      </c>
      <c r="Y1338">
        <v>4</v>
      </c>
      <c r="Z1338">
        <v>5</v>
      </c>
      <c r="AA1338">
        <v>2</v>
      </c>
      <c r="AB1338">
        <v>0</v>
      </c>
      <c r="AC1338">
        <v>4</v>
      </c>
      <c r="AD1338">
        <v>0</v>
      </c>
      <c r="AE1338">
        <v>0</v>
      </c>
      <c r="AF1338">
        <v>1</v>
      </c>
      <c r="AG1338">
        <v>1</v>
      </c>
      <c r="AH1338" t="s">
        <v>66</v>
      </c>
      <c r="AI1338" t="s">
        <v>46</v>
      </c>
      <c r="AJ1338" t="s">
        <v>61</v>
      </c>
      <c r="AK1338" t="s">
        <v>71</v>
      </c>
      <c r="AL1338" t="s">
        <v>65</v>
      </c>
      <c r="AM1338">
        <v>3</v>
      </c>
      <c r="AN1338" t="s">
        <v>94</v>
      </c>
      <c r="AO1338" t="str" cm="1">
        <f t="array" ref="AO1338">_xlfn.IFS(
  attrition_data[[#This Row],[YearsSinceLastPromotion]]="","",
  attrition_data[[#This Row],[YearsSinceLastPromotion]]=0,"0",
  attrition_data[[#This Row],[YearsSinceLastPromotion]]&lt;=2,"1–2",
  attrition_data[[#This Row],[YearsSinceLastPromotion]]&lt;=5,"3–5",
  TRUE,"6+"
)</f>
        <v>0</v>
      </c>
      <c r="AP1338">
        <f>attrition_data[[#This Row],[MonthlyIncome]] * 12 * ReplacementFactor</f>
        <v>9583.1999999999989</v>
      </c>
      <c r="AQ1338">
        <f>IFERROR(attrition_data[[#This Row],[AttritionFlag]] * attrition_data[[#This Row],[ReplacementCost]], 0)</f>
        <v>0</v>
      </c>
      <c r="AR133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38" t="str" cm="1">
        <f t="array" ref="AS1338">_xlfn.IFS(
  attrition_data[[#This Row],[RiskScore]] &lt;= $AU$3, "Q1 (Lowest)",
  attrition_data[[#This Row],[RiskScore]] &lt;= $AV$3, "Q2",
  attrition_data[[#This Row],[RiskScore]] &lt;= $AW$3, "Q3",
  TRUE, "Q4 (Highest)"
)</f>
        <v>Q1 (Lowest)</v>
      </c>
    </row>
    <row r="1339" spans="1:45">
      <c r="A1339">
        <v>28</v>
      </c>
      <c r="B1339" t="s">
        <v>50</v>
      </c>
      <c r="C1339" t="s">
        <v>39</v>
      </c>
      <c r="D1339" t="s">
        <v>40</v>
      </c>
      <c r="E1339">
        <v>3</v>
      </c>
      <c r="F1339">
        <v>3</v>
      </c>
      <c r="G1339" t="s">
        <v>64</v>
      </c>
      <c r="H1339">
        <v>1875</v>
      </c>
      <c r="I1339">
        <v>2</v>
      </c>
      <c r="J1339" t="s">
        <v>42</v>
      </c>
      <c r="K1339">
        <v>3</v>
      </c>
      <c r="L1339">
        <v>1</v>
      </c>
      <c r="M1339" t="s">
        <v>79</v>
      </c>
      <c r="N1339">
        <v>2</v>
      </c>
      <c r="O1339" t="s">
        <v>55</v>
      </c>
      <c r="P1339">
        <v>2856</v>
      </c>
      <c r="Q1339">
        <v>1</v>
      </c>
      <c r="R1339" t="s">
        <v>50</v>
      </c>
      <c r="S1339">
        <v>19</v>
      </c>
      <c r="T1339">
        <v>3</v>
      </c>
      <c r="U1339">
        <v>4</v>
      </c>
      <c r="V1339">
        <v>1</v>
      </c>
      <c r="W1339">
        <v>1</v>
      </c>
      <c r="X1339">
        <v>3</v>
      </c>
      <c r="Y1339">
        <v>3</v>
      </c>
      <c r="Z1339">
        <v>1</v>
      </c>
      <c r="AA1339">
        <v>0</v>
      </c>
      <c r="AB1339">
        <v>0</v>
      </c>
      <c r="AC1339">
        <v>0</v>
      </c>
      <c r="AD1339">
        <v>0</v>
      </c>
      <c r="AE1339">
        <v>0</v>
      </c>
      <c r="AF1339">
        <v>1</v>
      </c>
      <c r="AG1339">
        <v>0</v>
      </c>
      <c r="AH1339" t="s">
        <v>63</v>
      </c>
      <c r="AI1339" t="s">
        <v>46</v>
      </c>
      <c r="AJ1339" t="s">
        <v>61</v>
      </c>
      <c r="AK1339" t="s">
        <v>65</v>
      </c>
      <c r="AL1339" t="s">
        <v>62</v>
      </c>
      <c r="AM1339">
        <v>2.75</v>
      </c>
      <c r="AN1339" t="s">
        <v>94</v>
      </c>
      <c r="AO1339" t="str" cm="1">
        <f t="array" ref="AO1339">_xlfn.IFS(
  attrition_data[[#This Row],[YearsSinceLastPromotion]]="","",
  attrition_data[[#This Row],[YearsSinceLastPromotion]]=0,"0",
  attrition_data[[#This Row],[YearsSinceLastPromotion]]&lt;=2,"1–2",
  attrition_data[[#This Row],[YearsSinceLastPromotion]]&lt;=5,"3–5",
  TRUE,"6+"
)</f>
        <v>0</v>
      </c>
      <c r="AP1339">
        <f>attrition_data[[#This Row],[MonthlyIncome]] * 12 * ReplacementFactor</f>
        <v>10281.6</v>
      </c>
      <c r="AQ1339">
        <f>IFERROR(attrition_data[[#This Row],[AttritionFlag]] * attrition_data[[#This Row],[ReplacementCost]], 0)</f>
        <v>0</v>
      </c>
      <c r="AR133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39" t="str" cm="1">
        <f t="array" ref="AS1339">_xlfn.IFS(
  attrition_data[[#This Row],[RiskScore]] &lt;= $AU$3, "Q1 (Lowest)",
  attrition_data[[#This Row],[RiskScore]] &lt;= $AV$3, "Q2",
  attrition_data[[#This Row],[RiskScore]] &lt;= $AW$3, "Q3",
  TRUE, "Q4 (Highest)"
)</f>
        <v>Q2</v>
      </c>
    </row>
    <row r="1340" spans="1:45">
      <c r="A1340">
        <v>30</v>
      </c>
      <c r="B1340" t="s">
        <v>38</v>
      </c>
      <c r="C1340" t="s">
        <v>39</v>
      </c>
      <c r="D1340" t="s">
        <v>40</v>
      </c>
      <c r="E1340">
        <v>9</v>
      </c>
      <c r="F1340">
        <v>3</v>
      </c>
      <c r="G1340" t="s">
        <v>64</v>
      </c>
      <c r="H1340">
        <v>1876</v>
      </c>
      <c r="I1340">
        <v>2</v>
      </c>
      <c r="J1340" t="s">
        <v>53</v>
      </c>
      <c r="K1340">
        <v>3</v>
      </c>
      <c r="L1340">
        <v>1</v>
      </c>
      <c r="M1340" t="s">
        <v>79</v>
      </c>
      <c r="N1340">
        <v>4</v>
      </c>
      <c r="O1340" t="s">
        <v>44</v>
      </c>
      <c r="P1340">
        <v>1081</v>
      </c>
      <c r="Q1340">
        <v>1</v>
      </c>
      <c r="R1340" t="s">
        <v>50</v>
      </c>
      <c r="S1340">
        <v>13</v>
      </c>
      <c r="T1340">
        <v>3</v>
      </c>
      <c r="U1340">
        <v>3</v>
      </c>
      <c r="V1340">
        <v>0</v>
      </c>
      <c r="W1340">
        <v>1</v>
      </c>
      <c r="X1340">
        <v>3</v>
      </c>
      <c r="Y1340">
        <v>2</v>
      </c>
      <c r="Z1340">
        <v>1</v>
      </c>
      <c r="AA1340">
        <v>0</v>
      </c>
      <c r="AB1340">
        <v>0</v>
      </c>
      <c r="AC1340">
        <v>0</v>
      </c>
      <c r="AD1340">
        <v>1</v>
      </c>
      <c r="AE1340">
        <v>0</v>
      </c>
      <c r="AF1340">
        <v>1</v>
      </c>
      <c r="AG1340">
        <v>0</v>
      </c>
      <c r="AH1340" t="s">
        <v>63</v>
      </c>
      <c r="AI1340" t="s">
        <v>57</v>
      </c>
      <c r="AJ1340" t="s">
        <v>61</v>
      </c>
      <c r="AK1340" t="s">
        <v>65</v>
      </c>
      <c r="AL1340" t="s">
        <v>62</v>
      </c>
      <c r="AM1340">
        <v>2.75</v>
      </c>
      <c r="AN1340" t="s">
        <v>94</v>
      </c>
      <c r="AO1340" t="str" cm="1">
        <f t="array" ref="AO1340">_xlfn.IFS(
  attrition_data[[#This Row],[YearsSinceLastPromotion]]="","",
  attrition_data[[#This Row],[YearsSinceLastPromotion]]=0,"0",
  attrition_data[[#This Row],[YearsSinceLastPromotion]]&lt;=2,"1–2",
  attrition_data[[#This Row],[YearsSinceLastPromotion]]&lt;=5,"3–5",
  TRUE,"6+"
)</f>
        <v>0</v>
      </c>
      <c r="AP1340">
        <f>attrition_data[[#This Row],[MonthlyIncome]] * 12 * ReplacementFactor</f>
        <v>3891.6</v>
      </c>
      <c r="AQ1340">
        <f>IFERROR(attrition_data[[#This Row],[AttritionFlag]] * attrition_data[[#This Row],[ReplacementCost]], 0)</f>
        <v>3891.6</v>
      </c>
      <c r="AR134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40" t="str" cm="1">
        <f t="array" ref="AS1340">_xlfn.IFS(
  attrition_data[[#This Row],[RiskScore]] &lt;= $AU$3, "Q1 (Lowest)",
  attrition_data[[#This Row],[RiskScore]] &lt;= $AV$3, "Q2",
  attrition_data[[#This Row],[RiskScore]] &lt;= $AW$3, "Q3",
  TRUE, "Q4 (Highest)"
)</f>
        <v>Q2</v>
      </c>
    </row>
    <row r="1341" spans="1:45">
      <c r="A1341">
        <v>22</v>
      </c>
      <c r="B1341" t="s">
        <v>38</v>
      </c>
      <c r="C1341" t="s">
        <v>39</v>
      </c>
      <c r="D1341" t="s">
        <v>52</v>
      </c>
      <c r="E1341">
        <v>7</v>
      </c>
      <c r="F1341">
        <v>1</v>
      </c>
      <c r="G1341" t="s">
        <v>41</v>
      </c>
      <c r="H1341">
        <v>1878</v>
      </c>
      <c r="I1341">
        <v>4</v>
      </c>
      <c r="J1341" t="s">
        <v>53</v>
      </c>
      <c r="K1341">
        <v>3</v>
      </c>
      <c r="L1341">
        <v>1</v>
      </c>
      <c r="M1341" t="s">
        <v>54</v>
      </c>
      <c r="N1341">
        <v>2</v>
      </c>
      <c r="O1341" t="s">
        <v>44</v>
      </c>
      <c r="P1341">
        <v>2472</v>
      </c>
      <c r="Q1341">
        <v>1</v>
      </c>
      <c r="R1341" t="s">
        <v>38</v>
      </c>
      <c r="S1341">
        <v>23</v>
      </c>
      <c r="T1341">
        <v>4</v>
      </c>
      <c r="U1341">
        <v>1</v>
      </c>
      <c r="V1341">
        <v>0</v>
      </c>
      <c r="W1341">
        <v>1</v>
      </c>
      <c r="X1341">
        <v>2</v>
      </c>
      <c r="Y1341">
        <v>3</v>
      </c>
      <c r="Z1341">
        <v>1</v>
      </c>
      <c r="AA1341">
        <v>0</v>
      </c>
      <c r="AB1341">
        <v>0</v>
      </c>
      <c r="AC1341">
        <v>0</v>
      </c>
      <c r="AD1341">
        <v>1</v>
      </c>
      <c r="AE1341">
        <v>1</v>
      </c>
      <c r="AF1341">
        <v>1</v>
      </c>
      <c r="AG1341">
        <v>0</v>
      </c>
      <c r="AH1341" t="s">
        <v>153</v>
      </c>
      <c r="AI1341" t="s">
        <v>57</v>
      </c>
      <c r="AJ1341" t="s">
        <v>61</v>
      </c>
      <c r="AK1341" t="s">
        <v>65</v>
      </c>
      <c r="AL1341" t="s">
        <v>62</v>
      </c>
      <c r="AM1341">
        <v>2.5</v>
      </c>
      <c r="AN1341" t="s">
        <v>96</v>
      </c>
      <c r="AO1341" t="str" cm="1">
        <f t="array" ref="AO1341">_xlfn.IFS(
  attrition_data[[#This Row],[YearsSinceLastPromotion]]="","",
  attrition_data[[#This Row],[YearsSinceLastPromotion]]=0,"0",
  attrition_data[[#This Row],[YearsSinceLastPromotion]]&lt;=2,"1–2",
  attrition_data[[#This Row],[YearsSinceLastPromotion]]&lt;=5,"3–5",
  TRUE,"6+"
)</f>
        <v>0</v>
      </c>
      <c r="AP1341">
        <f>attrition_data[[#This Row],[MonthlyIncome]] * 12 * ReplacementFactor</f>
        <v>8899.1999999999989</v>
      </c>
      <c r="AQ1341">
        <f>IFERROR(attrition_data[[#This Row],[AttritionFlag]] * attrition_data[[#This Row],[ReplacementCost]], 0)</f>
        <v>8899.1999999999989</v>
      </c>
      <c r="AR134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341" t="str" cm="1">
        <f t="array" ref="AS1341">_xlfn.IFS(
  attrition_data[[#This Row],[RiskScore]] &lt;= $AU$3, "Q1 (Lowest)",
  attrition_data[[#This Row],[RiskScore]] &lt;= $AV$3, "Q2",
  attrition_data[[#This Row],[RiskScore]] &lt;= $AW$3, "Q3",
  TRUE, "Q4 (Highest)"
)</f>
        <v>Q3</v>
      </c>
    </row>
    <row r="1342" spans="1:45">
      <c r="A1342">
        <v>36</v>
      </c>
      <c r="B1342" t="s">
        <v>50</v>
      </c>
      <c r="C1342" t="s">
        <v>39</v>
      </c>
      <c r="D1342" t="s">
        <v>40</v>
      </c>
      <c r="E1342">
        <v>10</v>
      </c>
      <c r="F1342">
        <v>4</v>
      </c>
      <c r="G1342" t="s">
        <v>83</v>
      </c>
      <c r="H1342">
        <v>1880</v>
      </c>
      <c r="I1342">
        <v>2</v>
      </c>
      <c r="J1342" t="s">
        <v>42</v>
      </c>
      <c r="K1342">
        <v>2</v>
      </c>
      <c r="L1342">
        <v>2</v>
      </c>
      <c r="M1342" t="s">
        <v>43</v>
      </c>
      <c r="N1342">
        <v>3</v>
      </c>
      <c r="O1342" t="s">
        <v>55</v>
      </c>
      <c r="P1342">
        <v>5673</v>
      </c>
      <c r="Q1342">
        <v>1</v>
      </c>
      <c r="R1342" t="s">
        <v>38</v>
      </c>
      <c r="S1342">
        <v>13</v>
      </c>
      <c r="T1342">
        <v>3</v>
      </c>
      <c r="U1342">
        <v>1</v>
      </c>
      <c r="V1342">
        <v>1</v>
      </c>
      <c r="W1342">
        <v>10</v>
      </c>
      <c r="X1342">
        <v>4</v>
      </c>
      <c r="Y1342">
        <v>3</v>
      </c>
      <c r="Z1342">
        <v>10</v>
      </c>
      <c r="AA1342">
        <v>9</v>
      </c>
      <c r="AB1342">
        <v>1</v>
      </c>
      <c r="AC1342">
        <v>7</v>
      </c>
      <c r="AD1342">
        <v>0</v>
      </c>
      <c r="AE1342">
        <v>1</v>
      </c>
      <c r="AF1342">
        <v>1</v>
      </c>
      <c r="AG1342">
        <v>1</v>
      </c>
      <c r="AH1342" t="s">
        <v>45</v>
      </c>
      <c r="AI1342" t="s">
        <v>57</v>
      </c>
      <c r="AJ1342" t="s">
        <v>47</v>
      </c>
      <c r="AK1342" t="s">
        <v>58</v>
      </c>
      <c r="AL1342" t="s">
        <v>49</v>
      </c>
      <c r="AM1342">
        <v>2.25</v>
      </c>
      <c r="AN1342" t="s">
        <v>96</v>
      </c>
      <c r="AO1342" t="str" cm="1">
        <f t="array" ref="AO1342">_xlfn.IFS(
  attrition_data[[#This Row],[YearsSinceLastPromotion]]="","",
  attrition_data[[#This Row],[YearsSinceLastPromotion]]=0,"0",
  attrition_data[[#This Row],[YearsSinceLastPromotion]]&lt;=2,"1–2",
  attrition_data[[#This Row],[YearsSinceLastPromotion]]&lt;=5,"3–5",
  TRUE,"6+"
)</f>
        <v>1–2</v>
      </c>
      <c r="AP1342">
        <f>attrition_data[[#This Row],[MonthlyIncome]] * 12 * ReplacementFactor</f>
        <v>20422.8</v>
      </c>
      <c r="AQ1342">
        <f>IFERROR(attrition_data[[#This Row],[AttritionFlag]] * attrition_data[[#This Row],[ReplacementCost]], 0)</f>
        <v>0</v>
      </c>
      <c r="AR134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42" t="str" cm="1">
        <f t="array" ref="AS1342">_xlfn.IFS(
  attrition_data[[#This Row],[RiskScore]] &lt;= $AU$3, "Q1 (Lowest)",
  attrition_data[[#This Row],[RiskScore]] &lt;= $AV$3, "Q2",
  attrition_data[[#This Row],[RiskScore]] &lt;= $AW$3, "Q3",
  TRUE, "Q4 (Highest)"
)</f>
        <v>Q2</v>
      </c>
    </row>
    <row r="1343" spans="1:45">
      <c r="A1343">
        <v>31</v>
      </c>
      <c r="B1343" t="s">
        <v>50</v>
      </c>
      <c r="C1343" t="s">
        <v>39</v>
      </c>
      <c r="D1343" t="s">
        <v>52</v>
      </c>
      <c r="E1343">
        <v>20</v>
      </c>
      <c r="F1343">
        <v>3</v>
      </c>
      <c r="G1343" t="s">
        <v>41</v>
      </c>
      <c r="H1343">
        <v>1881</v>
      </c>
      <c r="I1343">
        <v>2</v>
      </c>
      <c r="J1343" t="s">
        <v>53</v>
      </c>
      <c r="K1343">
        <v>3</v>
      </c>
      <c r="L1343">
        <v>2</v>
      </c>
      <c r="M1343" t="s">
        <v>60</v>
      </c>
      <c r="N1343">
        <v>3</v>
      </c>
      <c r="O1343" t="s">
        <v>67</v>
      </c>
      <c r="P1343">
        <v>4197</v>
      </c>
      <c r="Q1343">
        <v>1</v>
      </c>
      <c r="R1343" t="s">
        <v>50</v>
      </c>
      <c r="S1343">
        <v>11</v>
      </c>
      <c r="T1343">
        <v>3</v>
      </c>
      <c r="U1343">
        <v>1</v>
      </c>
      <c r="V1343">
        <v>1</v>
      </c>
      <c r="W1343">
        <v>10</v>
      </c>
      <c r="X1343">
        <v>2</v>
      </c>
      <c r="Y1343">
        <v>3</v>
      </c>
      <c r="Z1343">
        <v>10</v>
      </c>
      <c r="AA1343">
        <v>8</v>
      </c>
      <c r="AB1343">
        <v>0</v>
      </c>
      <c r="AC1343">
        <v>2</v>
      </c>
      <c r="AD1343">
        <v>0</v>
      </c>
      <c r="AE1343">
        <v>0</v>
      </c>
      <c r="AF1343">
        <v>1</v>
      </c>
      <c r="AG1343">
        <v>1</v>
      </c>
      <c r="AH1343" t="s">
        <v>63</v>
      </c>
      <c r="AI1343" t="s">
        <v>72</v>
      </c>
      <c r="AJ1343" t="s">
        <v>61</v>
      </c>
      <c r="AK1343" t="s">
        <v>58</v>
      </c>
      <c r="AL1343" t="s">
        <v>49</v>
      </c>
      <c r="AM1343">
        <v>2.25</v>
      </c>
      <c r="AN1343" t="s">
        <v>96</v>
      </c>
      <c r="AO1343" t="str" cm="1">
        <f t="array" ref="AO1343">_xlfn.IFS(
  attrition_data[[#This Row],[YearsSinceLastPromotion]]="","",
  attrition_data[[#This Row],[YearsSinceLastPromotion]]=0,"0",
  attrition_data[[#This Row],[YearsSinceLastPromotion]]&lt;=2,"1–2",
  attrition_data[[#This Row],[YearsSinceLastPromotion]]&lt;=5,"3–5",
  TRUE,"6+"
)</f>
        <v>0</v>
      </c>
      <c r="AP1343">
        <f>attrition_data[[#This Row],[MonthlyIncome]] * 12 * ReplacementFactor</f>
        <v>15109.199999999999</v>
      </c>
      <c r="AQ1343">
        <f>IFERROR(attrition_data[[#This Row],[AttritionFlag]] * attrition_data[[#This Row],[ReplacementCost]], 0)</f>
        <v>0</v>
      </c>
      <c r="AR134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43" t="str" cm="1">
        <f t="array" ref="AS1343">_xlfn.IFS(
  attrition_data[[#This Row],[RiskScore]] &lt;= $AU$3, "Q1 (Lowest)",
  attrition_data[[#This Row],[RiskScore]] &lt;= $AV$3, "Q2",
  attrition_data[[#This Row],[RiskScore]] &lt;= $AW$3, "Q3",
  TRUE, "Q4 (Highest)"
)</f>
        <v>Q2</v>
      </c>
    </row>
    <row r="1344" spans="1:45">
      <c r="A1344">
        <v>34</v>
      </c>
      <c r="B1344" t="s">
        <v>50</v>
      </c>
      <c r="C1344" t="s">
        <v>39</v>
      </c>
      <c r="D1344" t="s">
        <v>40</v>
      </c>
      <c r="E1344">
        <v>4</v>
      </c>
      <c r="F1344">
        <v>3</v>
      </c>
      <c r="G1344" t="s">
        <v>41</v>
      </c>
      <c r="H1344">
        <v>1882</v>
      </c>
      <c r="I1344">
        <v>3</v>
      </c>
      <c r="J1344" t="s">
        <v>53</v>
      </c>
      <c r="K1344">
        <v>3</v>
      </c>
      <c r="L1344">
        <v>3</v>
      </c>
      <c r="M1344" t="s">
        <v>43</v>
      </c>
      <c r="N1344">
        <v>4</v>
      </c>
      <c r="O1344" t="s">
        <v>55</v>
      </c>
      <c r="P1344">
        <v>9713</v>
      </c>
      <c r="Q1344">
        <v>2</v>
      </c>
      <c r="R1344" t="s">
        <v>38</v>
      </c>
      <c r="S1344">
        <v>13</v>
      </c>
      <c r="T1344">
        <v>3</v>
      </c>
      <c r="U1344">
        <v>4</v>
      </c>
      <c r="V1344">
        <v>3</v>
      </c>
      <c r="W1344">
        <v>9</v>
      </c>
      <c r="X1344">
        <v>3</v>
      </c>
      <c r="Y1344">
        <v>3</v>
      </c>
      <c r="Z1344">
        <v>5</v>
      </c>
      <c r="AA1344">
        <v>3</v>
      </c>
      <c r="AB1344">
        <v>1</v>
      </c>
      <c r="AC1344">
        <v>0</v>
      </c>
      <c r="AD1344">
        <v>0</v>
      </c>
      <c r="AE1344">
        <v>1</v>
      </c>
      <c r="AF1344">
        <v>1</v>
      </c>
      <c r="AG1344">
        <v>0</v>
      </c>
      <c r="AH1344" t="s">
        <v>63</v>
      </c>
      <c r="AI1344" t="s">
        <v>46</v>
      </c>
      <c r="AJ1344" t="s">
        <v>47</v>
      </c>
      <c r="AK1344" t="s">
        <v>58</v>
      </c>
      <c r="AL1344" t="s">
        <v>65</v>
      </c>
      <c r="AM1344">
        <v>3.5</v>
      </c>
      <c r="AN1344" t="s">
        <v>95</v>
      </c>
      <c r="AO1344" t="str" cm="1">
        <f t="array" ref="AO1344">_xlfn.IFS(
  attrition_data[[#This Row],[YearsSinceLastPromotion]]="","",
  attrition_data[[#This Row],[YearsSinceLastPromotion]]=0,"0",
  attrition_data[[#This Row],[YearsSinceLastPromotion]]&lt;=2,"1–2",
  attrition_data[[#This Row],[YearsSinceLastPromotion]]&lt;=5,"3–5",
  TRUE,"6+"
)</f>
        <v>1–2</v>
      </c>
      <c r="AP1344">
        <f>attrition_data[[#This Row],[MonthlyIncome]] * 12 * ReplacementFactor</f>
        <v>34966.799999999996</v>
      </c>
      <c r="AQ1344">
        <f>IFERROR(attrition_data[[#This Row],[AttritionFlag]] * attrition_data[[#This Row],[ReplacementCost]], 0)</f>
        <v>0</v>
      </c>
      <c r="AR134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44" t="str" cm="1">
        <f t="array" ref="AS1344">_xlfn.IFS(
  attrition_data[[#This Row],[RiskScore]] &lt;= $AU$3, "Q1 (Lowest)",
  attrition_data[[#This Row],[RiskScore]] &lt;= $AV$3, "Q2",
  attrition_data[[#This Row],[RiskScore]] &lt;= $AW$3, "Q3",
  TRUE, "Q4 (Highest)"
)</f>
        <v>Q2</v>
      </c>
    </row>
    <row r="1345" spans="1:45">
      <c r="A1345">
        <v>29</v>
      </c>
      <c r="B1345" t="s">
        <v>50</v>
      </c>
      <c r="C1345" t="s">
        <v>39</v>
      </c>
      <c r="D1345" t="s">
        <v>52</v>
      </c>
      <c r="E1345">
        <v>7</v>
      </c>
      <c r="F1345">
        <v>3</v>
      </c>
      <c r="G1345" t="s">
        <v>41</v>
      </c>
      <c r="H1345">
        <v>1883</v>
      </c>
      <c r="I1345">
        <v>4</v>
      </c>
      <c r="J1345" t="s">
        <v>53</v>
      </c>
      <c r="K1345">
        <v>3</v>
      </c>
      <c r="L1345">
        <v>1</v>
      </c>
      <c r="M1345" t="s">
        <v>60</v>
      </c>
      <c r="N1345">
        <v>1</v>
      </c>
      <c r="O1345" t="s">
        <v>44</v>
      </c>
      <c r="P1345">
        <v>2062</v>
      </c>
      <c r="Q1345">
        <v>3</v>
      </c>
      <c r="R1345" t="s">
        <v>50</v>
      </c>
      <c r="S1345">
        <v>14</v>
      </c>
      <c r="T1345">
        <v>3</v>
      </c>
      <c r="U1345">
        <v>2</v>
      </c>
      <c r="V1345">
        <v>0</v>
      </c>
      <c r="W1345">
        <v>11</v>
      </c>
      <c r="X1345">
        <v>2</v>
      </c>
      <c r="Y1345">
        <v>3</v>
      </c>
      <c r="Z1345">
        <v>3</v>
      </c>
      <c r="AA1345">
        <v>2</v>
      </c>
      <c r="AB1345">
        <v>1</v>
      </c>
      <c r="AC1345">
        <v>2</v>
      </c>
      <c r="AD1345">
        <v>0</v>
      </c>
      <c r="AE1345">
        <v>0</v>
      </c>
      <c r="AF1345">
        <v>1</v>
      </c>
      <c r="AG1345">
        <v>1</v>
      </c>
      <c r="AH1345" t="s">
        <v>63</v>
      </c>
      <c r="AI1345" t="s">
        <v>57</v>
      </c>
      <c r="AJ1345" t="s">
        <v>61</v>
      </c>
      <c r="AK1345" t="s">
        <v>58</v>
      </c>
      <c r="AL1345" t="s">
        <v>65</v>
      </c>
      <c r="AM1345">
        <v>2.5</v>
      </c>
      <c r="AN1345" t="s">
        <v>96</v>
      </c>
      <c r="AO1345" t="str" cm="1">
        <f t="array" ref="AO1345">_xlfn.IFS(
  attrition_data[[#This Row],[YearsSinceLastPromotion]]="","",
  attrition_data[[#This Row],[YearsSinceLastPromotion]]=0,"0",
  attrition_data[[#This Row],[YearsSinceLastPromotion]]&lt;=2,"1–2",
  attrition_data[[#This Row],[YearsSinceLastPromotion]]&lt;=5,"3–5",
  TRUE,"6+"
)</f>
        <v>1–2</v>
      </c>
      <c r="AP1345">
        <f>attrition_data[[#This Row],[MonthlyIncome]] * 12 * ReplacementFactor</f>
        <v>7423.2</v>
      </c>
      <c r="AQ1345">
        <f>IFERROR(attrition_data[[#This Row],[AttritionFlag]] * attrition_data[[#This Row],[ReplacementCost]], 0)</f>
        <v>0</v>
      </c>
      <c r="AR134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45" t="str" cm="1">
        <f t="array" ref="AS1345">_xlfn.IFS(
  attrition_data[[#This Row],[RiskScore]] &lt;= $AU$3, "Q1 (Lowest)",
  attrition_data[[#This Row],[RiskScore]] &lt;= $AV$3, "Q2",
  attrition_data[[#This Row],[RiskScore]] &lt;= $AW$3, "Q3",
  TRUE, "Q4 (Highest)"
)</f>
        <v>Q1 (Lowest)</v>
      </c>
    </row>
    <row r="1346" spans="1:45">
      <c r="A1346">
        <v>37</v>
      </c>
      <c r="B1346" t="s">
        <v>50</v>
      </c>
      <c r="C1346" t="s">
        <v>39</v>
      </c>
      <c r="D1346" t="s">
        <v>52</v>
      </c>
      <c r="E1346">
        <v>7</v>
      </c>
      <c r="F1346">
        <v>4</v>
      </c>
      <c r="G1346" t="s">
        <v>64</v>
      </c>
      <c r="H1346">
        <v>1885</v>
      </c>
      <c r="I1346">
        <v>4</v>
      </c>
      <c r="J1346" t="s">
        <v>53</v>
      </c>
      <c r="K1346">
        <v>3</v>
      </c>
      <c r="L1346">
        <v>2</v>
      </c>
      <c r="M1346" t="s">
        <v>54</v>
      </c>
      <c r="N1346">
        <v>1</v>
      </c>
      <c r="O1346" t="s">
        <v>55</v>
      </c>
      <c r="P1346">
        <v>4284</v>
      </c>
      <c r="Q1346">
        <v>5</v>
      </c>
      <c r="R1346" t="s">
        <v>38</v>
      </c>
      <c r="S1346">
        <v>22</v>
      </c>
      <c r="T1346">
        <v>4</v>
      </c>
      <c r="U1346">
        <v>3</v>
      </c>
      <c r="V1346">
        <v>1</v>
      </c>
      <c r="W1346">
        <v>16</v>
      </c>
      <c r="X1346">
        <v>2</v>
      </c>
      <c r="Y1346">
        <v>3</v>
      </c>
      <c r="Z1346">
        <v>5</v>
      </c>
      <c r="AA1346">
        <v>3</v>
      </c>
      <c r="AB1346">
        <v>0</v>
      </c>
      <c r="AC1346">
        <v>4</v>
      </c>
      <c r="AD1346">
        <v>0</v>
      </c>
      <c r="AE1346">
        <v>1</v>
      </c>
      <c r="AF1346">
        <v>1</v>
      </c>
      <c r="AG1346">
        <v>1</v>
      </c>
      <c r="AH1346" t="s">
        <v>45</v>
      </c>
      <c r="AI1346" t="s">
        <v>57</v>
      </c>
      <c r="AJ1346" t="s">
        <v>61</v>
      </c>
      <c r="AK1346" t="s">
        <v>71</v>
      </c>
      <c r="AL1346" t="s">
        <v>65</v>
      </c>
      <c r="AM1346">
        <v>2.75</v>
      </c>
      <c r="AN1346" t="s">
        <v>94</v>
      </c>
      <c r="AO1346" t="str" cm="1">
        <f t="array" ref="AO1346">_xlfn.IFS(
  attrition_data[[#This Row],[YearsSinceLastPromotion]]="","",
  attrition_data[[#This Row],[YearsSinceLastPromotion]]=0,"0",
  attrition_data[[#This Row],[YearsSinceLastPromotion]]&lt;=2,"1–2",
  attrition_data[[#This Row],[YearsSinceLastPromotion]]&lt;=5,"3–5",
  TRUE,"6+"
)</f>
        <v>0</v>
      </c>
      <c r="AP1346">
        <f>attrition_data[[#This Row],[MonthlyIncome]] * 12 * ReplacementFactor</f>
        <v>15422.4</v>
      </c>
      <c r="AQ1346">
        <f>IFERROR(attrition_data[[#This Row],[AttritionFlag]] * attrition_data[[#This Row],[ReplacementCost]], 0)</f>
        <v>0</v>
      </c>
      <c r="AR134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46" t="str" cm="1">
        <f t="array" ref="AS1346">_xlfn.IFS(
  attrition_data[[#This Row],[RiskScore]] &lt;= $AU$3, "Q1 (Lowest)",
  attrition_data[[#This Row],[RiskScore]] &lt;= $AV$3, "Q2",
  attrition_data[[#This Row],[RiskScore]] &lt;= $AW$3, "Q3",
  TRUE, "Q4 (Highest)"
)</f>
        <v>Q2</v>
      </c>
    </row>
    <row r="1347" spans="1:45">
      <c r="A1347">
        <v>35</v>
      </c>
      <c r="B1347" t="s">
        <v>50</v>
      </c>
      <c r="C1347" t="s">
        <v>39</v>
      </c>
      <c r="D1347" t="s">
        <v>52</v>
      </c>
      <c r="E1347">
        <v>16</v>
      </c>
      <c r="F1347">
        <v>2</v>
      </c>
      <c r="G1347" t="s">
        <v>59</v>
      </c>
      <c r="H1347">
        <v>1886</v>
      </c>
      <c r="I1347">
        <v>4</v>
      </c>
      <c r="J1347" t="s">
        <v>42</v>
      </c>
      <c r="K1347">
        <v>2</v>
      </c>
      <c r="L1347">
        <v>2</v>
      </c>
      <c r="M1347" t="s">
        <v>69</v>
      </c>
      <c r="N1347">
        <v>2</v>
      </c>
      <c r="O1347" t="s">
        <v>55</v>
      </c>
      <c r="P1347">
        <v>4788</v>
      </c>
      <c r="Q1347">
        <v>0</v>
      </c>
      <c r="R1347" t="s">
        <v>38</v>
      </c>
      <c r="S1347">
        <v>11</v>
      </c>
      <c r="T1347">
        <v>3</v>
      </c>
      <c r="U1347">
        <v>4</v>
      </c>
      <c r="V1347">
        <v>0</v>
      </c>
      <c r="W1347">
        <v>4</v>
      </c>
      <c r="X1347">
        <v>2</v>
      </c>
      <c r="Y1347">
        <v>3</v>
      </c>
      <c r="Z1347">
        <v>3</v>
      </c>
      <c r="AA1347">
        <v>2</v>
      </c>
      <c r="AB1347">
        <v>0</v>
      </c>
      <c r="AC1347">
        <v>2</v>
      </c>
      <c r="AD1347">
        <v>0</v>
      </c>
      <c r="AE1347">
        <v>1</v>
      </c>
      <c r="AF1347">
        <v>1</v>
      </c>
      <c r="AG1347">
        <v>1</v>
      </c>
      <c r="AH1347" t="s">
        <v>45</v>
      </c>
      <c r="AI1347" t="s">
        <v>72</v>
      </c>
      <c r="AJ1347" t="s">
        <v>61</v>
      </c>
      <c r="AK1347" t="s">
        <v>48</v>
      </c>
      <c r="AL1347" t="s">
        <v>65</v>
      </c>
      <c r="AM1347">
        <v>3.25</v>
      </c>
      <c r="AN1347" t="s">
        <v>95</v>
      </c>
      <c r="AO1347" t="str" cm="1">
        <f t="array" ref="AO1347">_xlfn.IFS(
  attrition_data[[#This Row],[YearsSinceLastPromotion]]="","",
  attrition_data[[#This Row],[YearsSinceLastPromotion]]=0,"0",
  attrition_data[[#This Row],[YearsSinceLastPromotion]]&lt;=2,"1–2",
  attrition_data[[#This Row],[YearsSinceLastPromotion]]&lt;=5,"3–5",
  TRUE,"6+"
)</f>
        <v>0</v>
      </c>
      <c r="AP1347">
        <f>attrition_data[[#This Row],[MonthlyIncome]] * 12 * ReplacementFactor</f>
        <v>17236.8</v>
      </c>
      <c r="AQ1347">
        <f>IFERROR(attrition_data[[#This Row],[AttritionFlag]] * attrition_data[[#This Row],[ReplacementCost]], 0)</f>
        <v>0</v>
      </c>
      <c r="AR134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47" t="str" cm="1">
        <f t="array" ref="AS1347">_xlfn.IFS(
  attrition_data[[#This Row],[RiskScore]] &lt;= $AU$3, "Q1 (Lowest)",
  attrition_data[[#This Row],[RiskScore]] &lt;= $AV$3, "Q2",
  attrition_data[[#This Row],[RiskScore]] &lt;= $AW$3, "Q3",
  TRUE, "Q4 (Highest)"
)</f>
        <v>Q2</v>
      </c>
    </row>
    <row r="1348" spans="1:45">
      <c r="A1348">
        <v>45</v>
      </c>
      <c r="B1348" t="s">
        <v>50</v>
      </c>
      <c r="C1348" t="s">
        <v>39</v>
      </c>
      <c r="D1348" t="s">
        <v>52</v>
      </c>
      <c r="E1348">
        <v>25</v>
      </c>
      <c r="F1348">
        <v>2</v>
      </c>
      <c r="G1348" t="s">
        <v>41</v>
      </c>
      <c r="H1348">
        <v>1888</v>
      </c>
      <c r="I1348">
        <v>2</v>
      </c>
      <c r="J1348" t="s">
        <v>42</v>
      </c>
      <c r="K1348">
        <v>2</v>
      </c>
      <c r="L1348">
        <v>2</v>
      </c>
      <c r="M1348" t="s">
        <v>69</v>
      </c>
      <c r="N1348">
        <v>4</v>
      </c>
      <c r="O1348" t="s">
        <v>55</v>
      </c>
      <c r="P1348">
        <v>5906</v>
      </c>
      <c r="Q1348">
        <v>0</v>
      </c>
      <c r="R1348" t="s">
        <v>50</v>
      </c>
      <c r="S1348">
        <v>13</v>
      </c>
      <c r="T1348">
        <v>3</v>
      </c>
      <c r="U1348">
        <v>4</v>
      </c>
      <c r="V1348">
        <v>2</v>
      </c>
      <c r="W1348">
        <v>10</v>
      </c>
      <c r="X1348">
        <v>2</v>
      </c>
      <c r="Y1348">
        <v>2</v>
      </c>
      <c r="Z1348">
        <v>9</v>
      </c>
      <c r="AA1348">
        <v>8</v>
      </c>
      <c r="AB1348">
        <v>3</v>
      </c>
      <c r="AC1348">
        <v>8</v>
      </c>
      <c r="AD1348">
        <v>0</v>
      </c>
      <c r="AE1348">
        <v>0</v>
      </c>
      <c r="AF1348">
        <v>0</v>
      </c>
      <c r="AG1348">
        <v>1</v>
      </c>
      <c r="AH1348" t="s">
        <v>56</v>
      </c>
      <c r="AI1348" t="s">
        <v>68</v>
      </c>
      <c r="AJ1348" t="s">
        <v>47</v>
      </c>
      <c r="AK1348" t="s">
        <v>58</v>
      </c>
      <c r="AL1348" t="s">
        <v>49</v>
      </c>
      <c r="AM1348">
        <v>3</v>
      </c>
      <c r="AN1348" t="s">
        <v>94</v>
      </c>
      <c r="AO1348" t="str" cm="1">
        <f t="array" ref="AO1348">_xlfn.IFS(
  attrition_data[[#This Row],[YearsSinceLastPromotion]]="","",
  attrition_data[[#This Row],[YearsSinceLastPromotion]]=0,"0",
  attrition_data[[#This Row],[YearsSinceLastPromotion]]&lt;=2,"1–2",
  attrition_data[[#This Row],[YearsSinceLastPromotion]]&lt;=5,"3–5",
  TRUE,"6+"
)</f>
        <v>3–5</v>
      </c>
      <c r="AP1348">
        <f>attrition_data[[#This Row],[MonthlyIncome]] * 12 * ReplacementFactor</f>
        <v>21261.599999999999</v>
      </c>
      <c r="AQ1348">
        <f>IFERROR(attrition_data[[#This Row],[AttritionFlag]] * attrition_data[[#This Row],[ReplacementCost]], 0)</f>
        <v>0</v>
      </c>
      <c r="AR134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348" t="str" cm="1">
        <f t="array" ref="AS1348">_xlfn.IFS(
  attrition_data[[#This Row],[RiskScore]] &lt;= $AU$3, "Q1 (Lowest)",
  attrition_data[[#This Row],[RiskScore]] &lt;= $AV$3, "Q2",
  attrition_data[[#This Row],[RiskScore]] &lt;= $AW$3, "Q3",
  TRUE, "Q4 (Highest)"
)</f>
        <v>Q3</v>
      </c>
    </row>
    <row r="1349" spans="1:45">
      <c r="A1349">
        <v>36</v>
      </c>
      <c r="B1349" t="s">
        <v>50</v>
      </c>
      <c r="C1349" t="s">
        <v>51</v>
      </c>
      <c r="D1349" t="s">
        <v>84</v>
      </c>
      <c r="E1349">
        <v>2</v>
      </c>
      <c r="F1349">
        <v>1</v>
      </c>
      <c r="G1349" t="s">
        <v>84</v>
      </c>
      <c r="H1349">
        <v>1890</v>
      </c>
      <c r="I1349">
        <v>2</v>
      </c>
      <c r="J1349" t="s">
        <v>53</v>
      </c>
      <c r="K1349">
        <v>2</v>
      </c>
      <c r="L1349">
        <v>2</v>
      </c>
      <c r="M1349" t="s">
        <v>84</v>
      </c>
      <c r="N1349">
        <v>4</v>
      </c>
      <c r="O1349" t="s">
        <v>44</v>
      </c>
      <c r="P1349">
        <v>3886</v>
      </c>
      <c r="Q1349">
        <v>1</v>
      </c>
      <c r="R1349" t="s">
        <v>50</v>
      </c>
      <c r="S1349">
        <v>21</v>
      </c>
      <c r="T1349">
        <v>4</v>
      </c>
      <c r="U1349">
        <v>4</v>
      </c>
      <c r="V1349">
        <v>0</v>
      </c>
      <c r="W1349">
        <v>10</v>
      </c>
      <c r="X1349">
        <v>2</v>
      </c>
      <c r="Y1349">
        <v>2</v>
      </c>
      <c r="Z1349">
        <v>10</v>
      </c>
      <c r="AA1349">
        <v>1</v>
      </c>
      <c r="AB1349">
        <v>0</v>
      </c>
      <c r="AC1349">
        <v>8</v>
      </c>
      <c r="AD1349">
        <v>0</v>
      </c>
      <c r="AE1349">
        <v>0</v>
      </c>
      <c r="AF1349">
        <v>1</v>
      </c>
      <c r="AG1349">
        <v>1</v>
      </c>
      <c r="AH1349" t="s">
        <v>45</v>
      </c>
      <c r="AI1349" t="s">
        <v>46</v>
      </c>
      <c r="AJ1349" t="s">
        <v>61</v>
      </c>
      <c r="AK1349" t="s">
        <v>58</v>
      </c>
      <c r="AL1349" t="s">
        <v>49</v>
      </c>
      <c r="AM1349">
        <v>3</v>
      </c>
      <c r="AN1349" t="s">
        <v>94</v>
      </c>
      <c r="AO1349" t="str" cm="1">
        <f t="array" ref="AO1349">_xlfn.IFS(
  attrition_data[[#This Row],[YearsSinceLastPromotion]]="","",
  attrition_data[[#This Row],[YearsSinceLastPromotion]]=0,"0",
  attrition_data[[#This Row],[YearsSinceLastPromotion]]&lt;=2,"1–2",
  attrition_data[[#This Row],[YearsSinceLastPromotion]]&lt;=5,"3–5",
  TRUE,"6+"
)</f>
        <v>0</v>
      </c>
      <c r="AP1349">
        <f>attrition_data[[#This Row],[MonthlyIncome]] * 12 * ReplacementFactor</f>
        <v>13989.6</v>
      </c>
      <c r="AQ1349">
        <f>IFERROR(attrition_data[[#This Row],[AttritionFlag]] * attrition_data[[#This Row],[ReplacementCost]], 0)</f>
        <v>0</v>
      </c>
      <c r="AR134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49" t="str" cm="1">
        <f t="array" ref="AS1349">_xlfn.IFS(
  attrition_data[[#This Row],[RiskScore]] &lt;= $AU$3, "Q1 (Lowest)",
  attrition_data[[#This Row],[RiskScore]] &lt;= $AV$3, "Q2",
  attrition_data[[#This Row],[RiskScore]] &lt;= $AW$3, "Q3",
  TRUE, "Q4 (Highest)"
)</f>
        <v>Q1 (Lowest)</v>
      </c>
    </row>
    <row r="1350" spans="1:45">
      <c r="A1350">
        <v>40</v>
      </c>
      <c r="B1350" t="s">
        <v>50</v>
      </c>
      <c r="C1350" t="s">
        <v>39</v>
      </c>
      <c r="D1350" t="s">
        <v>52</v>
      </c>
      <c r="E1350">
        <v>1</v>
      </c>
      <c r="F1350">
        <v>4</v>
      </c>
      <c r="G1350" t="s">
        <v>41</v>
      </c>
      <c r="H1350">
        <v>1892</v>
      </c>
      <c r="I1350">
        <v>1</v>
      </c>
      <c r="J1350" t="s">
        <v>53</v>
      </c>
      <c r="K1350">
        <v>3</v>
      </c>
      <c r="L1350">
        <v>4</v>
      </c>
      <c r="M1350" t="s">
        <v>75</v>
      </c>
      <c r="N1350">
        <v>1</v>
      </c>
      <c r="O1350" t="s">
        <v>67</v>
      </c>
      <c r="P1350">
        <v>16823</v>
      </c>
      <c r="Q1350">
        <v>2</v>
      </c>
      <c r="R1350" t="s">
        <v>50</v>
      </c>
      <c r="S1350">
        <v>11</v>
      </c>
      <c r="T1350">
        <v>3</v>
      </c>
      <c r="U1350">
        <v>1</v>
      </c>
      <c r="V1350">
        <v>1</v>
      </c>
      <c r="W1350">
        <v>22</v>
      </c>
      <c r="X1350">
        <v>3</v>
      </c>
      <c r="Y1350">
        <v>3</v>
      </c>
      <c r="Z1350">
        <v>19</v>
      </c>
      <c r="AA1350">
        <v>7</v>
      </c>
      <c r="AB1350">
        <v>11</v>
      </c>
      <c r="AC1350">
        <v>16</v>
      </c>
      <c r="AD1350">
        <v>0</v>
      </c>
      <c r="AE1350">
        <v>0</v>
      </c>
      <c r="AF1350">
        <v>0</v>
      </c>
      <c r="AG1350">
        <v>1</v>
      </c>
      <c r="AH1350" t="s">
        <v>45</v>
      </c>
      <c r="AI1350" t="s">
        <v>46</v>
      </c>
      <c r="AJ1350" t="s">
        <v>76</v>
      </c>
      <c r="AK1350" t="s">
        <v>71</v>
      </c>
      <c r="AL1350" t="s">
        <v>71</v>
      </c>
      <c r="AM1350">
        <v>1.5</v>
      </c>
      <c r="AN1350" t="s">
        <v>97</v>
      </c>
      <c r="AO1350" t="str" cm="1">
        <f t="array" ref="AO1350">_xlfn.IFS(
  attrition_data[[#This Row],[YearsSinceLastPromotion]]="","",
  attrition_data[[#This Row],[YearsSinceLastPromotion]]=0,"0",
  attrition_data[[#This Row],[YearsSinceLastPromotion]]&lt;=2,"1–2",
  attrition_data[[#This Row],[YearsSinceLastPromotion]]&lt;=5,"3–5",
  TRUE,"6+"
)</f>
        <v>6+</v>
      </c>
      <c r="AP1350">
        <f>attrition_data[[#This Row],[MonthlyIncome]] * 12 * ReplacementFactor</f>
        <v>60562.799999999996</v>
      </c>
      <c r="AQ1350">
        <f>IFERROR(attrition_data[[#This Row],[AttritionFlag]] * attrition_data[[#This Row],[ReplacementCost]], 0)</f>
        <v>0</v>
      </c>
      <c r="AR135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350" t="str" cm="1">
        <f t="array" ref="AS1350">_xlfn.IFS(
  attrition_data[[#This Row],[RiskScore]] &lt;= $AU$3, "Q1 (Lowest)",
  attrition_data[[#This Row],[RiskScore]] &lt;= $AV$3, "Q2",
  attrition_data[[#This Row],[RiskScore]] &lt;= $AW$3, "Q3",
  TRUE, "Q4 (Highest)"
)</f>
        <v>Q3</v>
      </c>
    </row>
    <row r="1351" spans="1:45">
      <c r="A1351">
        <v>26</v>
      </c>
      <c r="B1351" t="s">
        <v>50</v>
      </c>
      <c r="C1351" t="s">
        <v>39</v>
      </c>
      <c r="D1351" t="s">
        <v>52</v>
      </c>
      <c r="E1351">
        <v>1</v>
      </c>
      <c r="F1351">
        <v>2</v>
      </c>
      <c r="G1351" t="s">
        <v>41</v>
      </c>
      <c r="H1351">
        <v>1893</v>
      </c>
      <c r="I1351">
        <v>2</v>
      </c>
      <c r="J1351" t="s">
        <v>42</v>
      </c>
      <c r="K1351">
        <v>2</v>
      </c>
      <c r="L1351">
        <v>1</v>
      </c>
      <c r="M1351" t="s">
        <v>54</v>
      </c>
      <c r="N1351">
        <v>3</v>
      </c>
      <c r="O1351" t="s">
        <v>55</v>
      </c>
      <c r="P1351">
        <v>2933</v>
      </c>
      <c r="Q1351">
        <v>1</v>
      </c>
      <c r="R1351" t="s">
        <v>38</v>
      </c>
      <c r="S1351">
        <v>13</v>
      </c>
      <c r="T1351">
        <v>3</v>
      </c>
      <c r="U1351">
        <v>3</v>
      </c>
      <c r="V1351">
        <v>1</v>
      </c>
      <c r="W1351">
        <v>1</v>
      </c>
      <c r="X1351">
        <v>3</v>
      </c>
      <c r="Y1351">
        <v>2</v>
      </c>
      <c r="Z1351">
        <v>1</v>
      </c>
      <c r="AA1351">
        <v>0</v>
      </c>
      <c r="AB1351">
        <v>1</v>
      </c>
      <c r="AC1351">
        <v>0</v>
      </c>
      <c r="AD1351">
        <v>0</v>
      </c>
      <c r="AE1351">
        <v>1</v>
      </c>
      <c r="AF1351">
        <v>1</v>
      </c>
      <c r="AG1351">
        <v>0</v>
      </c>
      <c r="AH1351" t="s">
        <v>63</v>
      </c>
      <c r="AI1351" t="s">
        <v>46</v>
      </c>
      <c r="AJ1351" t="s">
        <v>61</v>
      </c>
      <c r="AK1351" t="s">
        <v>65</v>
      </c>
      <c r="AL1351" t="s">
        <v>62</v>
      </c>
      <c r="AM1351">
        <v>2.5</v>
      </c>
      <c r="AN1351" t="s">
        <v>96</v>
      </c>
      <c r="AO1351" t="str" cm="1">
        <f t="array" ref="AO1351">_xlfn.IFS(
  attrition_data[[#This Row],[YearsSinceLastPromotion]]="","",
  attrition_data[[#This Row],[YearsSinceLastPromotion]]=0,"0",
  attrition_data[[#This Row],[YearsSinceLastPromotion]]&lt;=2,"1–2",
  attrition_data[[#This Row],[YearsSinceLastPromotion]]&lt;=5,"3–5",
  TRUE,"6+"
)</f>
        <v>1–2</v>
      </c>
      <c r="AP1351">
        <f>attrition_data[[#This Row],[MonthlyIncome]] * 12 * ReplacementFactor</f>
        <v>10558.8</v>
      </c>
      <c r="AQ1351">
        <f>IFERROR(attrition_data[[#This Row],[AttritionFlag]] * attrition_data[[#This Row],[ReplacementCost]], 0)</f>
        <v>0</v>
      </c>
      <c r="AR135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351" t="str" cm="1">
        <f t="array" ref="AS1351">_xlfn.IFS(
  attrition_data[[#This Row],[RiskScore]] &lt;= $AU$3, "Q1 (Lowest)",
  attrition_data[[#This Row],[RiskScore]] &lt;= $AV$3, "Q2",
  attrition_data[[#This Row],[RiskScore]] &lt;= $AW$3, "Q3",
  TRUE, "Q4 (Highest)"
)</f>
        <v>Q3</v>
      </c>
    </row>
    <row r="1352" spans="1:45">
      <c r="A1352">
        <v>27</v>
      </c>
      <c r="B1352" t="s">
        <v>50</v>
      </c>
      <c r="C1352" t="s">
        <v>39</v>
      </c>
      <c r="D1352" t="s">
        <v>40</v>
      </c>
      <c r="E1352">
        <v>2</v>
      </c>
      <c r="F1352">
        <v>2</v>
      </c>
      <c r="G1352" t="s">
        <v>64</v>
      </c>
      <c r="H1352">
        <v>1898</v>
      </c>
      <c r="I1352">
        <v>1</v>
      </c>
      <c r="J1352" t="s">
        <v>42</v>
      </c>
      <c r="K1352">
        <v>4</v>
      </c>
      <c r="L1352">
        <v>2</v>
      </c>
      <c r="M1352" t="s">
        <v>43</v>
      </c>
      <c r="N1352">
        <v>3</v>
      </c>
      <c r="O1352" t="s">
        <v>44</v>
      </c>
      <c r="P1352">
        <v>6500</v>
      </c>
      <c r="Q1352">
        <v>0</v>
      </c>
      <c r="R1352" t="s">
        <v>50</v>
      </c>
      <c r="S1352">
        <v>14</v>
      </c>
      <c r="T1352">
        <v>3</v>
      </c>
      <c r="U1352">
        <v>2</v>
      </c>
      <c r="V1352">
        <v>0</v>
      </c>
      <c r="W1352">
        <v>9</v>
      </c>
      <c r="X1352">
        <v>5</v>
      </c>
      <c r="Y1352">
        <v>2</v>
      </c>
      <c r="Z1352">
        <v>8</v>
      </c>
      <c r="AA1352">
        <v>7</v>
      </c>
      <c r="AB1352">
        <v>0</v>
      </c>
      <c r="AC1352">
        <v>7</v>
      </c>
      <c r="AD1352">
        <v>0</v>
      </c>
      <c r="AE1352">
        <v>0</v>
      </c>
      <c r="AF1352">
        <v>1</v>
      </c>
      <c r="AG1352">
        <v>1</v>
      </c>
      <c r="AH1352" t="s">
        <v>63</v>
      </c>
      <c r="AI1352" t="s">
        <v>46</v>
      </c>
      <c r="AJ1352" t="s">
        <v>47</v>
      </c>
      <c r="AK1352" t="s">
        <v>58</v>
      </c>
      <c r="AL1352" t="s">
        <v>49</v>
      </c>
      <c r="AM1352">
        <v>2</v>
      </c>
      <c r="AN1352" t="s">
        <v>93</v>
      </c>
      <c r="AO1352" t="str" cm="1">
        <f t="array" ref="AO1352">_xlfn.IFS(
  attrition_data[[#This Row],[YearsSinceLastPromotion]]="","",
  attrition_data[[#This Row],[YearsSinceLastPromotion]]=0,"0",
  attrition_data[[#This Row],[YearsSinceLastPromotion]]&lt;=2,"1–2",
  attrition_data[[#This Row],[YearsSinceLastPromotion]]&lt;=5,"3–5",
  TRUE,"6+"
)</f>
        <v>0</v>
      </c>
      <c r="AP1352">
        <f>attrition_data[[#This Row],[MonthlyIncome]] * 12 * ReplacementFactor</f>
        <v>23400</v>
      </c>
      <c r="AQ1352">
        <f>IFERROR(attrition_data[[#This Row],[AttritionFlag]] * attrition_data[[#This Row],[ReplacementCost]], 0)</f>
        <v>0</v>
      </c>
      <c r="AR135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52" t="str" cm="1">
        <f t="array" ref="AS1352">_xlfn.IFS(
  attrition_data[[#This Row],[RiskScore]] &lt;= $AU$3, "Q1 (Lowest)",
  attrition_data[[#This Row],[RiskScore]] &lt;= $AV$3, "Q2",
  attrition_data[[#This Row],[RiskScore]] &lt;= $AW$3, "Q3",
  TRUE, "Q4 (Highest)"
)</f>
        <v>Q2</v>
      </c>
    </row>
    <row r="1353" spans="1:45">
      <c r="A1353">
        <v>48</v>
      </c>
      <c r="B1353" t="s">
        <v>50</v>
      </c>
      <c r="C1353" t="s">
        <v>51</v>
      </c>
      <c r="D1353" t="s">
        <v>52</v>
      </c>
      <c r="E1353">
        <v>22</v>
      </c>
      <c r="F1353">
        <v>3</v>
      </c>
      <c r="G1353" t="s">
        <v>64</v>
      </c>
      <c r="H1353">
        <v>1900</v>
      </c>
      <c r="I1353">
        <v>4</v>
      </c>
      <c r="J1353" t="s">
        <v>42</v>
      </c>
      <c r="K1353">
        <v>3</v>
      </c>
      <c r="L1353">
        <v>4</v>
      </c>
      <c r="M1353" t="s">
        <v>75</v>
      </c>
      <c r="N1353">
        <v>4</v>
      </c>
      <c r="O1353" t="s">
        <v>67</v>
      </c>
      <c r="P1353">
        <v>17174</v>
      </c>
      <c r="Q1353">
        <v>3</v>
      </c>
      <c r="R1353" t="s">
        <v>50</v>
      </c>
      <c r="S1353">
        <v>11</v>
      </c>
      <c r="T1353">
        <v>3</v>
      </c>
      <c r="U1353">
        <v>2</v>
      </c>
      <c r="V1353">
        <v>1</v>
      </c>
      <c r="W1353">
        <v>24</v>
      </c>
      <c r="X1353">
        <v>3</v>
      </c>
      <c r="Y1353">
        <v>3</v>
      </c>
      <c r="Z1353">
        <v>22</v>
      </c>
      <c r="AA1353">
        <v>17</v>
      </c>
      <c r="AB1353">
        <v>4</v>
      </c>
      <c r="AC1353">
        <v>7</v>
      </c>
      <c r="AD1353">
        <v>0</v>
      </c>
      <c r="AE1353">
        <v>0</v>
      </c>
      <c r="AF1353">
        <v>0</v>
      </c>
      <c r="AG1353">
        <v>1</v>
      </c>
      <c r="AH1353" t="s">
        <v>56</v>
      </c>
      <c r="AI1353" t="s">
        <v>68</v>
      </c>
      <c r="AJ1353" t="s">
        <v>76</v>
      </c>
      <c r="AK1353" t="s">
        <v>71</v>
      </c>
      <c r="AL1353" t="s">
        <v>78</v>
      </c>
      <c r="AM1353">
        <v>3.25</v>
      </c>
      <c r="AN1353" t="s">
        <v>95</v>
      </c>
      <c r="AO1353" t="str" cm="1">
        <f t="array" ref="AO1353">_xlfn.IFS(
  attrition_data[[#This Row],[YearsSinceLastPromotion]]="","",
  attrition_data[[#This Row],[YearsSinceLastPromotion]]=0,"0",
  attrition_data[[#This Row],[YearsSinceLastPromotion]]&lt;=2,"1–2",
  attrition_data[[#This Row],[YearsSinceLastPromotion]]&lt;=5,"3–5",
  TRUE,"6+"
)</f>
        <v>3–5</v>
      </c>
      <c r="AP1353">
        <f>attrition_data[[#This Row],[MonthlyIncome]] * 12 * ReplacementFactor</f>
        <v>61826.399999999994</v>
      </c>
      <c r="AQ1353">
        <f>IFERROR(attrition_data[[#This Row],[AttritionFlag]] * attrition_data[[#This Row],[ReplacementCost]], 0)</f>
        <v>0</v>
      </c>
      <c r="AR135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353" t="str" cm="1">
        <f t="array" ref="AS1353">_xlfn.IFS(
  attrition_data[[#This Row],[RiskScore]] &lt;= $AU$3, "Q1 (Lowest)",
  attrition_data[[#This Row],[RiskScore]] &lt;= $AV$3, "Q2",
  attrition_data[[#This Row],[RiskScore]] &lt;= $AW$3, "Q3",
  TRUE, "Q4 (Highest)"
)</f>
        <v>Q3</v>
      </c>
    </row>
    <row r="1354" spans="1:45">
      <c r="A1354">
        <v>44</v>
      </c>
      <c r="B1354" t="s">
        <v>50</v>
      </c>
      <c r="C1354" t="s">
        <v>39</v>
      </c>
      <c r="D1354" t="s">
        <v>52</v>
      </c>
      <c r="E1354">
        <v>1</v>
      </c>
      <c r="F1354">
        <v>4</v>
      </c>
      <c r="G1354" t="s">
        <v>41</v>
      </c>
      <c r="H1354">
        <v>1903</v>
      </c>
      <c r="I1354">
        <v>2</v>
      </c>
      <c r="J1354" t="s">
        <v>53</v>
      </c>
      <c r="K1354">
        <v>4</v>
      </c>
      <c r="L1354">
        <v>2</v>
      </c>
      <c r="M1354" t="s">
        <v>70</v>
      </c>
      <c r="N1354">
        <v>1</v>
      </c>
      <c r="O1354" t="s">
        <v>55</v>
      </c>
      <c r="P1354">
        <v>5033</v>
      </c>
      <c r="Q1354">
        <v>2</v>
      </c>
      <c r="R1354" t="s">
        <v>50</v>
      </c>
      <c r="S1354">
        <v>15</v>
      </c>
      <c r="T1354">
        <v>3</v>
      </c>
      <c r="U1354">
        <v>4</v>
      </c>
      <c r="V1354">
        <v>1</v>
      </c>
      <c r="W1354">
        <v>10</v>
      </c>
      <c r="X1354">
        <v>5</v>
      </c>
      <c r="Y1354">
        <v>3</v>
      </c>
      <c r="Z1354">
        <v>2</v>
      </c>
      <c r="AA1354">
        <v>0</v>
      </c>
      <c r="AB1354">
        <v>2</v>
      </c>
      <c r="AC1354">
        <v>2</v>
      </c>
      <c r="AD1354">
        <v>0</v>
      </c>
      <c r="AE1354">
        <v>0</v>
      </c>
      <c r="AF1354">
        <v>0</v>
      </c>
      <c r="AG1354">
        <v>1</v>
      </c>
      <c r="AH1354" t="s">
        <v>45</v>
      </c>
      <c r="AI1354" t="s">
        <v>46</v>
      </c>
      <c r="AJ1354" t="s">
        <v>47</v>
      </c>
      <c r="AK1354" t="s">
        <v>58</v>
      </c>
      <c r="AL1354" t="s">
        <v>65</v>
      </c>
      <c r="AM1354">
        <v>2.5</v>
      </c>
      <c r="AN1354" t="s">
        <v>96</v>
      </c>
      <c r="AO1354" t="str" cm="1">
        <f t="array" ref="AO1354">_xlfn.IFS(
  attrition_data[[#This Row],[YearsSinceLastPromotion]]="","",
  attrition_data[[#This Row],[YearsSinceLastPromotion]]=0,"0",
  attrition_data[[#This Row],[YearsSinceLastPromotion]]&lt;=2,"1–2",
  attrition_data[[#This Row],[YearsSinceLastPromotion]]&lt;=5,"3–5",
  TRUE,"6+"
)</f>
        <v>1–2</v>
      </c>
      <c r="AP1354">
        <f>attrition_data[[#This Row],[MonthlyIncome]] * 12 * ReplacementFactor</f>
        <v>18118.8</v>
      </c>
      <c r="AQ1354">
        <f>IFERROR(attrition_data[[#This Row],[AttritionFlag]] * attrition_data[[#This Row],[ReplacementCost]], 0)</f>
        <v>0</v>
      </c>
      <c r="AR135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54" t="str" cm="1">
        <f t="array" ref="AS1354">_xlfn.IFS(
  attrition_data[[#This Row],[RiskScore]] &lt;= $AU$3, "Q1 (Lowest)",
  attrition_data[[#This Row],[RiskScore]] &lt;= $AV$3, "Q2",
  attrition_data[[#This Row],[RiskScore]] &lt;= $AW$3, "Q3",
  TRUE, "Q4 (Highest)"
)</f>
        <v>Q2</v>
      </c>
    </row>
    <row r="1355" spans="1:45">
      <c r="A1355">
        <v>34</v>
      </c>
      <c r="B1355" t="s">
        <v>38</v>
      </c>
      <c r="C1355" t="s">
        <v>74</v>
      </c>
      <c r="D1355" t="s">
        <v>52</v>
      </c>
      <c r="E1355">
        <v>16</v>
      </c>
      <c r="F1355">
        <v>4</v>
      </c>
      <c r="G1355" t="s">
        <v>83</v>
      </c>
      <c r="H1355">
        <v>1905</v>
      </c>
      <c r="I1355">
        <v>4</v>
      </c>
      <c r="J1355" t="s">
        <v>53</v>
      </c>
      <c r="K1355">
        <v>1</v>
      </c>
      <c r="L1355">
        <v>1</v>
      </c>
      <c r="M1355" t="s">
        <v>54</v>
      </c>
      <c r="N1355">
        <v>1</v>
      </c>
      <c r="O1355" t="s">
        <v>55</v>
      </c>
      <c r="P1355">
        <v>2307</v>
      </c>
      <c r="Q1355">
        <v>1</v>
      </c>
      <c r="R1355" t="s">
        <v>38</v>
      </c>
      <c r="S1355">
        <v>23</v>
      </c>
      <c r="T1355">
        <v>4</v>
      </c>
      <c r="U1355">
        <v>2</v>
      </c>
      <c r="V1355">
        <v>1</v>
      </c>
      <c r="W1355">
        <v>5</v>
      </c>
      <c r="X1355">
        <v>2</v>
      </c>
      <c r="Y1355">
        <v>3</v>
      </c>
      <c r="Z1355">
        <v>5</v>
      </c>
      <c r="AA1355">
        <v>2</v>
      </c>
      <c r="AB1355">
        <v>3</v>
      </c>
      <c r="AC1355">
        <v>0</v>
      </c>
      <c r="AD1355">
        <v>1</v>
      </c>
      <c r="AE1355">
        <v>1</v>
      </c>
      <c r="AF1355">
        <v>0</v>
      </c>
      <c r="AG1355">
        <v>0</v>
      </c>
      <c r="AH1355" t="s">
        <v>63</v>
      </c>
      <c r="AI1355" t="s">
        <v>72</v>
      </c>
      <c r="AJ1355" t="s">
        <v>61</v>
      </c>
      <c r="AK1355" t="s">
        <v>48</v>
      </c>
      <c r="AL1355" t="s">
        <v>65</v>
      </c>
      <c r="AM1355">
        <v>2.5</v>
      </c>
      <c r="AN1355" t="s">
        <v>96</v>
      </c>
      <c r="AO1355" t="str" cm="1">
        <f t="array" ref="AO1355">_xlfn.IFS(
  attrition_data[[#This Row],[YearsSinceLastPromotion]]="","",
  attrition_data[[#This Row],[YearsSinceLastPromotion]]=0,"0",
  attrition_data[[#This Row],[YearsSinceLastPromotion]]&lt;=2,"1–2",
  attrition_data[[#This Row],[YearsSinceLastPromotion]]&lt;=5,"3–5",
  TRUE,"6+"
)</f>
        <v>3–5</v>
      </c>
      <c r="AP1355">
        <f>attrition_data[[#This Row],[MonthlyIncome]] * 12 * ReplacementFactor</f>
        <v>8305.1999999999989</v>
      </c>
      <c r="AQ1355">
        <f>IFERROR(attrition_data[[#This Row],[AttritionFlag]] * attrition_data[[#This Row],[ReplacementCost]], 0)</f>
        <v>8305.1999999999989</v>
      </c>
      <c r="AR135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355" t="str" cm="1">
        <f t="array" ref="AS1355">_xlfn.IFS(
  attrition_data[[#This Row],[RiskScore]] &lt;= $AU$3, "Q1 (Lowest)",
  attrition_data[[#This Row],[RiskScore]] &lt;= $AV$3, "Q2",
  attrition_data[[#This Row],[RiskScore]] &lt;= $AW$3, "Q3",
  TRUE, "Q4 (Highest)"
)</f>
        <v>Q3</v>
      </c>
    </row>
    <row r="1356" spans="1:45">
      <c r="A1356">
        <v>56</v>
      </c>
      <c r="B1356" t="s">
        <v>38</v>
      </c>
      <c r="C1356" t="s">
        <v>39</v>
      </c>
      <c r="D1356" t="s">
        <v>52</v>
      </c>
      <c r="E1356">
        <v>24</v>
      </c>
      <c r="F1356">
        <v>2</v>
      </c>
      <c r="G1356" t="s">
        <v>41</v>
      </c>
      <c r="H1356">
        <v>1907</v>
      </c>
      <c r="I1356">
        <v>1</v>
      </c>
      <c r="J1356" t="s">
        <v>53</v>
      </c>
      <c r="K1356">
        <v>3</v>
      </c>
      <c r="L1356">
        <v>1</v>
      </c>
      <c r="M1356" t="s">
        <v>60</v>
      </c>
      <c r="N1356">
        <v>4</v>
      </c>
      <c r="O1356" t="s">
        <v>44</v>
      </c>
      <c r="P1356">
        <v>2587</v>
      </c>
      <c r="Q1356">
        <v>1</v>
      </c>
      <c r="R1356" t="s">
        <v>50</v>
      </c>
      <c r="S1356">
        <v>16</v>
      </c>
      <c r="T1356">
        <v>3</v>
      </c>
      <c r="U1356">
        <v>4</v>
      </c>
      <c r="V1356">
        <v>0</v>
      </c>
      <c r="W1356">
        <v>5</v>
      </c>
      <c r="X1356">
        <v>3</v>
      </c>
      <c r="Y1356">
        <v>3</v>
      </c>
      <c r="Z1356">
        <v>4</v>
      </c>
      <c r="AA1356">
        <v>2</v>
      </c>
      <c r="AB1356">
        <v>1</v>
      </c>
      <c r="AC1356">
        <v>0</v>
      </c>
      <c r="AD1356">
        <v>1</v>
      </c>
      <c r="AE1356">
        <v>0</v>
      </c>
      <c r="AF1356">
        <v>1</v>
      </c>
      <c r="AG1356">
        <v>0</v>
      </c>
      <c r="AH1356" t="s">
        <v>66</v>
      </c>
      <c r="AI1356" t="s">
        <v>68</v>
      </c>
      <c r="AJ1356" t="s">
        <v>61</v>
      </c>
      <c r="AK1356" t="s">
        <v>48</v>
      </c>
      <c r="AL1356" t="s">
        <v>65</v>
      </c>
      <c r="AM1356">
        <v>3</v>
      </c>
      <c r="AN1356" t="s">
        <v>94</v>
      </c>
      <c r="AO1356" t="str" cm="1">
        <f t="array" ref="AO1356">_xlfn.IFS(
  attrition_data[[#This Row],[YearsSinceLastPromotion]]="","",
  attrition_data[[#This Row],[YearsSinceLastPromotion]]=0,"0",
  attrition_data[[#This Row],[YearsSinceLastPromotion]]&lt;=2,"1–2",
  attrition_data[[#This Row],[YearsSinceLastPromotion]]&lt;=5,"3–5",
  TRUE,"6+"
)</f>
        <v>1–2</v>
      </c>
      <c r="AP1356">
        <f>attrition_data[[#This Row],[MonthlyIncome]] * 12 * ReplacementFactor</f>
        <v>9313.1999999999989</v>
      </c>
      <c r="AQ1356">
        <f>IFERROR(attrition_data[[#This Row],[AttritionFlag]] * attrition_data[[#This Row],[ReplacementCost]], 0)</f>
        <v>9313.1999999999989</v>
      </c>
      <c r="AR135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56" t="str" cm="1">
        <f t="array" ref="AS1356">_xlfn.IFS(
  attrition_data[[#This Row],[RiskScore]] &lt;= $AU$3, "Q1 (Lowest)",
  attrition_data[[#This Row],[RiskScore]] &lt;= $AV$3, "Q2",
  attrition_data[[#This Row],[RiskScore]] &lt;= $AW$3, "Q3",
  TRUE, "Q4 (Highest)"
)</f>
        <v>Q2</v>
      </c>
    </row>
    <row r="1357" spans="1:45">
      <c r="A1357">
        <v>36</v>
      </c>
      <c r="B1357" t="s">
        <v>50</v>
      </c>
      <c r="C1357" t="s">
        <v>39</v>
      </c>
      <c r="D1357" t="s">
        <v>40</v>
      </c>
      <c r="E1357">
        <v>17</v>
      </c>
      <c r="F1357">
        <v>2</v>
      </c>
      <c r="G1357" t="s">
        <v>82</v>
      </c>
      <c r="H1357">
        <v>1908</v>
      </c>
      <c r="I1357">
        <v>3</v>
      </c>
      <c r="J1357" t="s">
        <v>53</v>
      </c>
      <c r="K1357">
        <v>2</v>
      </c>
      <c r="L1357">
        <v>2</v>
      </c>
      <c r="M1357" t="s">
        <v>43</v>
      </c>
      <c r="N1357">
        <v>2</v>
      </c>
      <c r="O1357" t="s">
        <v>55</v>
      </c>
      <c r="P1357">
        <v>5507</v>
      </c>
      <c r="Q1357">
        <v>2</v>
      </c>
      <c r="R1357" t="s">
        <v>50</v>
      </c>
      <c r="S1357">
        <v>16</v>
      </c>
      <c r="T1357">
        <v>3</v>
      </c>
      <c r="U1357">
        <v>3</v>
      </c>
      <c r="V1357">
        <v>2</v>
      </c>
      <c r="W1357">
        <v>12</v>
      </c>
      <c r="X1357">
        <v>1</v>
      </c>
      <c r="Y1357">
        <v>1</v>
      </c>
      <c r="Z1357">
        <v>4</v>
      </c>
      <c r="AA1357">
        <v>2</v>
      </c>
      <c r="AB1357">
        <v>1</v>
      </c>
      <c r="AC1357">
        <v>3</v>
      </c>
      <c r="AD1357">
        <v>0</v>
      </c>
      <c r="AE1357">
        <v>0</v>
      </c>
      <c r="AF1357">
        <v>1</v>
      </c>
      <c r="AG1357">
        <v>1</v>
      </c>
      <c r="AH1357" t="s">
        <v>45</v>
      </c>
      <c r="AI1357" t="s">
        <v>72</v>
      </c>
      <c r="AJ1357" t="s">
        <v>47</v>
      </c>
      <c r="AK1357" t="s">
        <v>58</v>
      </c>
      <c r="AL1357" t="s">
        <v>65</v>
      </c>
      <c r="AM1357">
        <v>2.25</v>
      </c>
      <c r="AN1357" t="s">
        <v>96</v>
      </c>
      <c r="AO1357" t="str" cm="1">
        <f t="array" ref="AO1357">_xlfn.IFS(
  attrition_data[[#This Row],[YearsSinceLastPromotion]]="","",
  attrition_data[[#This Row],[YearsSinceLastPromotion]]=0,"0",
  attrition_data[[#This Row],[YearsSinceLastPromotion]]&lt;=2,"1–2",
  attrition_data[[#This Row],[YearsSinceLastPromotion]]&lt;=5,"3–5",
  TRUE,"6+"
)</f>
        <v>1–2</v>
      </c>
      <c r="AP1357">
        <f>attrition_data[[#This Row],[MonthlyIncome]] * 12 * ReplacementFactor</f>
        <v>19825.2</v>
      </c>
      <c r="AQ1357">
        <f>IFERROR(attrition_data[[#This Row],[AttritionFlag]] * attrition_data[[#This Row],[ReplacementCost]], 0)</f>
        <v>0</v>
      </c>
      <c r="AR135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57" t="str" cm="1">
        <f t="array" ref="AS1357">_xlfn.IFS(
  attrition_data[[#This Row],[RiskScore]] &lt;= $AU$3, "Q1 (Lowest)",
  attrition_data[[#This Row],[RiskScore]] &lt;= $AV$3, "Q2",
  attrition_data[[#This Row],[RiskScore]] &lt;= $AW$3, "Q3",
  TRUE, "Q4 (Highest)"
)</f>
        <v>Q1 (Lowest)</v>
      </c>
    </row>
    <row r="1358" spans="1:45">
      <c r="A1358">
        <v>41</v>
      </c>
      <c r="B1358" t="s">
        <v>50</v>
      </c>
      <c r="C1358" t="s">
        <v>39</v>
      </c>
      <c r="D1358" t="s">
        <v>40</v>
      </c>
      <c r="E1358">
        <v>8</v>
      </c>
      <c r="F1358">
        <v>3</v>
      </c>
      <c r="G1358" t="s">
        <v>82</v>
      </c>
      <c r="H1358">
        <v>1909</v>
      </c>
      <c r="I1358">
        <v>3</v>
      </c>
      <c r="J1358" t="s">
        <v>42</v>
      </c>
      <c r="K1358">
        <v>3</v>
      </c>
      <c r="L1358">
        <v>2</v>
      </c>
      <c r="M1358" t="s">
        <v>43</v>
      </c>
      <c r="N1358">
        <v>2</v>
      </c>
      <c r="O1358" t="s">
        <v>55</v>
      </c>
      <c r="P1358">
        <v>4393</v>
      </c>
      <c r="Q1358">
        <v>5</v>
      </c>
      <c r="R1358" t="s">
        <v>50</v>
      </c>
      <c r="S1358">
        <v>21</v>
      </c>
      <c r="T1358">
        <v>4</v>
      </c>
      <c r="U1358">
        <v>3</v>
      </c>
      <c r="V1358">
        <v>1</v>
      </c>
      <c r="W1358">
        <v>14</v>
      </c>
      <c r="X1358">
        <v>3</v>
      </c>
      <c r="Y1358">
        <v>3</v>
      </c>
      <c r="Z1358">
        <v>5</v>
      </c>
      <c r="AA1358">
        <v>4</v>
      </c>
      <c r="AB1358">
        <v>1</v>
      </c>
      <c r="AC1358">
        <v>4</v>
      </c>
      <c r="AD1358">
        <v>0</v>
      </c>
      <c r="AE1358">
        <v>0</v>
      </c>
      <c r="AF1358">
        <v>1</v>
      </c>
      <c r="AG1358">
        <v>1</v>
      </c>
      <c r="AH1358" t="s">
        <v>45</v>
      </c>
      <c r="AI1358" t="s">
        <v>57</v>
      </c>
      <c r="AJ1358" t="s">
        <v>61</v>
      </c>
      <c r="AK1358" t="s">
        <v>58</v>
      </c>
      <c r="AL1358" t="s">
        <v>65</v>
      </c>
      <c r="AM1358">
        <v>2.75</v>
      </c>
      <c r="AN1358" t="s">
        <v>94</v>
      </c>
      <c r="AO1358" t="str" cm="1">
        <f t="array" ref="AO1358">_xlfn.IFS(
  attrition_data[[#This Row],[YearsSinceLastPromotion]]="","",
  attrition_data[[#This Row],[YearsSinceLastPromotion]]=0,"0",
  attrition_data[[#This Row],[YearsSinceLastPromotion]]&lt;=2,"1–2",
  attrition_data[[#This Row],[YearsSinceLastPromotion]]&lt;=5,"3–5",
  TRUE,"6+"
)</f>
        <v>1–2</v>
      </c>
      <c r="AP1358">
        <f>attrition_data[[#This Row],[MonthlyIncome]] * 12 * ReplacementFactor</f>
        <v>15814.8</v>
      </c>
      <c r="AQ1358">
        <f>IFERROR(attrition_data[[#This Row],[AttritionFlag]] * attrition_data[[#This Row],[ReplacementCost]], 0)</f>
        <v>0</v>
      </c>
      <c r="AR135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58" t="str" cm="1">
        <f t="array" ref="AS1358">_xlfn.IFS(
  attrition_data[[#This Row],[RiskScore]] &lt;= $AU$3, "Q1 (Lowest)",
  attrition_data[[#This Row],[RiskScore]] &lt;= $AV$3, "Q2",
  attrition_data[[#This Row],[RiskScore]] &lt;= $AW$3, "Q3",
  TRUE, "Q4 (Highest)"
)</f>
        <v>Q1 (Lowest)</v>
      </c>
    </row>
    <row r="1359" spans="1:45">
      <c r="A1359">
        <v>42</v>
      </c>
      <c r="B1359" t="s">
        <v>50</v>
      </c>
      <c r="C1359" t="s">
        <v>39</v>
      </c>
      <c r="D1359" t="s">
        <v>52</v>
      </c>
      <c r="E1359">
        <v>6</v>
      </c>
      <c r="F1359">
        <v>3</v>
      </c>
      <c r="G1359" t="s">
        <v>64</v>
      </c>
      <c r="H1359">
        <v>1911</v>
      </c>
      <c r="I1359">
        <v>3</v>
      </c>
      <c r="J1359" t="s">
        <v>53</v>
      </c>
      <c r="K1359">
        <v>3</v>
      </c>
      <c r="L1359">
        <v>3</v>
      </c>
      <c r="M1359" t="s">
        <v>80</v>
      </c>
      <c r="N1359">
        <v>1</v>
      </c>
      <c r="O1359" t="s">
        <v>55</v>
      </c>
      <c r="P1359">
        <v>13348</v>
      </c>
      <c r="Q1359">
        <v>9</v>
      </c>
      <c r="R1359" t="s">
        <v>50</v>
      </c>
      <c r="S1359">
        <v>13</v>
      </c>
      <c r="T1359">
        <v>3</v>
      </c>
      <c r="U1359">
        <v>2</v>
      </c>
      <c r="V1359">
        <v>1</v>
      </c>
      <c r="W1359">
        <v>18</v>
      </c>
      <c r="X1359">
        <v>3</v>
      </c>
      <c r="Y1359">
        <v>4</v>
      </c>
      <c r="Z1359">
        <v>13</v>
      </c>
      <c r="AA1359">
        <v>7</v>
      </c>
      <c r="AB1359">
        <v>5</v>
      </c>
      <c r="AC1359">
        <v>7</v>
      </c>
      <c r="AD1359">
        <v>0</v>
      </c>
      <c r="AE1359">
        <v>0</v>
      </c>
      <c r="AF1359">
        <v>0</v>
      </c>
      <c r="AG1359">
        <v>1</v>
      </c>
      <c r="AH1359" t="s">
        <v>45</v>
      </c>
      <c r="AI1359" t="s">
        <v>57</v>
      </c>
      <c r="AJ1359" t="s">
        <v>81</v>
      </c>
      <c r="AK1359" t="s">
        <v>71</v>
      </c>
      <c r="AL1359" t="s">
        <v>71</v>
      </c>
      <c r="AM1359">
        <v>2.5</v>
      </c>
      <c r="AN1359" t="s">
        <v>96</v>
      </c>
      <c r="AO1359" t="str" cm="1">
        <f t="array" ref="AO1359">_xlfn.IFS(
  attrition_data[[#This Row],[YearsSinceLastPromotion]]="","",
  attrition_data[[#This Row],[YearsSinceLastPromotion]]=0,"0",
  attrition_data[[#This Row],[YearsSinceLastPromotion]]&lt;=2,"1–2",
  attrition_data[[#This Row],[YearsSinceLastPromotion]]&lt;=5,"3–5",
  TRUE,"6+"
)</f>
        <v>3–5</v>
      </c>
      <c r="AP1359">
        <f>attrition_data[[#This Row],[MonthlyIncome]] * 12 * ReplacementFactor</f>
        <v>48052.799999999996</v>
      </c>
      <c r="AQ1359">
        <f>IFERROR(attrition_data[[#This Row],[AttritionFlag]] * attrition_data[[#This Row],[ReplacementCost]], 0)</f>
        <v>0</v>
      </c>
      <c r="AR135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59" t="str" cm="1">
        <f t="array" ref="AS1359">_xlfn.IFS(
  attrition_data[[#This Row],[RiskScore]] &lt;= $AU$3, "Q1 (Lowest)",
  attrition_data[[#This Row],[RiskScore]] &lt;= $AV$3, "Q2",
  attrition_data[[#This Row],[RiskScore]] &lt;= $AW$3, "Q3",
  TRUE, "Q4 (Highest)"
)</f>
        <v>Q2</v>
      </c>
    </row>
    <row r="1360" spans="1:45">
      <c r="A1360">
        <v>31</v>
      </c>
      <c r="B1360" t="s">
        <v>50</v>
      </c>
      <c r="C1360" t="s">
        <v>39</v>
      </c>
      <c r="D1360" t="s">
        <v>40</v>
      </c>
      <c r="E1360">
        <v>10</v>
      </c>
      <c r="F1360">
        <v>2</v>
      </c>
      <c r="G1360" t="s">
        <v>64</v>
      </c>
      <c r="H1360">
        <v>1912</v>
      </c>
      <c r="I1360">
        <v>3</v>
      </c>
      <c r="J1360" t="s">
        <v>42</v>
      </c>
      <c r="K1360">
        <v>3</v>
      </c>
      <c r="L1360">
        <v>2</v>
      </c>
      <c r="M1360" t="s">
        <v>43</v>
      </c>
      <c r="N1360">
        <v>4</v>
      </c>
      <c r="O1360" t="s">
        <v>67</v>
      </c>
      <c r="P1360">
        <v>6583</v>
      </c>
      <c r="Q1360">
        <v>2</v>
      </c>
      <c r="R1360" t="s">
        <v>38</v>
      </c>
      <c r="S1360">
        <v>11</v>
      </c>
      <c r="T1360">
        <v>3</v>
      </c>
      <c r="U1360">
        <v>4</v>
      </c>
      <c r="V1360">
        <v>1</v>
      </c>
      <c r="W1360">
        <v>8</v>
      </c>
      <c r="X1360">
        <v>2</v>
      </c>
      <c r="Y1360">
        <v>3</v>
      </c>
      <c r="Z1360">
        <v>5</v>
      </c>
      <c r="AA1360">
        <v>2</v>
      </c>
      <c r="AB1360">
        <v>1</v>
      </c>
      <c r="AC1360">
        <v>4</v>
      </c>
      <c r="AD1360">
        <v>0</v>
      </c>
      <c r="AE1360">
        <v>1</v>
      </c>
      <c r="AF1360">
        <v>1</v>
      </c>
      <c r="AG1360">
        <v>1</v>
      </c>
      <c r="AH1360" t="s">
        <v>63</v>
      </c>
      <c r="AI1360" t="s">
        <v>57</v>
      </c>
      <c r="AJ1360" t="s">
        <v>47</v>
      </c>
      <c r="AK1360" t="s">
        <v>48</v>
      </c>
      <c r="AL1360" t="s">
        <v>65</v>
      </c>
      <c r="AM1360">
        <v>3.5</v>
      </c>
      <c r="AN1360" t="s">
        <v>95</v>
      </c>
      <c r="AO1360" t="str" cm="1">
        <f t="array" ref="AO1360">_xlfn.IFS(
  attrition_data[[#This Row],[YearsSinceLastPromotion]]="","",
  attrition_data[[#This Row],[YearsSinceLastPromotion]]=0,"0",
  attrition_data[[#This Row],[YearsSinceLastPromotion]]&lt;=2,"1–2",
  attrition_data[[#This Row],[YearsSinceLastPromotion]]&lt;=5,"3–5",
  TRUE,"6+"
)</f>
        <v>1–2</v>
      </c>
      <c r="AP1360">
        <f>attrition_data[[#This Row],[MonthlyIncome]] * 12 * ReplacementFactor</f>
        <v>23698.799999999999</v>
      </c>
      <c r="AQ1360">
        <f>IFERROR(attrition_data[[#This Row],[AttritionFlag]] * attrition_data[[#This Row],[ReplacementCost]], 0)</f>
        <v>0</v>
      </c>
      <c r="AR136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60" t="str" cm="1">
        <f t="array" ref="AS1360">_xlfn.IFS(
  attrition_data[[#This Row],[RiskScore]] &lt;= $AU$3, "Q1 (Lowest)",
  attrition_data[[#This Row],[RiskScore]] &lt;= $AV$3, "Q2",
  attrition_data[[#This Row],[RiskScore]] &lt;= $AW$3, "Q3",
  TRUE, "Q4 (Highest)"
)</f>
        <v>Q2</v>
      </c>
    </row>
    <row r="1361" spans="1:45">
      <c r="A1361">
        <v>34</v>
      </c>
      <c r="B1361" t="s">
        <v>50</v>
      </c>
      <c r="C1361" t="s">
        <v>39</v>
      </c>
      <c r="D1361" t="s">
        <v>40</v>
      </c>
      <c r="E1361">
        <v>3</v>
      </c>
      <c r="F1361">
        <v>1</v>
      </c>
      <c r="G1361" t="s">
        <v>64</v>
      </c>
      <c r="H1361">
        <v>1915</v>
      </c>
      <c r="I1361">
        <v>4</v>
      </c>
      <c r="J1361" t="s">
        <v>42</v>
      </c>
      <c r="K1361">
        <v>2</v>
      </c>
      <c r="L1361">
        <v>2</v>
      </c>
      <c r="M1361" t="s">
        <v>43</v>
      </c>
      <c r="N1361">
        <v>4</v>
      </c>
      <c r="O1361" t="s">
        <v>55</v>
      </c>
      <c r="P1361">
        <v>8103</v>
      </c>
      <c r="Q1361">
        <v>3</v>
      </c>
      <c r="R1361" t="s">
        <v>38</v>
      </c>
      <c r="S1361">
        <v>12</v>
      </c>
      <c r="T1361">
        <v>3</v>
      </c>
      <c r="U1361">
        <v>3</v>
      </c>
      <c r="V1361">
        <v>0</v>
      </c>
      <c r="W1361">
        <v>9</v>
      </c>
      <c r="X1361">
        <v>3</v>
      </c>
      <c r="Y1361">
        <v>2</v>
      </c>
      <c r="Z1361">
        <v>4</v>
      </c>
      <c r="AA1361">
        <v>2</v>
      </c>
      <c r="AB1361">
        <v>0</v>
      </c>
      <c r="AC1361">
        <v>1</v>
      </c>
      <c r="AD1361">
        <v>0</v>
      </c>
      <c r="AE1361">
        <v>1</v>
      </c>
      <c r="AF1361">
        <v>1</v>
      </c>
      <c r="AG1361">
        <v>1</v>
      </c>
      <c r="AH1361" t="s">
        <v>63</v>
      </c>
      <c r="AI1361" t="s">
        <v>46</v>
      </c>
      <c r="AJ1361" t="s">
        <v>47</v>
      </c>
      <c r="AK1361" t="s">
        <v>58</v>
      </c>
      <c r="AL1361" t="s">
        <v>65</v>
      </c>
      <c r="AM1361">
        <v>3.25</v>
      </c>
      <c r="AN1361" t="s">
        <v>95</v>
      </c>
      <c r="AO1361" t="str" cm="1">
        <f t="array" ref="AO1361">_xlfn.IFS(
  attrition_data[[#This Row],[YearsSinceLastPromotion]]="","",
  attrition_data[[#This Row],[YearsSinceLastPromotion]]=0,"0",
  attrition_data[[#This Row],[YearsSinceLastPromotion]]&lt;=2,"1–2",
  attrition_data[[#This Row],[YearsSinceLastPromotion]]&lt;=5,"3–5",
  TRUE,"6+"
)</f>
        <v>0</v>
      </c>
      <c r="AP1361">
        <f>attrition_data[[#This Row],[MonthlyIncome]] * 12 * ReplacementFactor</f>
        <v>29170.799999999999</v>
      </c>
      <c r="AQ1361">
        <f>IFERROR(attrition_data[[#This Row],[AttritionFlag]] * attrition_data[[#This Row],[ReplacementCost]], 0)</f>
        <v>0</v>
      </c>
      <c r="AR136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61" t="str" cm="1">
        <f t="array" ref="AS1361">_xlfn.IFS(
  attrition_data[[#This Row],[RiskScore]] &lt;= $AU$3, "Q1 (Lowest)",
  attrition_data[[#This Row],[RiskScore]] &lt;= $AV$3, "Q2",
  attrition_data[[#This Row],[RiskScore]] &lt;= $AW$3, "Q3",
  TRUE, "Q4 (Highest)"
)</f>
        <v>Q2</v>
      </c>
    </row>
    <row r="1362" spans="1:45">
      <c r="A1362">
        <v>31</v>
      </c>
      <c r="B1362" t="s">
        <v>50</v>
      </c>
      <c r="C1362" t="s">
        <v>39</v>
      </c>
      <c r="D1362" t="s">
        <v>52</v>
      </c>
      <c r="E1362">
        <v>4</v>
      </c>
      <c r="F1362">
        <v>3</v>
      </c>
      <c r="G1362" t="s">
        <v>64</v>
      </c>
      <c r="H1362">
        <v>1916</v>
      </c>
      <c r="I1362">
        <v>1</v>
      </c>
      <c r="J1362" t="s">
        <v>42</v>
      </c>
      <c r="K1362">
        <v>4</v>
      </c>
      <c r="L1362">
        <v>1</v>
      </c>
      <c r="M1362" t="s">
        <v>60</v>
      </c>
      <c r="N1362">
        <v>3</v>
      </c>
      <c r="O1362" t="s">
        <v>67</v>
      </c>
      <c r="P1362">
        <v>3978</v>
      </c>
      <c r="Q1362">
        <v>8</v>
      </c>
      <c r="R1362" t="s">
        <v>50</v>
      </c>
      <c r="S1362">
        <v>12</v>
      </c>
      <c r="T1362">
        <v>3</v>
      </c>
      <c r="U1362">
        <v>2</v>
      </c>
      <c r="V1362">
        <v>1</v>
      </c>
      <c r="W1362">
        <v>4</v>
      </c>
      <c r="X1362">
        <v>0</v>
      </c>
      <c r="Y1362">
        <v>2</v>
      </c>
      <c r="Z1362">
        <v>2</v>
      </c>
      <c r="AA1362">
        <v>2</v>
      </c>
      <c r="AB1362">
        <v>2</v>
      </c>
      <c r="AC1362">
        <v>2</v>
      </c>
      <c r="AD1362">
        <v>0</v>
      </c>
      <c r="AE1362">
        <v>0</v>
      </c>
      <c r="AF1362">
        <v>0</v>
      </c>
      <c r="AG1362">
        <v>1</v>
      </c>
      <c r="AH1362" t="s">
        <v>63</v>
      </c>
      <c r="AI1362" t="s">
        <v>46</v>
      </c>
      <c r="AJ1362" t="s">
        <v>61</v>
      </c>
      <c r="AK1362" t="s">
        <v>48</v>
      </c>
      <c r="AL1362" t="s">
        <v>65</v>
      </c>
      <c r="AM1362">
        <v>2</v>
      </c>
      <c r="AN1362" t="s">
        <v>93</v>
      </c>
      <c r="AO1362" t="str" cm="1">
        <f t="array" ref="AO1362">_xlfn.IFS(
  attrition_data[[#This Row],[YearsSinceLastPromotion]]="","",
  attrition_data[[#This Row],[YearsSinceLastPromotion]]=0,"0",
  attrition_data[[#This Row],[YearsSinceLastPromotion]]&lt;=2,"1–2",
  attrition_data[[#This Row],[YearsSinceLastPromotion]]&lt;=5,"3–5",
  TRUE,"6+"
)</f>
        <v>1–2</v>
      </c>
      <c r="AP1362">
        <f>attrition_data[[#This Row],[MonthlyIncome]] * 12 * ReplacementFactor</f>
        <v>14320.8</v>
      </c>
      <c r="AQ1362">
        <f>IFERROR(attrition_data[[#This Row],[AttritionFlag]] * attrition_data[[#This Row],[ReplacementCost]], 0)</f>
        <v>0</v>
      </c>
      <c r="AR136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362" t="str" cm="1">
        <f t="array" ref="AS1362">_xlfn.IFS(
  attrition_data[[#This Row],[RiskScore]] &lt;= $AU$3, "Q1 (Lowest)",
  attrition_data[[#This Row],[RiskScore]] &lt;= $AV$3, "Q2",
  attrition_data[[#This Row],[RiskScore]] &lt;= $AW$3, "Q3",
  TRUE, "Q4 (Highest)"
)</f>
        <v>Q3</v>
      </c>
    </row>
    <row r="1363" spans="1:45">
      <c r="A1363">
        <v>26</v>
      </c>
      <c r="B1363" t="s">
        <v>50</v>
      </c>
      <c r="C1363" t="s">
        <v>51</v>
      </c>
      <c r="D1363" t="s">
        <v>52</v>
      </c>
      <c r="E1363">
        <v>6</v>
      </c>
      <c r="F1363">
        <v>3</v>
      </c>
      <c r="G1363" t="s">
        <v>59</v>
      </c>
      <c r="H1363">
        <v>1918</v>
      </c>
      <c r="I1363">
        <v>3</v>
      </c>
      <c r="J1363" t="s">
        <v>53</v>
      </c>
      <c r="K1363">
        <v>4</v>
      </c>
      <c r="L1363">
        <v>1</v>
      </c>
      <c r="M1363" t="s">
        <v>60</v>
      </c>
      <c r="N1363">
        <v>4</v>
      </c>
      <c r="O1363" t="s">
        <v>55</v>
      </c>
      <c r="P1363">
        <v>2544</v>
      </c>
      <c r="Q1363">
        <v>0</v>
      </c>
      <c r="R1363" t="s">
        <v>50</v>
      </c>
      <c r="S1363">
        <v>18</v>
      </c>
      <c r="T1363">
        <v>3</v>
      </c>
      <c r="U1363">
        <v>1</v>
      </c>
      <c r="V1363">
        <v>1</v>
      </c>
      <c r="W1363">
        <v>8</v>
      </c>
      <c r="X1363">
        <v>3</v>
      </c>
      <c r="Y1363">
        <v>3</v>
      </c>
      <c r="Z1363">
        <v>7</v>
      </c>
      <c r="AA1363">
        <v>7</v>
      </c>
      <c r="AB1363">
        <v>7</v>
      </c>
      <c r="AC1363">
        <v>7</v>
      </c>
      <c r="AD1363">
        <v>0</v>
      </c>
      <c r="AE1363">
        <v>0</v>
      </c>
      <c r="AF1363">
        <v>0</v>
      </c>
      <c r="AG1363">
        <v>1</v>
      </c>
      <c r="AH1363" t="s">
        <v>63</v>
      </c>
      <c r="AI1363" t="s">
        <v>57</v>
      </c>
      <c r="AJ1363" t="s">
        <v>61</v>
      </c>
      <c r="AK1363" t="s">
        <v>48</v>
      </c>
      <c r="AL1363" t="s">
        <v>49</v>
      </c>
      <c r="AM1363">
        <v>2.75</v>
      </c>
      <c r="AN1363" t="s">
        <v>94</v>
      </c>
      <c r="AO1363" t="str" cm="1">
        <f t="array" ref="AO1363">_xlfn.IFS(
  attrition_data[[#This Row],[YearsSinceLastPromotion]]="","",
  attrition_data[[#This Row],[YearsSinceLastPromotion]]=0,"0",
  attrition_data[[#This Row],[YearsSinceLastPromotion]]&lt;=2,"1–2",
  attrition_data[[#This Row],[YearsSinceLastPromotion]]&lt;=5,"3–5",
  TRUE,"6+"
)</f>
        <v>6+</v>
      </c>
      <c r="AP1363">
        <f>attrition_data[[#This Row],[MonthlyIncome]] * 12 * ReplacementFactor</f>
        <v>9158.4</v>
      </c>
      <c r="AQ1363">
        <f>IFERROR(attrition_data[[#This Row],[AttritionFlag]] * attrition_data[[#This Row],[ReplacementCost]], 0)</f>
        <v>0</v>
      </c>
      <c r="AR136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63" t="str" cm="1">
        <f t="array" ref="AS1363">_xlfn.IFS(
  attrition_data[[#This Row],[RiskScore]] &lt;= $AU$3, "Q1 (Lowest)",
  attrition_data[[#This Row],[RiskScore]] &lt;= $AV$3, "Q2",
  attrition_data[[#This Row],[RiskScore]] &lt;= $AW$3, "Q3",
  TRUE, "Q4 (Highest)"
)</f>
        <v>Q2</v>
      </c>
    </row>
    <row r="1364" spans="1:45">
      <c r="A1364">
        <v>45</v>
      </c>
      <c r="B1364" t="s">
        <v>50</v>
      </c>
      <c r="C1364" t="s">
        <v>51</v>
      </c>
      <c r="D1364" t="s">
        <v>52</v>
      </c>
      <c r="E1364">
        <v>1</v>
      </c>
      <c r="F1364">
        <v>4</v>
      </c>
      <c r="G1364" t="s">
        <v>64</v>
      </c>
      <c r="H1364">
        <v>1922</v>
      </c>
      <c r="I1364">
        <v>2</v>
      </c>
      <c r="J1364" t="s">
        <v>53</v>
      </c>
      <c r="K1364">
        <v>3</v>
      </c>
      <c r="L1364">
        <v>2</v>
      </c>
      <c r="M1364" t="s">
        <v>70</v>
      </c>
      <c r="N1364">
        <v>3</v>
      </c>
      <c r="O1364" t="s">
        <v>44</v>
      </c>
      <c r="P1364">
        <v>5399</v>
      </c>
      <c r="Q1364">
        <v>4</v>
      </c>
      <c r="R1364" t="s">
        <v>50</v>
      </c>
      <c r="S1364">
        <v>12</v>
      </c>
      <c r="T1364">
        <v>3</v>
      </c>
      <c r="U1364">
        <v>3</v>
      </c>
      <c r="V1364">
        <v>0</v>
      </c>
      <c r="W1364">
        <v>12</v>
      </c>
      <c r="X1364">
        <v>3</v>
      </c>
      <c r="Y1364">
        <v>3</v>
      </c>
      <c r="Z1364">
        <v>4</v>
      </c>
      <c r="AA1364">
        <v>2</v>
      </c>
      <c r="AB1364">
        <v>0</v>
      </c>
      <c r="AC1364">
        <v>3</v>
      </c>
      <c r="AD1364">
        <v>0</v>
      </c>
      <c r="AE1364">
        <v>0</v>
      </c>
      <c r="AF1364">
        <v>1</v>
      </c>
      <c r="AG1364">
        <v>1</v>
      </c>
      <c r="AH1364" t="s">
        <v>56</v>
      </c>
      <c r="AI1364" t="s">
        <v>46</v>
      </c>
      <c r="AJ1364" t="s">
        <v>47</v>
      </c>
      <c r="AK1364" t="s">
        <v>58</v>
      </c>
      <c r="AL1364" t="s">
        <v>65</v>
      </c>
      <c r="AM1364">
        <v>2.75</v>
      </c>
      <c r="AN1364" t="s">
        <v>94</v>
      </c>
      <c r="AO1364" t="str" cm="1">
        <f t="array" ref="AO1364">_xlfn.IFS(
  attrition_data[[#This Row],[YearsSinceLastPromotion]]="","",
  attrition_data[[#This Row],[YearsSinceLastPromotion]]=0,"0",
  attrition_data[[#This Row],[YearsSinceLastPromotion]]&lt;=2,"1–2",
  attrition_data[[#This Row],[YearsSinceLastPromotion]]&lt;=5,"3–5",
  TRUE,"6+"
)</f>
        <v>0</v>
      </c>
      <c r="AP1364">
        <f>attrition_data[[#This Row],[MonthlyIncome]] * 12 * ReplacementFactor</f>
        <v>19436.399999999998</v>
      </c>
      <c r="AQ1364">
        <f>IFERROR(attrition_data[[#This Row],[AttritionFlag]] * attrition_data[[#This Row],[ReplacementCost]], 0)</f>
        <v>0</v>
      </c>
      <c r="AR136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64" t="str" cm="1">
        <f t="array" ref="AS1364">_xlfn.IFS(
  attrition_data[[#This Row],[RiskScore]] &lt;= $AU$3, "Q1 (Lowest)",
  attrition_data[[#This Row],[RiskScore]] &lt;= $AV$3, "Q2",
  attrition_data[[#This Row],[RiskScore]] &lt;= $AW$3, "Q3",
  TRUE, "Q4 (Highest)"
)</f>
        <v>Q1 (Lowest)</v>
      </c>
    </row>
    <row r="1365" spans="1:45">
      <c r="A1365">
        <v>33</v>
      </c>
      <c r="B1365" t="s">
        <v>50</v>
      </c>
      <c r="C1365" t="s">
        <v>39</v>
      </c>
      <c r="D1365" t="s">
        <v>40</v>
      </c>
      <c r="E1365">
        <v>10</v>
      </c>
      <c r="F1365">
        <v>4</v>
      </c>
      <c r="G1365" t="s">
        <v>82</v>
      </c>
      <c r="H1365">
        <v>1924</v>
      </c>
      <c r="I1365">
        <v>2</v>
      </c>
      <c r="J1365" t="s">
        <v>53</v>
      </c>
      <c r="K1365">
        <v>3</v>
      </c>
      <c r="L1365">
        <v>2</v>
      </c>
      <c r="M1365" t="s">
        <v>43</v>
      </c>
      <c r="N1365">
        <v>3</v>
      </c>
      <c r="O1365" t="s">
        <v>44</v>
      </c>
      <c r="P1365">
        <v>5487</v>
      </c>
      <c r="Q1365">
        <v>1</v>
      </c>
      <c r="R1365" t="s">
        <v>50</v>
      </c>
      <c r="S1365">
        <v>14</v>
      </c>
      <c r="T1365">
        <v>3</v>
      </c>
      <c r="U1365">
        <v>2</v>
      </c>
      <c r="V1365">
        <v>0</v>
      </c>
      <c r="W1365">
        <v>10</v>
      </c>
      <c r="X1365">
        <v>2</v>
      </c>
      <c r="Y1365">
        <v>2</v>
      </c>
      <c r="Z1365">
        <v>10</v>
      </c>
      <c r="AA1365">
        <v>4</v>
      </c>
      <c r="AB1365">
        <v>0</v>
      </c>
      <c r="AC1365">
        <v>9</v>
      </c>
      <c r="AD1365">
        <v>0</v>
      </c>
      <c r="AE1365">
        <v>0</v>
      </c>
      <c r="AF1365">
        <v>1</v>
      </c>
      <c r="AG1365">
        <v>1</v>
      </c>
      <c r="AH1365" t="s">
        <v>63</v>
      </c>
      <c r="AI1365" t="s">
        <v>57</v>
      </c>
      <c r="AJ1365" t="s">
        <v>47</v>
      </c>
      <c r="AK1365" t="s">
        <v>58</v>
      </c>
      <c r="AL1365" t="s">
        <v>49</v>
      </c>
      <c r="AM1365">
        <v>2.25</v>
      </c>
      <c r="AN1365" t="s">
        <v>96</v>
      </c>
      <c r="AO1365" t="str" cm="1">
        <f t="array" ref="AO1365">_xlfn.IFS(
  attrition_data[[#This Row],[YearsSinceLastPromotion]]="","",
  attrition_data[[#This Row],[YearsSinceLastPromotion]]=0,"0",
  attrition_data[[#This Row],[YearsSinceLastPromotion]]&lt;=2,"1–2",
  attrition_data[[#This Row],[YearsSinceLastPromotion]]&lt;=5,"3–5",
  TRUE,"6+"
)</f>
        <v>0</v>
      </c>
      <c r="AP1365">
        <f>attrition_data[[#This Row],[MonthlyIncome]] * 12 * ReplacementFactor</f>
        <v>19753.2</v>
      </c>
      <c r="AQ1365">
        <f>IFERROR(attrition_data[[#This Row],[AttritionFlag]] * attrition_data[[#This Row],[ReplacementCost]], 0)</f>
        <v>0</v>
      </c>
      <c r="AR136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65" t="str" cm="1">
        <f t="array" ref="AS1365">_xlfn.IFS(
  attrition_data[[#This Row],[RiskScore]] &lt;= $AU$3, "Q1 (Lowest)",
  attrition_data[[#This Row],[RiskScore]] &lt;= $AV$3, "Q2",
  attrition_data[[#This Row],[RiskScore]] &lt;= $AW$3, "Q3",
  TRUE, "Q4 (Highest)"
)</f>
        <v>Q1 (Lowest)</v>
      </c>
    </row>
    <row r="1366" spans="1:45">
      <c r="A1366">
        <v>28</v>
      </c>
      <c r="B1366" t="s">
        <v>50</v>
      </c>
      <c r="C1366" t="s">
        <v>51</v>
      </c>
      <c r="D1366" t="s">
        <v>40</v>
      </c>
      <c r="E1366">
        <v>1</v>
      </c>
      <c r="F1366">
        <v>2</v>
      </c>
      <c r="G1366" t="s">
        <v>41</v>
      </c>
      <c r="H1366">
        <v>1927</v>
      </c>
      <c r="I1366">
        <v>3</v>
      </c>
      <c r="J1366" t="s">
        <v>53</v>
      </c>
      <c r="K1366">
        <v>2</v>
      </c>
      <c r="L1366">
        <v>2</v>
      </c>
      <c r="M1366" t="s">
        <v>43</v>
      </c>
      <c r="N1366">
        <v>4</v>
      </c>
      <c r="O1366" t="s">
        <v>55</v>
      </c>
      <c r="P1366">
        <v>6834</v>
      </c>
      <c r="Q1366">
        <v>1</v>
      </c>
      <c r="R1366" t="s">
        <v>38</v>
      </c>
      <c r="S1366">
        <v>12</v>
      </c>
      <c r="T1366">
        <v>3</v>
      </c>
      <c r="U1366">
        <v>3</v>
      </c>
      <c r="V1366">
        <v>1</v>
      </c>
      <c r="W1366">
        <v>7</v>
      </c>
      <c r="X1366">
        <v>2</v>
      </c>
      <c r="Y1366">
        <v>3</v>
      </c>
      <c r="Z1366">
        <v>7</v>
      </c>
      <c r="AA1366">
        <v>7</v>
      </c>
      <c r="AB1366">
        <v>0</v>
      </c>
      <c r="AC1366">
        <v>7</v>
      </c>
      <c r="AD1366">
        <v>0</v>
      </c>
      <c r="AE1366">
        <v>1</v>
      </c>
      <c r="AF1366">
        <v>1</v>
      </c>
      <c r="AG1366">
        <v>1</v>
      </c>
      <c r="AH1366" t="s">
        <v>63</v>
      </c>
      <c r="AI1366" t="s">
        <v>46</v>
      </c>
      <c r="AJ1366" t="s">
        <v>47</v>
      </c>
      <c r="AK1366" t="s">
        <v>48</v>
      </c>
      <c r="AL1366" t="s">
        <v>49</v>
      </c>
      <c r="AM1366">
        <v>3.25</v>
      </c>
      <c r="AN1366" t="s">
        <v>95</v>
      </c>
      <c r="AO1366" t="str" cm="1">
        <f t="array" ref="AO1366">_xlfn.IFS(
  attrition_data[[#This Row],[YearsSinceLastPromotion]]="","",
  attrition_data[[#This Row],[YearsSinceLastPromotion]]=0,"0",
  attrition_data[[#This Row],[YearsSinceLastPromotion]]&lt;=2,"1–2",
  attrition_data[[#This Row],[YearsSinceLastPromotion]]&lt;=5,"3–5",
  TRUE,"6+"
)</f>
        <v>0</v>
      </c>
      <c r="AP1366">
        <f>attrition_data[[#This Row],[MonthlyIncome]] * 12 * ReplacementFactor</f>
        <v>24602.399999999998</v>
      </c>
      <c r="AQ1366">
        <f>IFERROR(attrition_data[[#This Row],[AttritionFlag]] * attrition_data[[#This Row],[ReplacementCost]], 0)</f>
        <v>0</v>
      </c>
      <c r="AR136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66" t="str" cm="1">
        <f t="array" ref="AS1366">_xlfn.IFS(
  attrition_data[[#This Row],[RiskScore]] &lt;= $AU$3, "Q1 (Lowest)",
  attrition_data[[#This Row],[RiskScore]] &lt;= $AV$3, "Q2",
  attrition_data[[#This Row],[RiskScore]] &lt;= $AW$3, "Q3",
  TRUE, "Q4 (Highest)"
)</f>
        <v>Q2</v>
      </c>
    </row>
    <row r="1367" spans="1:45">
      <c r="A1367">
        <v>29</v>
      </c>
      <c r="B1367" t="s">
        <v>38</v>
      </c>
      <c r="C1367" t="s">
        <v>51</v>
      </c>
      <c r="D1367" t="s">
        <v>40</v>
      </c>
      <c r="E1367">
        <v>24</v>
      </c>
      <c r="F1367">
        <v>3</v>
      </c>
      <c r="G1367" t="s">
        <v>83</v>
      </c>
      <c r="H1367">
        <v>1928</v>
      </c>
      <c r="I1367">
        <v>3</v>
      </c>
      <c r="J1367" t="s">
        <v>53</v>
      </c>
      <c r="K1367">
        <v>4</v>
      </c>
      <c r="L1367">
        <v>1</v>
      </c>
      <c r="M1367" t="s">
        <v>79</v>
      </c>
      <c r="N1367">
        <v>1</v>
      </c>
      <c r="O1367" t="s">
        <v>44</v>
      </c>
      <c r="P1367">
        <v>1091</v>
      </c>
      <c r="Q1367">
        <v>1</v>
      </c>
      <c r="R1367" t="s">
        <v>50</v>
      </c>
      <c r="S1367">
        <v>17</v>
      </c>
      <c r="T1367">
        <v>3</v>
      </c>
      <c r="U1367">
        <v>4</v>
      </c>
      <c r="V1367">
        <v>0</v>
      </c>
      <c r="W1367">
        <v>1</v>
      </c>
      <c r="X1367">
        <v>3</v>
      </c>
      <c r="Y1367">
        <v>3</v>
      </c>
      <c r="Z1367">
        <v>1</v>
      </c>
      <c r="AA1367">
        <v>0</v>
      </c>
      <c r="AB1367">
        <v>0</v>
      </c>
      <c r="AC1367">
        <v>0</v>
      </c>
      <c r="AD1367">
        <v>1</v>
      </c>
      <c r="AE1367">
        <v>0</v>
      </c>
      <c r="AF1367">
        <v>1</v>
      </c>
      <c r="AG1367">
        <v>0</v>
      </c>
      <c r="AH1367" t="s">
        <v>63</v>
      </c>
      <c r="AI1367" t="s">
        <v>68</v>
      </c>
      <c r="AJ1367" t="s">
        <v>61</v>
      </c>
      <c r="AK1367" t="s">
        <v>65</v>
      </c>
      <c r="AL1367" t="s">
        <v>62</v>
      </c>
      <c r="AM1367">
        <v>2.75</v>
      </c>
      <c r="AN1367" t="s">
        <v>94</v>
      </c>
      <c r="AO1367" t="str" cm="1">
        <f t="array" ref="AO1367">_xlfn.IFS(
  attrition_data[[#This Row],[YearsSinceLastPromotion]]="","",
  attrition_data[[#This Row],[YearsSinceLastPromotion]]=0,"0",
  attrition_data[[#This Row],[YearsSinceLastPromotion]]&lt;=2,"1–2",
  attrition_data[[#This Row],[YearsSinceLastPromotion]]&lt;=5,"3–5",
  TRUE,"6+"
)</f>
        <v>0</v>
      </c>
      <c r="AP1367">
        <f>attrition_data[[#This Row],[MonthlyIncome]] * 12 * ReplacementFactor</f>
        <v>3927.6</v>
      </c>
      <c r="AQ1367">
        <f>IFERROR(attrition_data[[#This Row],[AttritionFlag]] * attrition_data[[#This Row],[ReplacementCost]], 0)</f>
        <v>3927.6</v>
      </c>
      <c r="AR136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367" t="str" cm="1">
        <f t="array" ref="AS1367">_xlfn.IFS(
  attrition_data[[#This Row],[RiskScore]] &lt;= $AU$3, "Q1 (Lowest)",
  attrition_data[[#This Row],[RiskScore]] &lt;= $AV$3, "Q2",
  attrition_data[[#This Row],[RiskScore]] &lt;= $AW$3, "Q3",
  TRUE, "Q4 (Highest)"
)</f>
        <v>Q3</v>
      </c>
    </row>
    <row r="1368" spans="1:45">
      <c r="A1368">
        <v>39</v>
      </c>
      <c r="B1368" t="s">
        <v>50</v>
      </c>
      <c r="C1368" t="s">
        <v>74</v>
      </c>
      <c r="D1368" t="s">
        <v>40</v>
      </c>
      <c r="E1368">
        <v>21</v>
      </c>
      <c r="F1368">
        <v>4</v>
      </c>
      <c r="G1368" t="s">
        <v>41</v>
      </c>
      <c r="H1368">
        <v>1929</v>
      </c>
      <c r="I1368">
        <v>1</v>
      </c>
      <c r="J1368" t="s">
        <v>42</v>
      </c>
      <c r="K1368">
        <v>1</v>
      </c>
      <c r="L1368">
        <v>2</v>
      </c>
      <c r="M1368" t="s">
        <v>43</v>
      </c>
      <c r="N1368">
        <v>3</v>
      </c>
      <c r="O1368" t="s">
        <v>55</v>
      </c>
      <c r="P1368">
        <v>5736</v>
      </c>
      <c r="Q1368">
        <v>6</v>
      </c>
      <c r="R1368" t="s">
        <v>50</v>
      </c>
      <c r="S1368">
        <v>19</v>
      </c>
      <c r="T1368">
        <v>3</v>
      </c>
      <c r="U1368">
        <v>3</v>
      </c>
      <c r="V1368">
        <v>1</v>
      </c>
      <c r="W1368">
        <v>10</v>
      </c>
      <c r="X1368">
        <v>1</v>
      </c>
      <c r="Y1368">
        <v>3</v>
      </c>
      <c r="Z1368">
        <v>3</v>
      </c>
      <c r="AA1368">
        <v>2</v>
      </c>
      <c r="AB1368">
        <v>1</v>
      </c>
      <c r="AC1368">
        <v>2</v>
      </c>
      <c r="AD1368">
        <v>0</v>
      </c>
      <c r="AE1368">
        <v>0</v>
      </c>
      <c r="AF1368">
        <v>1</v>
      </c>
      <c r="AG1368">
        <v>1</v>
      </c>
      <c r="AH1368" t="s">
        <v>45</v>
      </c>
      <c r="AI1368" t="s">
        <v>68</v>
      </c>
      <c r="AJ1368" t="s">
        <v>47</v>
      </c>
      <c r="AK1368" t="s">
        <v>58</v>
      </c>
      <c r="AL1368" t="s">
        <v>65</v>
      </c>
      <c r="AM1368">
        <v>2.5</v>
      </c>
      <c r="AN1368" t="s">
        <v>96</v>
      </c>
      <c r="AO1368" t="str" cm="1">
        <f t="array" ref="AO1368">_xlfn.IFS(
  attrition_data[[#This Row],[YearsSinceLastPromotion]]="","",
  attrition_data[[#This Row],[YearsSinceLastPromotion]]=0,"0",
  attrition_data[[#This Row],[YearsSinceLastPromotion]]&lt;=2,"1–2",
  attrition_data[[#This Row],[YearsSinceLastPromotion]]&lt;=5,"3–5",
  TRUE,"6+"
)</f>
        <v>1–2</v>
      </c>
      <c r="AP1368">
        <f>attrition_data[[#This Row],[MonthlyIncome]] * 12 * ReplacementFactor</f>
        <v>20649.599999999999</v>
      </c>
      <c r="AQ1368">
        <f>IFERROR(attrition_data[[#This Row],[AttritionFlag]] * attrition_data[[#This Row],[ReplacementCost]], 0)</f>
        <v>0</v>
      </c>
      <c r="AR136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68" t="str" cm="1">
        <f t="array" ref="AS1368">_xlfn.IFS(
  attrition_data[[#This Row],[RiskScore]] &lt;= $AU$3, "Q1 (Lowest)",
  attrition_data[[#This Row],[RiskScore]] &lt;= $AV$3, "Q2",
  attrition_data[[#This Row],[RiskScore]] &lt;= $AW$3, "Q3",
  TRUE, "Q4 (Highest)"
)</f>
        <v>Q2</v>
      </c>
    </row>
    <row r="1369" spans="1:45">
      <c r="A1369">
        <v>27</v>
      </c>
      <c r="B1369" t="s">
        <v>50</v>
      </c>
      <c r="C1369" t="s">
        <v>39</v>
      </c>
      <c r="D1369" t="s">
        <v>52</v>
      </c>
      <c r="E1369">
        <v>2</v>
      </c>
      <c r="F1369">
        <v>4</v>
      </c>
      <c r="G1369" t="s">
        <v>83</v>
      </c>
      <c r="H1369">
        <v>1931</v>
      </c>
      <c r="I1369">
        <v>2</v>
      </c>
      <c r="J1369" t="s">
        <v>53</v>
      </c>
      <c r="K1369">
        <v>3</v>
      </c>
      <c r="L1369">
        <v>1</v>
      </c>
      <c r="M1369" t="s">
        <v>54</v>
      </c>
      <c r="N1369">
        <v>2</v>
      </c>
      <c r="O1369" t="s">
        <v>55</v>
      </c>
      <c r="P1369">
        <v>2226</v>
      </c>
      <c r="Q1369">
        <v>1</v>
      </c>
      <c r="R1369" t="s">
        <v>50</v>
      </c>
      <c r="S1369">
        <v>11</v>
      </c>
      <c r="T1369">
        <v>3</v>
      </c>
      <c r="U1369">
        <v>3</v>
      </c>
      <c r="V1369">
        <v>1</v>
      </c>
      <c r="W1369">
        <v>6</v>
      </c>
      <c r="X1369">
        <v>3</v>
      </c>
      <c r="Y1369">
        <v>2</v>
      </c>
      <c r="Z1369">
        <v>5</v>
      </c>
      <c r="AA1369">
        <v>3</v>
      </c>
      <c r="AB1369">
        <v>1</v>
      </c>
      <c r="AC1369">
        <v>2</v>
      </c>
      <c r="AD1369">
        <v>0</v>
      </c>
      <c r="AE1369">
        <v>0</v>
      </c>
      <c r="AF1369">
        <v>1</v>
      </c>
      <c r="AG1369">
        <v>1</v>
      </c>
      <c r="AH1369" t="s">
        <v>63</v>
      </c>
      <c r="AI1369" t="s">
        <v>46</v>
      </c>
      <c r="AJ1369" t="s">
        <v>61</v>
      </c>
      <c r="AK1369" t="s">
        <v>48</v>
      </c>
      <c r="AL1369" t="s">
        <v>65</v>
      </c>
      <c r="AM1369">
        <v>2.25</v>
      </c>
      <c r="AN1369" t="s">
        <v>96</v>
      </c>
      <c r="AO1369" t="str" cm="1">
        <f t="array" ref="AO1369">_xlfn.IFS(
  attrition_data[[#This Row],[YearsSinceLastPromotion]]="","",
  attrition_data[[#This Row],[YearsSinceLastPromotion]]=0,"0",
  attrition_data[[#This Row],[YearsSinceLastPromotion]]&lt;=2,"1–2",
  attrition_data[[#This Row],[YearsSinceLastPromotion]]&lt;=5,"3–5",
  TRUE,"6+"
)</f>
        <v>1–2</v>
      </c>
      <c r="AP1369">
        <f>attrition_data[[#This Row],[MonthlyIncome]] * 12 * ReplacementFactor</f>
        <v>8013.5999999999995</v>
      </c>
      <c r="AQ1369">
        <f>IFERROR(attrition_data[[#This Row],[AttritionFlag]] * attrition_data[[#This Row],[ReplacementCost]], 0)</f>
        <v>0</v>
      </c>
      <c r="AR136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69" t="str" cm="1">
        <f t="array" ref="AS1369">_xlfn.IFS(
  attrition_data[[#This Row],[RiskScore]] &lt;= $AU$3, "Q1 (Lowest)",
  attrition_data[[#This Row],[RiskScore]] &lt;= $AV$3, "Q2",
  attrition_data[[#This Row],[RiskScore]] &lt;= $AW$3, "Q3",
  TRUE, "Q4 (Highest)"
)</f>
        <v>Q1 (Lowest)</v>
      </c>
    </row>
    <row r="1370" spans="1:45">
      <c r="A1370">
        <v>34</v>
      </c>
      <c r="B1370" t="s">
        <v>50</v>
      </c>
      <c r="C1370" t="s">
        <v>51</v>
      </c>
      <c r="D1370" t="s">
        <v>52</v>
      </c>
      <c r="E1370">
        <v>22</v>
      </c>
      <c r="F1370">
        <v>4</v>
      </c>
      <c r="G1370" t="s">
        <v>59</v>
      </c>
      <c r="H1370">
        <v>1932</v>
      </c>
      <c r="I1370">
        <v>3</v>
      </c>
      <c r="J1370" t="s">
        <v>53</v>
      </c>
      <c r="K1370">
        <v>2</v>
      </c>
      <c r="L1370">
        <v>2</v>
      </c>
      <c r="M1370" t="s">
        <v>54</v>
      </c>
      <c r="N1370">
        <v>4</v>
      </c>
      <c r="O1370" t="s">
        <v>55</v>
      </c>
      <c r="P1370">
        <v>5747</v>
      </c>
      <c r="Q1370">
        <v>1</v>
      </c>
      <c r="R1370" t="s">
        <v>38</v>
      </c>
      <c r="S1370">
        <v>15</v>
      </c>
      <c r="T1370">
        <v>3</v>
      </c>
      <c r="U1370">
        <v>2</v>
      </c>
      <c r="V1370">
        <v>0</v>
      </c>
      <c r="W1370">
        <v>16</v>
      </c>
      <c r="X1370">
        <v>3</v>
      </c>
      <c r="Y1370">
        <v>3</v>
      </c>
      <c r="Z1370">
        <v>15</v>
      </c>
      <c r="AA1370">
        <v>10</v>
      </c>
      <c r="AB1370">
        <v>6</v>
      </c>
      <c r="AC1370">
        <v>11</v>
      </c>
      <c r="AD1370">
        <v>0</v>
      </c>
      <c r="AE1370">
        <v>1</v>
      </c>
      <c r="AF1370">
        <v>0</v>
      </c>
      <c r="AG1370">
        <v>1</v>
      </c>
      <c r="AH1370" t="s">
        <v>63</v>
      </c>
      <c r="AI1370" t="s">
        <v>68</v>
      </c>
      <c r="AJ1370" t="s">
        <v>47</v>
      </c>
      <c r="AK1370" t="s">
        <v>71</v>
      </c>
      <c r="AL1370" t="s">
        <v>71</v>
      </c>
      <c r="AM1370">
        <v>3</v>
      </c>
      <c r="AN1370" t="s">
        <v>94</v>
      </c>
      <c r="AO1370" t="str" cm="1">
        <f t="array" ref="AO1370">_xlfn.IFS(
  attrition_data[[#This Row],[YearsSinceLastPromotion]]="","",
  attrition_data[[#This Row],[YearsSinceLastPromotion]]=0,"0",
  attrition_data[[#This Row],[YearsSinceLastPromotion]]&lt;=2,"1–2",
  attrition_data[[#This Row],[YearsSinceLastPromotion]]&lt;=5,"3–5",
  TRUE,"6+"
)</f>
        <v>6+</v>
      </c>
      <c r="AP1370">
        <f>attrition_data[[#This Row],[MonthlyIncome]] * 12 * ReplacementFactor</f>
        <v>20689.2</v>
      </c>
      <c r="AQ1370">
        <f>IFERROR(attrition_data[[#This Row],[AttritionFlag]] * attrition_data[[#This Row],[ReplacementCost]], 0)</f>
        <v>0</v>
      </c>
      <c r="AR137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370" t="str" cm="1">
        <f t="array" ref="AS1370">_xlfn.IFS(
  attrition_data[[#This Row],[RiskScore]] &lt;= $AU$3, "Q1 (Lowest)",
  attrition_data[[#This Row],[RiskScore]] &lt;= $AV$3, "Q2",
  attrition_data[[#This Row],[RiskScore]] &lt;= $AW$3, "Q3",
  TRUE, "Q4 (Highest)"
)</f>
        <v>Q4 (Highest)</v>
      </c>
    </row>
    <row r="1371" spans="1:45">
      <c r="A1371">
        <v>28</v>
      </c>
      <c r="B1371" t="s">
        <v>38</v>
      </c>
      <c r="C1371" t="s">
        <v>39</v>
      </c>
      <c r="D1371" t="s">
        <v>40</v>
      </c>
      <c r="E1371">
        <v>13</v>
      </c>
      <c r="F1371">
        <v>2</v>
      </c>
      <c r="G1371" t="s">
        <v>82</v>
      </c>
      <c r="H1371">
        <v>1933</v>
      </c>
      <c r="I1371">
        <v>4</v>
      </c>
      <c r="J1371" t="s">
        <v>42</v>
      </c>
      <c r="K1371">
        <v>3</v>
      </c>
      <c r="L1371">
        <v>2</v>
      </c>
      <c r="M1371" t="s">
        <v>43</v>
      </c>
      <c r="N1371">
        <v>3</v>
      </c>
      <c r="O1371" t="s">
        <v>44</v>
      </c>
      <c r="P1371">
        <v>9854</v>
      </c>
      <c r="Q1371">
        <v>3</v>
      </c>
      <c r="R1371" t="s">
        <v>38</v>
      </c>
      <c r="S1371">
        <v>11</v>
      </c>
      <c r="T1371">
        <v>3</v>
      </c>
      <c r="U1371">
        <v>4</v>
      </c>
      <c r="V1371">
        <v>0</v>
      </c>
      <c r="W1371">
        <v>6</v>
      </c>
      <c r="X1371">
        <v>0</v>
      </c>
      <c r="Y1371">
        <v>3</v>
      </c>
      <c r="Z1371">
        <v>2</v>
      </c>
      <c r="AA1371">
        <v>0</v>
      </c>
      <c r="AB1371">
        <v>2</v>
      </c>
      <c r="AC1371">
        <v>2</v>
      </c>
      <c r="AD1371">
        <v>1</v>
      </c>
      <c r="AE1371">
        <v>1</v>
      </c>
      <c r="AF1371">
        <v>0</v>
      </c>
      <c r="AG1371">
        <v>1</v>
      </c>
      <c r="AH1371" t="s">
        <v>63</v>
      </c>
      <c r="AI1371" t="s">
        <v>73</v>
      </c>
      <c r="AJ1371" t="s">
        <v>47</v>
      </c>
      <c r="AK1371" t="s">
        <v>48</v>
      </c>
      <c r="AL1371" t="s">
        <v>65</v>
      </c>
      <c r="AM1371">
        <v>3.5</v>
      </c>
      <c r="AN1371" t="s">
        <v>95</v>
      </c>
      <c r="AO1371" t="str" cm="1">
        <f t="array" ref="AO1371">_xlfn.IFS(
  attrition_data[[#This Row],[YearsSinceLastPromotion]]="","",
  attrition_data[[#This Row],[YearsSinceLastPromotion]]=0,"0",
  attrition_data[[#This Row],[YearsSinceLastPromotion]]&lt;=2,"1–2",
  attrition_data[[#This Row],[YearsSinceLastPromotion]]&lt;=5,"3–5",
  TRUE,"6+"
)</f>
        <v>1–2</v>
      </c>
      <c r="AP1371">
        <f>attrition_data[[#This Row],[MonthlyIncome]] * 12 * ReplacementFactor</f>
        <v>35474.400000000001</v>
      </c>
      <c r="AQ1371">
        <f>IFERROR(attrition_data[[#This Row],[AttritionFlag]] * attrition_data[[#This Row],[ReplacementCost]], 0)</f>
        <v>35474.400000000001</v>
      </c>
      <c r="AR137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371" t="str" cm="1">
        <f t="array" ref="AS1371">_xlfn.IFS(
  attrition_data[[#This Row],[RiskScore]] &lt;= $AU$3, "Q1 (Lowest)",
  attrition_data[[#This Row],[RiskScore]] &lt;= $AV$3, "Q2",
  attrition_data[[#This Row],[RiskScore]] &lt;= $AW$3, "Q3",
  TRUE, "Q4 (Highest)"
)</f>
        <v>Q3</v>
      </c>
    </row>
    <row r="1372" spans="1:45">
      <c r="A1372">
        <v>47</v>
      </c>
      <c r="B1372" t="s">
        <v>50</v>
      </c>
      <c r="C1372" t="s">
        <v>74</v>
      </c>
      <c r="D1372" t="s">
        <v>52</v>
      </c>
      <c r="E1372">
        <v>14</v>
      </c>
      <c r="F1372">
        <v>4</v>
      </c>
      <c r="G1372" t="s">
        <v>83</v>
      </c>
      <c r="H1372">
        <v>1934</v>
      </c>
      <c r="I1372">
        <v>3</v>
      </c>
      <c r="J1372" t="s">
        <v>53</v>
      </c>
      <c r="K1372">
        <v>3</v>
      </c>
      <c r="L1372">
        <v>2</v>
      </c>
      <c r="M1372" t="s">
        <v>54</v>
      </c>
      <c r="N1372">
        <v>2</v>
      </c>
      <c r="O1372" t="s">
        <v>55</v>
      </c>
      <c r="P1372">
        <v>5467</v>
      </c>
      <c r="Q1372">
        <v>8</v>
      </c>
      <c r="R1372" t="s">
        <v>50</v>
      </c>
      <c r="S1372">
        <v>18</v>
      </c>
      <c r="T1372">
        <v>3</v>
      </c>
      <c r="U1372">
        <v>3</v>
      </c>
      <c r="V1372">
        <v>1</v>
      </c>
      <c r="W1372">
        <v>16</v>
      </c>
      <c r="X1372">
        <v>4</v>
      </c>
      <c r="Y1372">
        <v>4</v>
      </c>
      <c r="Z1372">
        <v>8</v>
      </c>
      <c r="AA1372">
        <v>7</v>
      </c>
      <c r="AB1372">
        <v>1</v>
      </c>
      <c r="AC1372">
        <v>7</v>
      </c>
      <c r="AD1372">
        <v>0</v>
      </c>
      <c r="AE1372">
        <v>0</v>
      </c>
      <c r="AF1372">
        <v>1</v>
      </c>
      <c r="AG1372">
        <v>1</v>
      </c>
      <c r="AH1372" t="s">
        <v>56</v>
      </c>
      <c r="AI1372" t="s">
        <v>73</v>
      </c>
      <c r="AJ1372" t="s">
        <v>47</v>
      </c>
      <c r="AK1372" t="s">
        <v>71</v>
      </c>
      <c r="AL1372" t="s">
        <v>49</v>
      </c>
      <c r="AM1372">
        <v>3</v>
      </c>
      <c r="AN1372" t="s">
        <v>94</v>
      </c>
      <c r="AO1372" t="str" cm="1">
        <f t="array" ref="AO1372">_xlfn.IFS(
  attrition_data[[#This Row],[YearsSinceLastPromotion]]="","",
  attrition_data[[#This Row],[YearsSinceLastPromotion]]=0,"0",
  attrition_data[[#This Row],[YearsSinceLastPromotion]]&lt;=2,"1–2",
  attrition_data[[#This Row],[YearsSinceLastPromotion]]&lt;=5,"3–5",
  TRUE,"6+"
)</f>
        <v>1–2</v>
      </c>
      <c r="AP1372">
        <f>attrition_data[[#This Row],[MonthlyIncome]] * 12 * ReplacementFactor</f>
        <v>19681.2</v>
      </c>
      <c r="AQ1372">
        <f>IFERROR(attrition_data[[#This Row],[AttritionFlag]] * attrition_data[[#This Row],[ReplacementCost]], 0)</f>
        <v>0</v>
      </c>
      <c r="AR137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72" t="str" cm="1">
        <f t="array" ref="AS1372">_xlfn.IFS(
  attrition_data[[#This Row],[RiskScore]] &lt;= $AU$3, "Q1 (Lowest)",
  attrition_data[[#This Row],[RiskScore]] &lt;= $AV$3, "Q2",
  attrition_data[[#This Row],[RiskScore]] &lt;= $AW$3, "Q3",
  TRUE, "Q4 (Highest)"
)</f>
        <v>Q1 (Lowest)</v>
      </c>
    </row>
    <row r="1373" spans="1:45">
      <c r="A1373">
        <v>56</v>
      </c>
      <c r="B1373" t="s">
        <v>50</v>
      </c>
      <c r="C1373" t="s">
        <v>39</v>
      </c>
      <c r="D1373" t="s">
        <v>40</v>
      </c>
      <c r="E1373">
        <v>11</v>
      </c>
      <c r="F1373">
        <v>5</v>
      </c>
      <c r="G1373" t="s">
        <v>82</v>
      </c>
      <c r="H1373">
        <v>1935</v>
      </c>
      <c r="I1373">
        <v>4</v>
      </c>
      <c r="J1373" t="s">
        <v>42</v>
      </c>
      <c r="K1373">
        <v>2</v>
      </c>
      <c r="L1373">
        <v>2</v>
      </c>
      <c r="M1373" t="s">
        <v>43</v>
      </c>
      <c r="N1373">
        <v>1</v>
      </c>
      <c r="O1373" t="s">
        <v>55</v>
      </c>
      <c r="P1373">
        <v>5380</v>
      </c>
      <c r="Q1373">
        <v>4</v>
      </c>
      <c r="R1373" t="s">
        <v>50</v>
      </c>
      <c r="S1373">
        <v>16</v>
      </c>
      <c r="T1373">
        <v>3</v>
      </c>
      <c r="U1373">
        <v>3</v>
      </c>
      <c r="V1373">
        <v>1</v>
      </c>
      <c r="W1373">
        <v>6</v>
      </c>
      <c r="X1373">
        <v>3</v>
      </c>
      <c r="Y1373">
        <v>3</v>
      </c>
      <c r="Z1373">
        <v>0</v>
      </c>
      <c r="AA1373">
        <v>0</v>
      </c>
      <c r="AB1373">
        <v>0</v>
      </c>
      <c r="AC1373">
        <v>0</v>
      </c>
      <c r="AD1373">
        <v>0</v>
      </c>
      <c r="AE1373">
        <v>0</v>
      </c>
      <c r="AF1373">
        <v>1</v>
      </c>
      <c r="AG1373">
        <v>0</v>
      </c>
      <c r="AH1373" t="s">
        <v>66</v>
      </c>
      <c r="AI1373" t="s">
        <v>73</v>
      </c>
      <c r="AJ1373" t="s">
        <v>47</v>
      </c>
      <c r="AK1373" t="s">
        <v>48</v>
      </c>
      <c r="AL1373" t="s">
        <v>62</v>
      </c>
      <c r="AM1373">
        <v>2.75</v>
      </c>
      <c r="AN1373" t="s">
        <v>94</v>
      </c>
      <c r="AO1373" t="str" cm="1">
        <f t="array" ref="AO1373">_xlfn.IFS(
  attrition_data[[#This Row],[YearsSinceLastPromotion]]="","",
  attrition_data[[#This Row],[YearsSinceLastPromotion]]=0,"0",
  attrition_data[[#This Row],[YearsSinceLastPromotion]]&lt;=2,"1–2",
  attrition_data[[#This Row],[YearsSinceLastPromotion]]&lt;=5,"3–5",
  TRUE,"6+"
)</f>
        <v>0</v>
      </c>
      <c r="AP1373">
        <f>attrition_data[[#This Row],[MonthlyIncome]] * 12 * ReplacementFactor</f>
        <v>19368</v>
      </c>
      <c r="AQ1373">
        <f>IFERROR(attrition_data[[#This Row],[AttritionFlag]] * attrition_data[[#This Row],[ReplacementCost]], 0)</f>
        <v>0</v>
      </c>
      <c r="AR137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73" t="str" cm="1">
        <f t="array" ref="AS1373">_xlfn.IFS(
  attrition_data[[#This Row],[RiskScore]] &lt;= $AU$3, "Q1 (Lowest)",
  attrition_data[[#This Row],[RiskScore]] &lt;= $AV$3, "Q2",
  attrition_data[[#This Row],[RiskScore]] &lt;= $AW$3, "Q3",
  TRUE, "Q4 (Highest)"
)</f>
        <v>Q2</v>
      </c>
    </row>
    <row r="1374" spans="1:45">
      <c r="A1374">
        <v>39</v>
      </c>
      <c r="B1374" t="s">
        <v>50</v>
      </c>
      <c r="C1374" t="s">
        <v>39</v>
      </c>
      <c r="D1374" t="s">
        <v>52</v>
      </c>
      <c r="E1374">
        <v>9</v>
      </c>
      <c r="F1374">
        <v>2</v>
      </c>
      <c r="G1374" t="s">
        <v>64</v>
      </c>
      <c r="H1374">
        <v>1936</v>
      </c>
      <c r="I1374">
        <v>1</v>
      </c>
      <c r="J1374" t="s">
        <v>53</v>
      </c>
      <c r="K1374">
        <v>3</v>
      </c>
      <c r="L1374">
        <v>2</v>
      </c>
      <c r="M1374" t="s">
        <v>69</v>
      </c>
      <c r="N1374">
        <v>1</v>
      </c>
      <c r="O1374" t="s">
        <v>55</v>
      </c>
      <c r="P1374">
        <v>5151</v>
      </c>
      <c r="Q1374">
        <v>1</v>
      </c>
      <c r="R1374" t="s">
        <v>50</v>
      </c>
      <c r="S1374">
        <v>25</v>
      </c>
      <c r="T1374">
        <v>4</v>
      </c>
      <c r="U1374">
        <v>4</v>
      </c>
      <c r="V1374">
        <v>1</v>
      </c>
      <c r="W1374">
        <v>10</v>
      </c>
      <c r="X1374">
        <v>3</v>
      </c>
      <c r="Y1374">
        <v>3</v>
      </c>
      <c r="Z1374">
        <v>10</v>
      </c>
      <c r="AA1374">
        <v>0</v>
      </c>
      <c r="AB1374">
        <v>7</v>
      </c>
      <c r="AC1374">
        <v>9</v>
      </c>
      <c r="AD1374">
        <v>0</v>
      </c>
      <c r="AE1374">
        <v>0</v>
      </c>
      <c r="AF1374">
        <v>0</v>
      </c>
      <c r="AG1374">
        <v>1</v>
      </c>
      <c r="AH1374" t="s">
        <v>45</v>
      </c>
      <c r="AI1374" t="s">
        <v>57</v>
      </c>
      <c r="AJ1374" t="s">
        <v>47</v>
      </c>
      <c r="AK1374" t="s">
        <v>58</v>
      </c>
      <c r="AL1374" t="s">
        <v>49</v>
      </c>
      <c r="AM1374">
        <v>2.25</v>
      </c>
      <c r="AN1374" t="s">
        <v>96</v>
      </c>
      <c r="AO1374" t="str" cm="1">
        <f t="array" ref="AO1374">_xlfn.IFS(
  attrition_data[[#This Row],[YearsSinceLastPromotion]]="","",
  attrition_data[[#This Row],[YearsSinceLastPromotion]]=0,"0",
  attrition_data[[#This Row],[YearsSinceLastPromotion]]&lt;=2,"1–2",
  attrition_data[[#This Row],[YearsSinceLastPromotion]]&lt;=5,"3–5",
  TRUE,"6+"
)</f>
        <v>6+</v>
      </c>
      <c r="AP1374">
        <f>attrition_data[[#This Row],[MonthlyIncome]] * 12 * ReplacementFactor</f>
        <v>18543.599999999999</v>
      </c>
      <c r="AQ1374">
        <f>IFERROR(attrition_data[[#This Row],[AttritionFlag]] * attrition_data[[#This Row],[ReplacementCost]], 0)</f>
        <v>0</v>
      </c>
      <c r="AR137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74" t="str" cm="1">
        <f t="array" ref="AS1374">_xlfn.IFS(
  attrition_data[[#This Row],[RiskScore]] &lt;= $AU$3, "Q1 (Lowest)",
  attrition_data[[#This Row],[RiskScore]] &lt;= $AV$3, "Q2",
  attrition_data[[#This Row],[RiskScore]] &lt;= $AW$3, "Q3",
  TRUE, "Q4 (Highest)"
)</f>
        <v>Q2</v>
      </c>
    </row>
    <row r="1375" spans="1:45">
      <c r="A1375">
        <v>38</v>
      </c>
      <c r="B1375" t="s">
        <v>50</v>
      </c>
      <c r="C1375" t="s">
        <v>51</v>
      </c>
      <c r="D1375" t="s">
        <v>52</v>
      </c>
      <c r="E1375">
        <v>8</v>
      </c>
      <c r="F1375">
        <v>3</v>
      </c>
      <c r="G1375" t="s">
        <v>64</v>
      </c>
      <c r="H1375">
        <v>1937</v>
      </c>
      <c r="I1375">
        <v>4</v>
      </c>
      <c r="J1375" t="s">
        <v>42</v>
      </c>
      <c r="K1375">
        <v>2</v>
      </c>
      <c r="L1375">
        <v>2</v>
      </c>
      <c r="M1375" t="s">
        <v>54</v>
      </c>
      <c r="N1375">
        <v>2</v>
      </c>
      <c r="O1375" t="s">
        <v>67</v>
      </c>
      <c r="P1375">
        <v>2133</v>
      </c>
      <c r="Q1375">
        <v>1</v>
      </c>
      <c r="R1375" t="s">
        <v>38</v>
      </c>
      <c r="S1375">
        <v>16</v>
      </c>
      <c r="T1375">
        <v>3</v>
      </c>
      <c r="U1375">
        <v>3</v>
      </c>
      <c r="V1375">
        <v>1</v>
      </c>
      <c r="W1375">
        <v>20</v>
      </c>
      <c r="X1375">
        <v>3</v>
      </c>
      <c r="Y1375">
        <v>3</v>
      </c>
      <c r="Z1375">
        <v>20</v>
      </c>
      <c r="AA1375">
        <v>11</v>
      </c>
      <c r="AB1375">
        <v>0</v>
      </c>
      <c r="AC1375">
        <v>7</v>
      </c>
      <c r="AD1375">
        <v>0</v>
      </c>
      <c r="AE1375">
        <v>1</v>
      </c>
      <c r="AF1375">
        <v>1</v>
      </c>
      <c r="AG1375">
        <v>1</v>
      </c>
      <c r="AH1375" t="s">
        <v>45</v>
      </c>
      <c r="AI1375" t="s">
        <v>57</v>
      </c>
      <c r="AJ1375" t="s">
        <v>61</v>
      </c>
      <c r="AK1375" t="s">
        <v>71</v>
      </c>
      <c r="AL1375" t="s">
        <v>71</v>
      </c>
      <c r="AM1375">
        <v>3</v>
      </c>
      <c r="AN1375" t="s">
        <v>94</v>
      </c>
      <c r="AO1375" t="str" cm="1">
        <f t="array" ref="AO1375">_xlfn.IFS(
  attrition_data[[#This Row],[YearsSinceLastPromotion]]="","",
  attrition_data[[#This Row],[YearsSinceLastPromotion]]=0,"0",
  attrition_data[[#This Row],[YearsSinceLastPromotion]]&lt;=2,"1–2",
  attrition_data[[#This Row],[YearsSinceLastPromotion]]&lt;=5,"3–5",
  TRUE,"6+"
)</f>
        <v>0</v>
      </c>
      <c r="AP1375">
        <f>attrition_data[[#This Row],[MonthlyIncome]] * 12 * ReplacementFactor</f>
        <v>7678.7999999999993</v>
      </c>
      <c r="AQ1375">
        <f>IFERROR(attrition_data[[#This Row],[AttritionFlag]] * attrition_data[[#This Row],[ReplacementCost]], 0)</f>
        <v>0</v>
      </c>
      <c r="AR137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75" t="str" cm="1">
        <f t="array" ref="AS1375">_xlfn.IFS(
  attrition_data[[#This Row],[RiskScore]] &lt;= $AU$3, "Q1 (Lowest)",
  attrition_data[[#This Row],[RiskScore]] &lt;= $AV$3, "Q2",
  attrition_data[[#This Row],[RiskScore]] &lt;= $AW$3, "Q3",
  TRUE, "Q4 (Highest)"
)</f>
        <v>Q2</v>
      </c>
    </row>
    <row r="1376" spans="1:45">
      <c r="A1376">
        <v>58</v>
      </c>
      <c r="B1376" t="s">
        <v>50</v>
      </c>
      <c r="C1376" t="s">
        <v>39</v>
      </c>
      <c r="D1376" t="s">
        <v>40</v>
      </c>
      <c r="E1376">
        <v>21</v>
      </c>
      <c r="F1376">
        <v>3</v>
      </c>
      <c r="G1376" t="s">
        <v>41</v>
      </c>
      <c r="H1376">
        <v>1938</v>
      </c>
      <c r="I1376">
        <v>4</v>
      </c>
      <c r="J1376" t="s">
        <v>42</v>
      </c>
      <c r="K1376">
        <v>3</v>
      </c>
      <c r="L1376">
        <v>4</v>
      </c>
      <c r="M1376" t="s">
        <v>75</v>
      </c>
      <c r="N1376">
        <v>4</v>
      </c>
      <c r="O1376" t="s">
        <v>55</v>
      </c>
      <c r="P1376">
        <v>17875</v>
      </c>
      <c r="Q1376">
        <v>4</v>
      </c>
      <c r="R1376" t="s">
        <v>38</v>
      </c>
      <c r="S1376">
        <v>13</v>
      </c>
      <c r="T1376">
        <v>3</v>
      </c>
      <c r="U1376">
        <v>3</v>
      </c>
      <c r="V1376">
        <v>1</v>
      </c>
      <c r="W1376">
        <v>29</v>
      </c>
      <c r="X1376">
        <v>2</v>
      </c>
      <c r="Y1376">
        <v>2</v>
      </c>
      <c r="Z1376">
        <v>1</v>
      </c>
      <c r="AA1376">
        <v>0</v>
      </c>
      <c r="AB1376">
        <v>0</v>
      </c>
      <c r="AC1376">
        <v>0</v>
      </c>
      <c r="AD1376">
        <v>0</v>
      </c>
      <c r="AE1376">
        <v>1</v>
      </c>
      <c r="AF1376">
        <v>1</v>
      </c>
      <c r="AG1376">
        <v>0</v>
      </c>
      <c r="AH1376" t="s">
        <v>66</v>
      </c>
      <c r="AI1376" t="s">
        <v>68</v>
      </c>
      <c r="AJ1376" t="s">
        <v>76</v>
      </c>
      <c r="AK1376" t="s">
        <v>77</v>
      </c>
      <c r="AL1376" t="s">
        <v>62</v>
      </c>
      <c r="AM1376">
        <v>3.25</v>
      </c>
      <c r="AN1376" t="s">
        <v>95</v>
      </c>
      <c r="AO1376" t="str" cm="1">
        <f t="array" ref="AO1376">_xlfn.IFS(
  attrition_data[[#This Row],[YearsSinceLastPromotion]]="","",
  attrition_data[[#This Row],[YearsSinceLastPromotion]]=0,"0",
  attrition_data[[#This Row],[YearsSinceLastPromotion]]&lt;=2,"1–2",
  attrition_data[[#This Row],[YearsSinceLastPromotion]]&lt;=5,"3–5",
  TRUE,"6+"
)</f>
        <v>0</v>
      </c>
      <c r="AP1376">
        <f>attrition_data[[#This Row],[MonthlyIncome]] * 12 * ReplacementFactor</f>
        <v>64350</v>
      </c>
      <c r="AQ1376">
        <f>IFERROR(attrition_data[[#This Row],[AttritionFlag]] * attrition_data[[#This Row],[ReplacementCost]], 0)</f>
        <v>0</v>
      </c>
      <c r="AR137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376" t="str" cm="1">
        <f t="array" ref="AS1376">_xlfn.IFS(
  attrition_data[[#This Row],[RiskScore]] &lt;= $AU$3, "Q1 (Lowest)",
  attrition_data[[#This Row],[RiskScore]] &lt;= $AV$3, "Q2",
  attrition_data[[#This Row],[RiskScore]] &lt;= $AW$3, "Q3",
  TRUE, "Q4 (Highest)"
)</f>
        <v>Q4 (Highest)</v>
      </c>
    </row>
    <row r="1377" spans="1:45">
      <c r="A1377">
        <v>32</v>
      </c>
      <c r="B1377" t="s">
        <v>38</v>
      </c>
      <c r="C1377" t="s">
        <v>51</v>
      </c>
      <c r="D1377" t="s">
        <v>52</v>
      </c>
      <c r="E1377">
        <v>5</v>
      </c>
      <c r="F1377">
        <v>2</v>
      </c>
      <c r="G1377" t="s">
        <v>41</v>
      </c>
      <c r="H1377">
        <v>1939</v>
      </c>
      <c r="I1377">
        <v>1</v>
      </c>
      <c r="J1377" t="s">
        <v>42</v>
      </c>
      <c r="K1377">
        <v>4</v>
      </c>
      <c r="L1377">
        <v>1</v>
      </c>
      <c r="M1377" t="s">
        <v>54</v>
      </c>
      <c r="N1377">
        <v>3</v>
      </c>
      <c r="O1377" t="s">
        <v>44</v>
      </c>
      <c r="P1377">
        <v>2432</v>
      </c>
      <c r="Q1377">
        <v>3</v>
      </c>
      <c r="R1377" t="s">
        <v>38</v>
      </c>
      <c r="S1377">
        <v>14</v>
      </c>
      <c r="T1377">
        <v>3</v>
      </c>
      <c r="U1377">
        <v>1</v>
      </c>
      <c r="V1377">
        <v>0</v>
      </c>
      <c r="W1377">
        <v>8</v>
      </c>
      <c r="X1377">
        <v>2</v>
      </c>
      <c r="Y1377">
        <v>3</v>
      </c>
      <c r="Z1377">
        <v>4</v>
      </c>
      <c r="AA1377">
        <v>1</v>
      </c>
      <c r="AB1377">
        <v>0</v>
      </c>
      <c r="AC1377">
        <v>3</v>
      </c>
      <c r="AD1377">
        <v>1</v>
      </c>
      <c r="AE1377">
        <v>1</v>
      </c>
      <c r="AF1377">
        <v>1</v>
      </c>
      <c r="AG1377">
        <v>1</v>
      </c>
      <c r="AH1377" t="s">
        <v>63</v>
      </c>
      <c r="AI1377" t="s">
        <v>46</v>
      </c>
      <c r="AJ1377" t="s">
        <v>61</v>
      </c>
      <c r="AK1377" t="s">
        <v>48</v>
      </c>
      <c r="AL1377" t="s">
        <v>65</v>
      </c>
      <c r="AM1377">
        <v>2</v>
      </c>
      <c r="AN1377" t="s">
        <v>93</v>
      </c>
      <c r="AO1377" t="str" cm="1">
        <f t="array" ref="AO1377">_xlfn.IFS(
  attrition_data[[#This Row],[YearsSinceLastPromotion]]="","",
  attrition_data[[#This Row],[YearsSinceLastPromotion]]=0,"0",
  attrition_data[[#This Row],[YearsSinceLastPromotion]]&lt;=2,"1–2",
  attrition_data[[#This Row],[YearsSinceLastPromotion]]&lt;=5,"3–5",
  TRUE,"6+"
)</f>
        <v>0</v>
      </c>
      <c r="AP1377">
        <f>attrition_data[[#This Row],[MonthlyIncome]] * 12 * ReplacementFactor</f>
        <v>8755.1999999999989</v>
      </c>
      <c r="AQ1377">
        <f>IFERROR(attrition_data[[#This Row],[AttritionFlag]] * attrition_data[[#This Row],[ReplacementCost]], 0)</f>
        <v>8755.1999999999989</v>
      </c>
      <c r="AR137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377" t="str" cm="1">
        <f t="array" ref="AS1377">_xlfn.IFS(
  attrition_data[[#This Row],[RiskScore]] &lt;= $AU$3, "Q1 (Lowest)",
  attrition_data[[#This Row],[RiskScore]] &lt;= $AV$3, "Q2",
  attrition_data[[#This Row],[RiskScore]] &lt;= $AW$3, "Q3",
  TRUE, "Q4 (Highest)"
)</f>
        <v>Q3</v>
      </c>
    </row>
    <row r="1378" spans="1:45">
      <c r="A1378">
        <v>38</v>
      </c>
      <c r="B1378" t="s">
        <v>50</v>
      </c>
      <c r="C1378" t="s">
        <v>39</v>
      </c>
      <c r="D1378" t="s">
        <v>52</v>
      </c>
      <c r="E1378">
        <v>9</v>
      </c>
      <c r="F1378">
        <v>2</v>
      </c>
      <c r="G1378" t="s">
        <v>41</v>
      </c>
      <c r="H1378">
        <v>1940</v>
      </c>
      <c r="I1378">
        <v>2</v>
      </c>
      <c r="J1378" t="s">
        <v>53</v>
      </c>
      <c r="K1378">
        <v>3</v>
      </c>
      <c r="L1378">
        <v>1</v>
      </c>
      <c r="M1378" t="s">
        <v>54</v>
      </c>
      <c r="N1378">
        <v>4</v>
      </c>
      <c r="O1378" t="s">
        <v>67</v>
      </c>
      <c r="P1378">
        <v>4771</v>
      </c>
      <c r="Q1378">
        <v>2</v>
      </c>
      <c r="R1378" t="s">
        <v>50</v>
      </c>
      <c r="S1378">
        <v>19</v>
      </c>
      <c r="T1378">
        <v>3</v>
      </c>
      <c r="U1378">
        <v>4</v>
      </c>
      <c r="V1378">
        <v>2</v>
      </c>
      <c r="W1378">
        <v>10</v>
      </c>
      <c r="X1378">
        <v>0</v>
      </c>
      <c r="Y1378">
        <v>4</v>
      </c>
      <c r="Z1378">
        <v>5</v>
      </c>
      <c r="AA1378">
        <v>2</v>
      </c>
      <c r="AB1378">
        <v>0</v>
      </c>
      <c r="AC1378">
        <v>3</v>
      </c>
      <c r="AD1378">
        <v>0</v>
      </c>
      <c r="AE1378">
        <v>0</v>
      </c>
      <c r="AF1378">
        <v>1</v>
      </c>
      <c r="AG1378">
        <v>1</v>
      </c>
      <c r="AH1378" t="s">
        <v>45</v>
      </c>
      <c r="AI1378" t="s">
        <v>57</v>
      </c>
      <c r="AJ1378" t="s">
        <v>61</v>
      </c>
      <c r="AK1378" t="s">
        <v>58</v>
      </c>
      <c r="AL1378" t="s">
        <v>65</v>
      </c>
      <c r="AM1378">
        <v>3.5</v>
      </c>
      <c r="AN1378" t="s">
        <v>95</v>
      </c>
      <c r="AO1378" t="str" cm="1">
        <f t="array" ref="AO1378">_xlfn.IFS(
  attrition_data[[#This Row],[YearsSinceLastPromotion]]="","",
  attrition_data[[#This Row],[YearsSinceLastPromotion]]=0,"0",
  attrition_data[[#This Row],[YearsSinceLastPromotion]]&lt;=2,"1–2",
  attrition_data[[#This Row],[YearsSinceLastPromotion]]&lt;=5,"3–5",
  TRUE,"6+"
)</f>
        <v>0</v>
      </c>
      <c r="AP1378">
        <f>attrition_data[[#This Row],[MonthlyIncome]] * 12 * ReplacementFactor</f>
        <v>17175.599999999999</v>
      </c>
      <c r="AQ1378">
        <f>IFERROR(attrition_data[[#This Row],[AttritionFlag]] * attrition_data[[#This Row],[ReplacementCost]], 0)</f>
        <v>0</v>
      </c>
      <c r="AR137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78" t="str" cm="1">
        <f t="array" ref="AS1378">_xlfn.IFS(
  attrition_data[[#This Row],[RiskScore]] &lt;= $AU$3, "Q1 (Lowest)",
  attrition_data[[#This Row],[RiskScore]] &lt;= $AV$3, "Q2",
  attrition_data[[#This Row],[RiskScore]] &lt;= $AW$3, "Q3",
  TRUE, "Q4 (Highest)"
)</f>
        <v>Q1 (Lowest)</v>
      </c>
    </row>
    <row r="1379" spans="1:45">
      <c r="A1379">
        <v>49</v>
      </c>
      <c r="B1379" t="s">
        <v>50</v>
      </c>
      <c r="C1379" t="s">
        <v>51</v>
      </c>
      <c r="D1379" t="s">
        <v>52</v>
      </c>
      <c r="E1379">
        <v>2</v>
      </c>
      <c r="F1379">
        <v>1</v>
      </c>
      <c r="G1379" t="s">
        <v>41</v>
      </c>
      <c r="H1379">
        <v>1941</v>
      </c>
      <c r="I1379">
        <v>2</v>
      </c>
      <c r="J1379" t="s">
        <v>53</v>
      </c>
      <c r="K1379">
        <v>3</v>
      </c>
      <c r="L1379">
        <v>5</v>
      </c>
      <c r="M1379" t="s">
        <v>80</v>
      </c>
      <c r="N1379">
        <v>4</v>
      </c>
      <c r="O1379" t="s">
        <v>55</v>
      </c>
      <c r="P1379">
        <v>19161</v>
      </c>
      <c r="Q1379">
        <v>3</v>
      </c>
      <c r="R1379" t="s">
        <v>50</v>
      </c>
      <c r="S1379">
        <v>15</v>
      </c>
      <c r="T1379">
        <v>3</v>
      </c>
      <c r="U1379">
        <v>4</v>
      </c>
      <c r="V1379">
        <v>0</v>
      </c>
      <c r="W1379">
        <v>28</v>
      </c>
      <c r="X1379">
        <v>3</v>
      </c>
      <c r="Y1379">
        <v>3</v>
      </c>
      <c r="Z1379">
        <v>5</v>
      </c>
      <c r="AA1379">
        <v>4</v>
      </c>
      <c r="AB1379">
        <v>4</v>
      </c>
      <c r="AC1379">
        <v>3</v>
      </c>
      <c r="AD1379">
        <v>0</v>
      </c>
      <c r="AE1379">
        <v>0</v>
      </c>
      <c r="AF1379">
        <v>0</v>
      </c>
      <c r="AG1379">
        <v>1</v>
      </c>
      <c r="AH1379" t="s">
        <v>56</v>
      </c>
      <c r="AI1379" t="s">
        <v>46</v>
      </c>
      <c r="AJ1379" t="s">
        <v>76</v>
      </c>
      <c r="AK1379" t="s">
        <v>77</v>
      </c>
      <c r="AL1379" t="s">
        <v>65</v>
      </c>
      <c r="AM1379">
        <v>3.25</v>
      </c>
      <c r="AN1379" t="s">
        <v>95</v>
      </c>
      <c r="AO1379" t="str" cm="1">
        <f t="array" ref="AO1379">_xlfn.IFS(
  attrition_data[[#This Row],[YearsSinceLastPromotion]]="","",
  attrition_data[[#This Row],[YearsSinceLastPromotion]]=0,"0",
  attrition_data[[#This Row],[YearsSinceLastPromotion]]&lt;=2,"1–2",
  attrition_data[[#This Row],[YearsSinceLastPromotion]]&lt;=5,"3–5",
  TRUE,"6+"
)</f>
        <v>3–5</v>
      </c>
      <c r="AP1379">
        <f>attrition_data[[#This Row],[MonthlyIncome]] * 12 * ReplacementFactor</f>
        <v>68979.599999999991</v>
      </c>
      <c r="AQ1379">
        <f>IFERROR(attrition_data[[#This Row],[AttritionFlag]] * attrition_data[[#This Row],[ReplacementCost]], 0)</f>
        <v>0</v>
      </c>
      <c r="AR137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79" t="str" cm="1">
        <f t="array" ref="AS1379">_xlfn.IFS(
  attrition_data[[#This Row],[RiskScore]] &lt;= $AU$3, "Q1 (Lowest)",
  attrition_data[[#This Row],[RiskScore]] &lt;= $AV$3, "Q2",
  attrition_data[[#This Row],[RiskScore]] &lt;= $AW$3, "Q3",
  TRUE, "Q4 (Highest)"
)</f>
        <v>Q2</v>
      </c>
    </row>
    <row r="1380" spans="1:45">
      <c r="A1380">
        <v>42</v>
      </c>
      <c r="B1380" t="s">
        <v>50</v>
      </c>
      <c r="C1380" t="s">
        <v>39</v>
      </c>
      <c r="D1380" t="s">
        <v>40</v>
      </c>
      <c r="E1380">
        <v>12</v>
      </c>
      <c r="F1380">
        <v>4</v>
      </c>
      <c r="G1380" t="s">
        <v>82</v>
      </c>
      <c r="H1380">
        <v>1943</v>
      </c>
      <c r="I1380">
        <v>2</v>
      </c>
      <c r="J1380" t="s">
        <v>53</v>
      </c>
      <c r="K1380">
        <v>3</v>
      </c>
      <c r="L1380">
        <v>2</v>
      </c>
      <c r="M1380" t="s">
        <v>43</v>
      </c>
      <c r="N1380">
        <v>4</v>
      </c>
      <c r="O1380" t="s">
        <v>67</v>
      </c>
      <c r="P1380">
        <v>5087</v>
      </c>
      <c r="Q1380">
        <v>3</v>
      </c>
      <c r="R1380" t="s">
        <v>38</v>
      </c>
      <c r="S1380">
        <v>12</v>
      </c>
      <c r="T1380">
        <v>3</v>
      </c>
      <c r="U1380">
        <v>3</v>
      </c>
      <c r="V1380">
        <v>2</v>
      </c>
      <c r="W1380">
        <v>14</v>
      </c>
      <c r="X1380">
        <v>4</v>
      </c>
      <c r="Y1380">
        <v>3</v>
      </c>
      <c r="Z1380">
        <v>0</v>
      </c>
      <c r="AA1380">
        <v>0</v>
      </c>
      <c r="AB1380">
        <v>0</v>
      </c>
      <c r="AC1380">
        <v>0</v>
      </c>
      <c r="AD1380">
        <v>0</v>
      </c>
      <c r="AE1380">
        <v>1</v>
      </c>
      <c r="AF1380">
        <v>1</v>
      </c>
      <c r="AG1380">
        <v>0</v>
      </c>
      <c r="AH1380" t="s">
        <v>45</v>
      </c>
      <c r="AI1380" t="s">
        <v>73</v>
      </c>
      <c r="AJ1380" t="s">
        <v>47</v>
      </c>
      <c r="AK1380" t="s">
        <v>58</v>
      </c>
      <c r="AL1380" t="s">
        <v>62</v>
      </c>
      <c r="AM1380">
        <v>3</v>
      </c>
      <c r="AN1380" t="s">
        <v>94</v>
      </c>
      <c r="AO1380" t="str" cm="1">
        <f t="array" ref="AO1380">_xlfn.IFS(
  attrition_data[[#This Row],[YearsSinceLastPromotion]]="","",
  attrition_data[[#This Row],[YearsSinceLastPromotion]]=0,"0",
  attrition_data[[#This Row],[YearsSinceLastPromotion]]&lt;=2,"1–2",
  attrition_data[[#This Row],[YearsSinceLastPromotion]]&lt;=5,"3–5",
  TRUE,"6+"
)</f>
        <v>0</v>
      </c>
      <c r="AP1380">
        <f>attrition_data[[#This Row],[MonthlyIncome]] * 12 * ReplacementFactor</f>
        <v>18313.2</v>
      </c>
      <c r="AQ1380">
        <f>IFERROR(attrition_data[[#This Row],[AttritionFlag]] * attrition_data[[#This Row],[ReplacementCost]], 0)</f>
        <v>0</v>
      </c>
      <c r="AR138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380" t="str" cm="1">
        <f t="array" ref="AS1380">_xlfn.IFS(
  attrition_data[[#This Row],[RiskScore]] &lt;= $AU$3, "Q1 (Lowest)",
  attrition_data[[#This Row],[RiskScore]] &lt;= $AV$3, "Q2",
  attrition_data[[#This Row],[RiskScore]] &lt;= $AW$3, "Q3",
  TRUE, "Q4 (Highest)"
)</f>
        <v>Q3</v>
      </c>
    </row>
    <row r="1381" spans="1:45">
      <c r="A1381">
        <v>27</v>
      </c>
      <c r="B1381" t="s">
        <v>38</v>
      </c>
      <c r="C1381" t="s">
        <v>51</v>
      </c>
      <c r="D1381" t="s">
        <v>84</v>
      </c>
      <c r="E1381">
        <v>22</v>
      </c>
      <c r="F1381">
        <v>3</v>
      </c>
      <c r="G1381" t="s">
        <v>84</v>
      </c>
      <c r="H1381">
        <v>1944</v>
      </c>
      <c r="I1381">
        <v>1</v>
      </c>
      <c r="J1381" t="s">
        <v>42</v>
      </c>
      <c r="K1381">
        <v>2</v>
      </c>
      <c r="L1381">
        <v>1</v>
      </c>
      <c r="M1381" t="s">
        <v>84</v>
      </c>
      <c r="N1381">
        <v>2</v>
      </c>
      <c r="O1381" t="s">
        <v>55</v>
      </c>
      <c r="P1381">
        <v>2863</v>
      </c>
      <c r="Q1381">
        <v>1</v>
      </c>
      <c r="R1381" t="s">
        <v>50</v>
      </c>
      <c r="S1381">
        <v>12</v>
      </c>
      <c r="T1381">
        <v>3</v>
      </c>
      <c r="U1381">
        <v>1</v>
      </c>
      <c r="V1381">
        <v>0</v>
      </c>
      <c r="W1381">
        <v>1</v>
      </c>
      <c r="X1381">
        <v>2</v>
      </c>
      <c r="Y1381">
        <v>3</v>
      </c>
      <c r="Z1381">
        <v>1</v>
      </c>
      <c r="AA1381">
        <v>0</v>
      </c>
      <c r="AB1381">
        <v>0</v>
      </c>
      <c r="AC1381">
        <v>0</v>
      </c>
      <c r="AD1381">
        <v>1</v>
      </c>
      <c r="AE1381">
        <v>0</v>
      </c>
      <c r="AF1381">
        <v>1</v>
      </c>
      <c r="AG1381">
        <v>0</v>
      </c>
      <c r="AH1381" t="s">
        <v>63</v>
      </c>
      <c r="AI1381" t="s">
        <v>68</v>
      </c>
      <c r="AJ1381" t="s">
        <v>61</v>
      </c>
      <c r="AK1381" t="s">
        <v>65</v>
      </c>
      <c r="AL1381" t="s">
        <v>62</v>
      </c>
      <c r="AM1381">
        <v>1.75</v>
      </c>
      <c r="AN1381" t="s">
        <v>93</v>
      </c>
      <c r="AO1381" t="str" cm="1">
        <f t="array" ref="AO1381">_xlfn.IFS(
  attrition_data[[#This Row],[YearsSinceLastPromotion]]="","",
  attrition_data[[#This Row],[YearsSinceLastPromotion]]=0,"0",
  attrition_data[[#This Row],[YearsSinceLastPromotion]]&lt;=2,"1–2",
  attrition_data[[#This Row],[YearsSinceLastPromotion]]&lt;=5,"3–5",
  TRUE,"6+"
)</f>
        <v>0</v>
      </c>
      <c r="AP1381">
        <f>attrition_data[[#This Row],[MonthlyIncome]] * 12 * ReplacementFactor</f>
        <v>10306.799999999999</v>
      </c>
      <c r="AQ1381">
        <f>IFERROR(attrition_data[[#This Row],[AttritionFlag]] * attrition_data[[#This Row],[ReplacementCost]], 0)</f>
        <v>10306.799999999999</v>
      </c>
      <c r="AR138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3</v>
      </c>
      <c r="AS1381" t="str" cm="1">
        <f t="array" ref="AS1381">_xlfn.IFS(
  attrition_data[[#This Row],[RiskScore]] &lt;= $AU$3, "Q1 (Lowest)",
  attrition_data[[#This Row],[RiskScore]] &lt;= $AV$3, "Q2",
  attrition_data[[#This Row],[RiskScore]] &lt;= $AW$3, "Q3",
  TRUE, "Q4 (Highest)"
)</f>
        <v>Q4 (Highest)</v>
      </c>
    </row>
    <row r="1382" spans="1:45">
      <c r="A1382">
        <v>35</v>
      </c>
      <c r="B1382" t="s">
        <v>50</v>
      </c>
      <c r="C1382" t="s">
        <v>39</v>
      </c>
      <c r="D1382" t="s">
        <v>40</v>
      </c>
      <c r="E1382">
        <v>18</v>
      </c>
      <c r="F1382">
        <v>4</v>
      </c>
      <c r="G1382" t="s">
        <v>64</v>
      </c>
      <c r="H1382">
        <v>1945</v>
      </c>
      <c r="I1382">
        <v>2</v>
      </c>
      <c r="J1382" t="s">
        <v>53</v>
      </c>
      <c r="K1382">
        <v>3</v>
      </c>
      <c r="L1382">
        <v>2</v>
      </c>
      <c r="M1382" t="s">
        <v>43</v>
      </c>
      <c r="N1382">
        <v>1</v>
      </c>
      <c r="O1382" t="s">
        <v>55</v>
      </c>
      <c r="P1382">
        <v>5561</v>
      </c>
      <c r="Q1382">
        <v>0</v>
      </c>
      <c r="R1382" t="s">
        <v>50</v>
      </c>
      <c r="S1382">
        <v>16</v>
      </c>
      <c r="T1382">
        <v>3</v>
      </c>
      <c r="U1382">
        <v>4</v>
      </c>
      <c r="V1382">
        <v>1</v>
      </c>
      <c r="W1382">
        <v>6</v>
      </c>
      <c r="X1382">
        <v>2</v>
      </c>
      <c r="Y1382">
        <v>1</v>
      </c>
      <c r="Z1382">
        <v>5</v>
      </c>
      <c r="AA1382">
        <v>3</v>
      </c>
      <c r="AB1382">
        <v>0</v>
      </c>
      <c r="AC1382">
        <v>4</v>
      </c>
      <c r="AD1382">
        <v>0</v>
      </c>
      <c r="AE1382">
        <v>0</v>
      </c>
      <c r="AF1382">
        <v>1</v>
      </c>
      <c r="AG1382">
        <v>1</v>
      </c>
      <c r="AH1382" t="s">
        <v>45</v>
      </c>
      <c r="AI1382" t="s">
        <v>72</v>
      </c>
      <c r="AJ1382" t="s">
        <v>47</v>
      </c>
      <c r="AK1382" t="s">
        <v>48</v>
      </c>
      <c r="AL1382" t="s">
        <v>65</v>
      </c>
      <c r="AM1382">
        <v>2</v>
      </c>
      <c r="AN1382" t="s">
        <v>93</v>
      </c>
      <c r="AO1382" t="str" cm="1">
        <f t="array" ref="AO1382">_xlfn.IFS(
  attrition_data[[#This Row],[YearsSinceLastPromotion]]="","",
  attrition_data[[#This Row],[YearsSinceLastPromotion]]=0,"0",
  attrition_data[[#This Row],[YearsSinceLastPromotion]]&lt;=2,"1–2",
  attrition_data[[#This Row],[YearsSinceLastPromotion]]&lt;=5,"3–5",
  TRUE,"6+"
)</f>
        <v>0</v>
      </c>
      <c r="AP1382">
        <f>attrition_data[[#This Row],[MonthlyIncome]] * 12 * ReplacementFactor</f>
        <v>20019.599999999999</v>
      </c>
      <c r="AQ1382">
        <f>IFERROR(attrition_data[[#This Row],[AttritionFlag]] * attrition_data[[#This Row],[ReplacementCost]], 0)</f>
        <v>0</v>
      </c>
      <c r="AR138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82" t="str" cm="1">
        <f t="array" ref="AS1382">_xlfn.IFS(
  attrition_data[[#This Row],[RiskScore]] &lt;= $AU$3, "Q1 (Lowest)",
  attrition_data[[#This Row],[RiskScore]] &lt;= $AV$3, "Q2",
  attrition_data[[#This Row],[RiskScore]] &lt;= $AW$3, "Q3",
  TRUE, "Q4 (Highest)"
)</f>
        <v>Q2</v>
      </c>
    </row>
    <row r="1383" spans="1:45">
      <c r="A1383">
        <v>28</v>
      </c>
      <c r="B1383" t="s">
        <v>50</v>
      </c>
      <c r="C1383" t="s">
        <v>74</v>
      </c>
      <c r="D1383" t="s">
        <v>52</v>
      </c>
      <c r="E1383">
        <v>16</v>
      </c>
      <c r="F1383">
        <v>3</v>
      </c>
      <c r="G1383" t="s">
        <v>64</v>
      </c>
      <c r="H1383">
        <v>1947</v>
      </c>
      <c r="I1383">
        <v>3</v>
      </c>
      <c r="J1383" t="s">
        <v>53</v>
      </c>
      <c r="K1383">
        <v>3</v>
      </c>
      <c r="L1383">
        <v>1</v>
      </c>
      <c r="M1383" t="s">
        <v>54</v>
      </c>
      <c r="N1383">
        <v>3</v>
      </c>
      <c r="O1383" t="s">
        <v>44</v>
      </c>
      <c r="P1383">
        <v>2144</v>
      </c>
      <c r="Q1383">
        <v>1</v>
      </c>
      <c r="R1383" t="s">
        <v>50</v>
      </c>
      <c r="S1383">
        <v>14</v>
      </c>
      <c r="T1383">
        <v>3</v>
      </c>
      <c r="U1383">
        <v>3</v>
      </c>
      <c r="V1383">
        <v>0</v>
      </c>
      <c r="W1383">
        <v>5</v>
      </c>
      <c r="X1383">
        <v>3</v>
      </c>
      <c r="Y1383">
        <v>2</v>
      </c>
      <c r="Z1383">
        <v>5</v>
      </c>
      <c r="AA1383">
        <v>3</v>
      </c>
      <c r="AB1383">
        <v>1</v>
      </c>
      <c r="AC1383">
        <v>4</v>
      </c>
      <c r="AD1383">
        <v>0</v>
      </c>
      <c r="AE1383">
        <v>0</v>
      </c>
      <c r="AF1383">
        <v>1</v>
      </c>
      <c r="AG1383">
        <v>1</v>
      </c>
      <c r="AH1383" t="s">
        <v>63</v>
      </c>
      <c r="AI1383" t="s">
        <v>72</v>
      </c>
      <c r="AJ1383" t="s">
        <v>61</v>
      </c>
      <c r="AK1383" t="s">
        <v>48</v>
      </c>
      <c r="AL1383" t="s">
        <v>65</v>
      </c>
      <c r="AM1383">
        <v>2.75</v>
      </c>
      <c r="AN1383" t="s">
        <v>94</v>
      </c>
      <c r="AO1383" t="str" cm="1">
        <f t="array" ref="AO1383">_xlfn.IFS(
  attrition_data[[#This Row],[YearsSinceLastPromotion]]="","",
  attrition_data[[#This Row],[YearsSinceLastPromotion]]=0,"0",
  attrition_data[[#This Row],[YearsSinceLastPromotion]]&lt;=2,"1–2",
  attrition_data[[#This Row],[YearsSinceLastPromotion]]&lt;=5,"3–5",
  TRUE,"6+"
)</f>
        <v>1–2</v>
      </c>
      <c r="AP1383">
        <f>attrition_data[[#This Row],[MonthlyIncome]] * 12 * ReplacementFactor</f>
        <v>7718.4</v>
      </c>
      <c r="AQ1383">
        <f>IFERROR(attrition_data[[#This Row],[AttritionFlag]] * attrition_data[[#This Row],[ReplacementCost]], 0)</f>
        <v>0</v>
      </c>
      <c r="AR138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83" t="str" cm="1">
        <f t="array" ref="AS1383">_xlfn.IFS(
  attrition_data[[#This Row],[RiskScore]] &lt;= $AU$3, "Q1 (Lowest)",
  attrition_data[[#This Row],[RiskScore]] &lt;= $AV$3, "Q2",
  attrition_data[[#This Row],[RiskScore]] &lt;= $AW$3, "Q3",
  TRUE, "Q4 (Highest)"
)</f>
        <v>Q1 (Lowest)</v>
      </c>
    </row>
    <row r="1384" spans="1:45">
      <c r="A1384">
        <v>31</v>
      </c>
      <c r="B1384" t="s">
        <v>50</v>
      </c>
      <c r="C1384" t="s">
        <v>74</v>
      </c>
      <c r="D1384" t="s">
        <v>52</v>
      </c>
      <c r="E1384">
        <v>3</v>
      </c>
      <c r="F1384">
        <v>2</v>
      </c>
      <c r="G1384" t="s">
        <v>64</v>
      </c>
      <c r="H1384">
        <v>1948</v>
      </c>
      <c r="I1384">
        <v>3</v>
      </c>
      <c r="J1384" t="s">
        <v>53</v>
      </c>
      <c r="K1384">
        <v>3</v>
      </c>
      <c r="L1384">
        <v>1</v>
      </c>
      <c r="M1384" t="s">
        <v>54</v>
      </c>
      <c r="N1384">
        <v>1</v>
      </c>
      <c r="O1384" t="s">
        <v>67</v>
      </c>
      <c r="P1384">
        <v>3065</v>
      </c>
      <c r="Q1384">
        <v>1</v>
      </c>
      <c r="R1384" t="s">
        <v>38</v>
      </c>
      <c r="S1384">
        <v>13</v>
      </c>
      <c r="T1384">
        <v>3</v>
      </c>
      <c r="U1384">
        <v>4</v>
      </c>
      <c r="V1384">
        <v>1</v>
      </c>
      <c r="W1384">
        <v>4</v>
      </c>
      <c r="X1384">
        <v>3</v>
      </c>
      <c r="Y1384">
        <v>4</v>
      </c>
      <c r="Z1384">
        <v>4</v>
      </c>
      <c r="AA1384">
        <v>2</v>
      </c>
      <c r="AB1384">
        <v>2</v>
      </c>
      <c r="AC1384">
        <v>3</v>
      </c>
      <c r="AD1384">
        <v>0</v>
      </c>
      <c r="AE1384">
        <v>1</v>
      </c>
      <c r="AF1384">
        <v>0</v>
      </c>
      <c r="AG1384">
        <v>1</v>
      </c>
      <c r="AH1384" t="s">
        <v>63</v>
      </c>
      <c r="AI1384" t="s">
        <v>46</v>
      </c>
      <c r="AJ1384" t="s">
        <v>61</v>
      </c>
      <c r="AK1384" t="s">
        <v>48</v>
      </c>
      <c r="AL1384" t="s">
        <v>65</v>
      </c>
      <c r="AM1384">
        <v>3</v>
      </c>
      <c r="AN1384" t="s">
        <v>94</v>
      </c>
      <c r="AO1384" t="str" cm="1">
        <f t="array" ref="AO1384">_xlfn.IFS(
  attrition_data[[#This Row],[YearsSinceLastPromotion]]="","",
  attrition_data[[#This Row],[YearsSinceLastPromotion]]=0,"0",
  attrition_data[[#This Row],[YearsSinceLastPromotion]]&lt;=2,"1–2",
  attrition_data[[#This Row],[YearsSinceLastPromotion]]&lt;=5,"3–5",
  TRUE,"6+"
)</f>
        <v>1–2</v>
      </c>
      <c r="AP1384">
        <f>attrition_data[[#This Row],[MonthlyIncome]] * 12 * ReplacementFactor</f>
        <v>11034</v>
      </c>
      <c r="AQ1384">
        <f>IFERROR(attrition_data[[#This Row],[AttritionFlag]] * attrition_data[[#This Row],[ReplacementCost]], 0)</f>
        <v>0</v>
      </c>
      <c r="AR138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84" t="str" cm="1">
        <f t="array" ref="AS1384">_xlfn.IFS(
  attrition_data[[#This Row],[RiskScore]] &lt;= $AU$3, "Q1 (Lowest)",
  attrition_data[[#This Row],[RiskScore]] &lt;= $AV$3, "Q2",
  attrition_data[[#This Row],[RiskScore]] &lt;= $AW$3, "Q3",
  TRUE, "Q4 (Highest)"
)</f>
        <v>Q2</v>
      </c>
    </row>
    <row r="1385" spans="1:45">
      <c r="A1385">
        <v>36</v>
      </c>
      <c r="B1385" t="s">
        <v>50</v>
      </c>
      <c r="C1385" t="s">
        <v>74</v>
      </c>
      <c r="D1385" t="s">
        <v>52</v>
      </c>
      <c r="E1385">
        <v>9</v>
      </c>
      <c r="F1385">
        <v>4</v>
      </c>
      <c r="G1385" t="s">
        <v>41</v>
      </c>
      <c r="H1385">
        <v>1949</v>
      </c>
      <c r="I1385">
        <v>1</v>
      </c>
      <c r="J1385" t="s">
        <v>53</v>
      </c>
      <c r="K1385">
        <v>4</v>
      </c>
      <c r="L1385">
        <v>1</v>
      </c>
      <c r="M1385" t="s">
        <v>60</v>
      </c>
      <c r="N1385">
        <v>2</v>
      </c>
      <c r="O1385" t="s">
        <v>55</v>
      </c>
      <c r="P1385">
        <v>2810</v>
      </c>
      <c r="Q1385">
        <v>1</v>
      </c>
      <c r="R1385" t="s">
        <v>50</v>
      </c>
      <c r="S1385">
        <v>22</v>
      </c>
      <c r="T1385">
        <v>4</v>
      </c>
      <c r="U1385">
        <v>2</v>
      </c>
      <c r="V1385">
        <v>0</v>
      </c>
      <c r="W1385">
        <v>5</v>
      </c>
      <c r="X1385">
        <v>3</v>
      </c>
      <c r="Y1385">
        <v>3</v>
      </c>
      <c r="Z1385">
        <v>5</v>
      </c>
      <c r="AA1385">
        <v>4</v>
      </c>
      <c r="AB1385">
        <v>0</v>
      </c>
      <c r="AC1385">
        <v>2</v>
      </c>
      <c r="AD1385">
        <v>0</v>
      </c>
      <c r="AE1385">
        <v>0</v>
      </c>
      <c r="AF1385">
        <v>1</v>
      </c>
      <c r="AG1385">
        <v>1</v>
      </c>
      <c r="AH1385" t="s">
        <v>45</v>
      </c>
      <c r="AI1385" t="s">
        <v>57</v>
      </c>
      <c r="AJ1385" t="s">
        <v>61</v>
      </c>
      <c r="AK1385" t="s">
        <v>48</v>
      </c>
      <c r="AL1385" t="s">
        <v>65</v>
      </c>
      <c r="AM1385">
        <v>2</v>
      </c>
      <c r="AN1385" t="s">
        <v>93</v>
      </c>
      <c r="AO1385" t="str" cm="1">
        <f t="array" ref="AO1385">_xlfn.IFS(
  attrition_data[[#This Row],[YearsSinceLastPromotion]]="","",
  attrition_data[[#This Row],[YearsSinceLastPromotion]]=0,"0",
  attrition_data[[#This Row],[YearsSinceLastPromotion]]&lt;=2,"1–2",
  attrition_data[[#This Row],[YearsSinceLastPromotion]]&lt;=5,"3–5",
  TRUE,"6+"
)</f>
        <v>0</v>
      </c>
      <c r="AP1385">
        <f>attrition_data[[#This Row],[MonthlyIncome]] * 12 * ReplacementFactor</f>
        <v>10116</v>
      </c>
      <c r="AQ1385">
        <f>IFERROR(attrition_data[[#This Row],[AttritionFlag]] * attrition_data[[#This Row],[ReplacementCost]], 0)</f>
        <v>0</v>
      </c>
      <c r="AR138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85" t="str" cm="1">
        <f t="array" ref="AS1385">_xlfn.IFS(
  attrition_data[[#This Row],[RiskScore]] &lt;= $AU$3, "Q1 (Lowest)",
  attrition_data[[#This Row],[RiskScore]] &lt;= $AV$3, "Q2",
  attrition_data[[#This Row],[RiskScore]] &lt;= $AW$3, "Q3",
  TRUE, "Q4 (Highest)"
)</f>
        <v>Q2</v>
      </c>
    </row>
    <row r="1386" spans="1:45">
      <c r="A1386">
        <v>34</v>
      </c>
      <c r="B1386" t="s">
        <v>50</v>
      </c>
      <c r="C1386" t="s">
        <v>39</v>
      </c>
      <c r="D1386" t="s">
        <v>40</v>
      </c>
      <c r="E1386">
        <v>1</v>
      </c>
      <c r="F1386">
        <v>3</v>
      </c>
      <c r="G1386" t="s">
        <v>82</v>
      </c>
      <c r="H1386">
        <v>1950</v>
      </c>
      <c r="I1386">
        <v>1</v>
      </c>
      <c r="J1386" t="s">
        <v>53</v>
      </c>
      <c r="K1386">
        <v>3</v>
      </c>
      <c r="L1386">
        <v>3</v>
      </c>
      <c r="M1386" t="s">
        <v>43</v>
      </c>
      <c r="N1386">
        <v>4</v>
      </c>
      <c r="O1386" t="s">
        <v>44</v>
      </c>
      <c r="P1386">
        <v>9888</v>
      </c>
      <c r="Q1386">
        <v>1</v>
      </c>
      <c r="R1386" t="s">
        <v>50</v>
      </c>
      <c r="S1386">
        <v>21</v>
      </c>
      <c r="T1386">
        <v>4</v>
      </c>
      <c r="U1386">
        <v>1</v>
      </c>
      <c r="V1386">
        <v>0</v>
      </c>
      <c r="W1386">
        <v>14</v>
      </c>
      <c r="X1386">
        <v>3</v>
      </c>
      <c r="Y1386">
        <v>2</v>
      </c>
      <c r="Z1386">
        <v>14</v>
      </c>
      <c r="AA1386">
        <v>8</v>
      </c>
      <c r="AB1386">
        <v>2</v>
      </c>
      <c r="AC1386">
        <v>1</v>
      </c>
      <c r="AD1386">
        <v>0</v>
      </c>
      <c r="AE1386">
        <v>0</v>
      </c>
      <c r="AF1386">
        <v>0</v>
      </c>
      <c r="AG1386">
        <v>1</v>
      </c>
      <c r="AH1386" t="s">
        <v>63</v>
      </c>
      <c r="AI1386" t="s">
        <v>46</v>
      </c>
      <c r="AJ1386" t="s">
        <v>47</v>
      </c>
      <c r="AK1386" t="s">
        <v>58</v>
      </c>
      <c r="AL1386" t="s">
        <v>71</v>
      </c>
      <c r="AM1386">
        <v>2</v>
      </c>
      <c r="AN1386" t="s">
        <v>93</v>
      </c>
      <c r="AO1386" t="str" cm="1">
        <f t="array" ref="AO1386">_xlfn.IFS(
  attrition_data[[#This Row],[YearsSinceLastPromotion]]="","",
  attrition_data[[#This Row],[YearsSinceLastPromotion]]=0,"0",
  attrition_data[[#This Row],[YearsSinceLastPromotion]]&lt;=2,"1–2",
  attrition_data[[#This Row],[YearsSinceLastPromotion]]&lt;=5,"3–5",
  TRUE,"6+"
)</f>
        <v>1–2</v>
      </c>
      <c r="AP1386">
        <f>attrition_data[[#This Row],[MonthlyIncome]] * 12 * ReplacementFactor</f>
        <v>35596.799999999996</v>
      </c>
      <c r="AQ1386">
        <f>IFERROR(attrition_data[[#This Row],[AttritionFlag]] * attrition_data[[#This Row],[ReplacementCost]], 0)</f>
        <v>0</v>
      </c>
      <c r="AR138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86" t="str" cm="1">
        <f t="array" ref="AS1386">_xlfn.IFS(
  attrition_data[[#This Row],[RiskScore]] &lt;= $AU$3, "Q1 (Lowest)",
  attrition_data[[#This Row],[RiskScore]] &lt;= $AV$3, "Q2",
  attrition_data[[#This Row],[RiskScore]] &lt;= $AW$3, "Q3",
  TRUE, "Q4 (Highest)"
)</f>
        <v>Q2</v>
      </c>
    </row>
    <row r="1387" spans="1:45">
      <c r="A1387">
        <v>34</v>
      </c>
      <c r="B1387" t="s">
        <v>50</v>
      </c>
      <c r="C1387" t="s">
        <v>39</v>
      </c>
      <c r="D1387" t="s">
        <v>40</v>
      </c>
      <c r="E1387">
        <v>13</v>
      </c>
      <c r="F1387">
        <v>4</v>
      </c>
      <c r="G1387" t="s">
        <v>64</v>
      </c>
      <c r="H1387">
        <v>1951</v>
      </c>
      <c r="I1387">
        <v>4</v>
      </c>
      <c r="J1387" t="s">
        <v>53</v>
      </c>
      <c r="K1387">
        <v>3</v>
      </c>
      <c r="L1387">
        <v>3</v>
      </c>
      <c r="M1387" t="s">
        <v>43</v>
      </c>
      <c r="N1387">
        <v>3</v>
      </c>
      <c r="O1387" t="s">
        <v>67</v>
      </c>
      <c r="P1387">
        <v>8628</v>
      </c>
      <c r="Q1387">
        <v>1</v>
      </c>
      <c r="R1387" t="s">
        <v>50</v>
      </c>
      <c r="S1387">
        <v>18</v>
      </c>
      <c r="T1387">
        <v>3</v>
      </c>
      <c r="U1387">
        <v>3</v>
      </c>
      <c r="V1387">
        <v>1</v>
      </c>
      <c r="W1387">
        <v>9</v>
      </c>
      <c r="X1387">
        <v>2</v>
      </c>
      <c r="Y1387">
        <v>2</v>
      </c>
      <c r="Z1387">
        <v>8</v>
      </c>
      <c r="AA1387">
        <v>7</v>
      </c>
      <c r="AB1387">
        <v>1</v>
      </c>
      <c r="AC1387">
        <v>1</v>
      </c>
      <c r="AD1387">
        <v>0</v>
      </c>
      <c r="AE1387">
        <v>0</v>
      </c>
      <c r="AF1387">
        <v>1</v>
      </c>
      <c r="AG1387">
        <v>1</v>
      </c>
      <c r="AH1387" t="s">
        <v>63</v>
      </c>
      <c r="AI1387" t="s">
        <v>73</v>
      </c>
      <c r="AJ1387" t="s">
        <v>47</v>
      </c>
      <c r="AK1387" t="s">
        <v>58</v>
      </c>
      <c r="AL1387" t="s">
        <v>49</v>
      </c>
      <c r="AM1387">
        <v>3</v>
      </c>
      <c r="AN1387" t="s">
        <v>94</v>
      </c>
      <c r="AO1387" t="str" cm="1">
        <f t="array" ref="AO1387">_xlfn.IFS(
  attrition_data[[#This Row],[YearsSinceLastPromotion]]="","",
  attrition_data[[#This Row],[YearsSinceLastPromotion]]=0,"0",
  attrition_data[[#This Row],[YearsSinceLastPromotion]]&lt;=2,"1–2",
  attrition_data[[#This Row],[YearsSinceLastPromotion]]&lt;=5,"3–5",
  TRUE,"6+"
)</f>
        <v>1–2</v>
      </c>
      <c r="AP1387">
        <f>attrition_data[[#This Row],[MonthlyIncome]] * 12 * ReplacementFactor</f>
        <v>31060.799999999999</v>
      </c>
      <c r="AQ1387">
        <f>IFERROR(attrition_data[[#This Row],[AttritionFlag]] * attrition_data[[#This Row],[ReplacementCost]], 0)</f>
        <v>0</v>
      </c>
      <c r="AR138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87" t="str" cm="1">
        <f t="array" ref="AS1387">_xlfn.IFS(
  attrition_data[[#This Row],[RiskScore]] &lt;= $AU$3, "Q1 (Lowest)",
  attrition_data[[#This Row],[RiskScore]] &lt;= $AV$3, "Q2",
  attrition_data[[#This Row],[RiskScore]] &lt;= $AW$3, "Q3",
  TRUE, "Q4 (Highest)"
)</f>
        <v>Q1 (Lowest)</v>
      </c>
    </row>
    <row r="1388" spans="1:45">
      <c r="A1388">
        <v>26</v>
      </c>
      <c r="B1388" t="s">
        <v>50</v>
      </c>
      <c r="C1388" t="s">
        <v>39</v>
      </c>
      <c r="D1388" t="s">
        <v>52</v>
      </c>
      <c r="E1388">
        <v>1</v>
      </c>
      <c r="F1388">
        <v>3</v>
      </c>
      <c r="G1388" t="s">
        <v>64</v>
      </c>
      <c r="H1388">
        <v>1952</v>
      </c>
      <c r="I1388">
        <v>3</v>
      </c>
      <c r="J1388" t="s">
        <v>53</v>
      </c>
      <c r="K1388">
        <v>3</v>
      </c>
      <c r="L1388">
        <v>1</v>
      </c>
      <c r="M1388" t="s">
        <v>60</v>
      </c>
      <c r="N1388">
        <v>1</v>
      </c>
      <c r="O1388" t="s">
        <v>44</v>
      </c>
      <c r="P1388">
        <v>2867</v>
      </c>
      <c r="Q1388">
        <v>0</v>
      </c>
      <c r="R1388" t="s">
        <v>50</v>
      </c>
      <c r="S1388">
        <v>13</v>
      </c>
      <c r="T1388">
        <v>3</v>
      </c>
      <c r="U1388">
        <v>4</v>
      </c>
      <c r="V1388">
        <v>0</v>
      </c>
      <c r="W1388">
        <v>8</v>
      </c>
      <c r="X1388">
        <v>6</v>
      </c>
      <c r="Y1388">
        <v>2</v>
      </c>
      <c r="Z1388">
        <v>7</v>
      </c>
      <c r="AA1388">
        <v>7</v>
      </c>
      <c r="AB1388">
        <v>7</v>
      </c>
      <c r="AC1388">
        <v>6</v>
      </c>
      <c r="AD1388">
        <v>0</v>
      </c>
      <c r="AE1388">
        <v>0</v>
      </c>
      <c r="AF1388">
        <v>0</v>
      </c>
      <c r="AG1388">
        <v>1</v>
      </c>
      <c r="AH1388" t="s">
        <v>63</v>
      </c>
      <c r="AI1388" t="s">
        <v>46</v>
      </c>
      <c r="AJ1388" t="s">
        <v>61</v>
      </c>
      <c r="AK1388" t="s">
        <v>48</v>
      </c>
      <c r="AL1388" t="s">
        <v>49</v>
      </c>
      <c r="AM1388">
        <v>2.5</v>
      </c>
      <c r="AN1388" t="s">
        <v>96</v>
      </c>
      <c r="AO1388" t="str" cm="1">
        <f t="array" ref="AO1388">_xlfn.IFS(
  attrition_data[[#This Row],[YearsSinceLastPromotion]]="","",
  attrition_data[[#This Row],[YearsSinceLastPromotion]]=0,"0",
  attrition_data[[#This Row],[YearsSinceLastPromotion]]&lt;=2,"1–2",
  attrition_data[[#This Row],[YearsSinceLastPromotion]]&lt;=5,"3–5",
  TRUE,"6+"
)</f>
        <v>6+</v>
      </c>
      <c r="AP1388">
        <f>attrition_data[[#This Row],[MonthlyIncome]] * 12 * ReplacementFactor</f>
        <v>10321.199999999999</v>
      </c>
      <c r="AQ1388">
        <f>IFERROR(attrition_data[[#This Row],[AttritionFlag]] * attrition_data[[#This Row],[ReplacementCost]], 0)</f>
        <v>0</v>
      </c>
      <c r="AR138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88" t="str" cm="1">
        <f t="array" ref="AS1388">_xlfn.IFS(
  attrition_data[[#This Row],[RiskScore]] &lt;= $AU$3, "Q1 (Lowest)",
  attrition_data[[#This Row],[RiskScore]] &lt;= $AV$3, "Q2",
  attrition_data[[#This Row],[RiskScore]] &lt;= $AW$3, "Q3",
  TRUE, "Q4 (Highest)"
)</f>
        <v>Q2</v>
      </c>
    </row>
    <row r="1389" spans="1:45">
      <c r="A1389">
        <v>29</v>
      </c>
      <c r="B1389" t="s">
        <v>50</v>
      </c>
      <c r="C1389" t="s">
        <v>39</v>
      </c>
      <c r="D1389" t="s">
        <v>52</v>
      </c>
      <c r="E1389">
        <v>1</v>
      </c>
      <c r="F1389">
        <v>3</v>
      </c>
      <c r="G1389" t="s">
        <v>41</v>
      </c>
      <c r="H1389">
        <v>1954</v>
      </c>
      <c r="I1389">
        <v>1</v>
      </c>
      <c r="J1389" t="s">
        <v>53</v>
      </c>
      <c r="K1389">
        <v>3</v>
      </c>
      <c r="L1389">
        <v>2</v>
      </c>
      <c r="M1389" t="s">
        <v>70</v>
      </c>
      <c r="N1389">
        <v>1</v>
      </c>
      <c r="O1389" t="s">
        <v>55</v>
      </c>
      <c r="P1389">
        <v>5373</v>
      </c>
      <c r="Q1389">
        <v>0</v>
      </c>
      <c r="R1389" t="s">
        <v>50</v>
      </c>
      <c r="S1389">
        <v>12</v>
      </c>
      <c r="T1389">
        <v>3</v>
      </c>
      <c r="U1389">
        <v>1</v>
      </c>
      <c r="V1389">
        <v>1</v>
      </c>
      <c r="W1389">
        <v>6</v>
      </c>
      <c r="X1389">
        <v>5</v>
      </c>
      <c r="Y1389">
        <v>2</v>
      </c>
      <c r="Z1389">
        <v>5</v>
      </c>
      <c r="AA1389">
        <v>3</v>
      </c>
      <c r="AB1389">
        <v>0</v>
      </c>
      <c r="AC1389">
        <v>2</v>
      </c>
      <c r="AD1389">
        <v>0</v>
      </c>
      <c r="AE1389">
        <v>0</v>
      </c>
      <c r="AF1389">
        <v>1</v>
      </c>
      <c r="AG1389">
        <v>1</v>
      </c>
      <c r="AH1389" t="s">
        <v>63</v>
      </c>
      <c r="AI1389" t="s">
        <v>46</v>
      </c>
      <c r="AJ1389" t="s">
        <v>47</v>
      </c>
      <c r="AK1389" t="s">
        <v>48</v>
      </c>
      <c r="AL1389" t="s">
        <v>65</v>
      </c>
      <c r="AM1389">
        <v>1.25</v>
      </c>
      <c r="AN1389" t="s">
        <v>97</v>
      </c>
      <c r="AO1389" t="str" cm="1">
        <f t="array" ref="AO1389">_xlfn.IFS(
  attrition_data[[#This Row],[YearsSinceLastPromotion]]="","",
  attrition_data[[#This Row],[YearsSinceLastPromotion]]=0,"0",
  attrition_data[[#This Row],[YearsSinceLastPromotion]]&lt;=2,"1–2",
  attrition_data[[#This Row],[YearsSinceLastPromotion]]&lt;=5,"3–5",
  TRUE,"6+"
)</f>
        <v>0</v>
      </c>
      <c r="AP1389">
        <f>attrition_data[[#This Row],[MonthlyIncome]] * 12 * ReplacementFactor</f>
        <v>19342.8</v>
      </c>
      <c r="AQ1389">
        <f>IFERROR(attrition_data[[#This Row],[AttritionFlag]] * attrition_data[[#This Row],[ReplacementCost]], 0)</f>
        <v>0</v>
      </c>
      <c r="AR138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89" t="str" cm="1">
        <f t="array" ref="AS1389">_xlfn.IFS(
  attrition_data[[#This Row],[RiskScore]] &lt;= $AU$3, "Q1 (Lowest)",
  attrition_data[[#This Row],[RiskScore]] &lt;= $AV$3, "Q2",
  attrition_data[[#This Row],[RiskScore]] &lt;= $AW$3, "Q3",
  TRUE, "Q4 (Highest)"
)</f>
        <v>Q2</v>
      </c>
    </row>
    <row r="1390" spans="1:45">
      <c r="A1390">
        <v>32</v>
      </c>
      <c r="B1390" t="s">
        <v>50</v>
      </c>
      <c r="C1390" t="s">
        <v>74</v>
      </c>
      <c r="D1390" t="s">
        <v>52</v>
      </c>
      <c r="E1390">
        <v>15</v>
      </c>
      <c r="F1390">
        <v>4</v>
      </c>
      <c r="G1390" t="s">
        <v>64</v>
      </c>
      <c r="H1390">
        <v>1955</v>
      </c>
      <c r="I1390">
        <v>3</v>
      </c>
      <c r="J1390" t="s">
        <v>42</v>
      </c>
      <c r="K1390">
        <v>3</v>
      </c>
      <c r="L1390">
        <v>2</v>
      </c>
      <c r="M1390" t="s">
        <v>70</v>
      </c>
      <c r="N1390">
        <v>4</v>
      </c>
      <c r="O1390" t="s">
        <v>67</v>
      </c>
      <c r="P1390">
        <v>6667</v>
      </c>
      <c r="Q1390">
        <v>5</v>
      </c>
      <c r="R1390" t="s">
        <v>50</v>
      </c>
      <c r="S1390">
        <v>18</v>
      </c>
      <c r="T1390">
        <v>3</v>
      </c>
      <c r="U1390">
        <v>2</v>
      </c>
      <c r="V1390">
        <v>1</v>
      </c>
      <c r="W1390">
        <v>9</v>
      </c>
      <c r="X1390">
        <v>6</v>
      </c>
      <c r="Y1390">
        <v>3</v>
      </c>
      <c r="Z1390">
        <v>5</v>
      </c>
      <c r="AA1390">
        <v>1</v>
      </c>
      <c r="AB1390">
        <v>1</v>
      </c>
      <c r="AC1390">
        <v>2</v>
      </c>
      <c r="AD1390">
        <v>0</v>
      </c>
      <c r="AE1390">
        <v>0</v>
      </c>
      <c r="AF1390">
        <v>1</v>
      </c>
      <c r="AG1390">
        <v>1</v>
      </c>
      <c r="AH1390" t="s">
        <v>63</v>
      </c>
      <c r="AI1390" t="s">
        <v>73</v>
      </c>
      <c r="AJ1390" t="s">
        <v>47</v>
      </c>
      <c r="AK1390" t="s">
        <v>58</v>
      </c>
      <c r="AL1390" t="s">
        <v>65</v>
      </c>
      <c r="AM1390">
        <v>3</v>
      </c>
      <c r="AN1390" t="s">
        <v>94</v>
      </c>
      <c r="AO1390" t="str" cm="1">
        <f t="array" ref="AO1390">_xlfn.IFS(
  attrition_data[[#This Row],[YearsSinceLastPromotion]]="","",
  attrition_data[[#This Row],[YearsSinceLastPromotion]]=0,"0",
  attrition_data[[#This Row],[YearsSinceLastPromotion]]&lt;=2,"1–2",
  attrition_data[[#This Row],[YearsSinceLastPromotion]]&lt;=5,"3–5",
  TRUE,"6+"
)</f>
        <v>1–2</v>
      </c>
      <c r="AP1390">
        <f>attrition_data[[#This Row],[MonthlyIncome]] * 12 * ReplacementFactor</f>
        <v>24001.200000000001</v>
      </c>
      <c r="AQ1390">
        <f>IFERROR(attrition_data[[#This Row],[AttritionFlag]] * attrition_data[[#This Row],[ReplacementCost]], 0)</f>
        <v>0</v>
      </c>
      <c r="AR139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90" t="str" cm="1">
        <f t="array" ref="AS1390">_xlfn.IFS(
  attrition_data[[#This Row],[RiskScore]] &lt;= $AU$3, "Q1 (Lowest)",
  attrition_data[[#This Row],[RiskScore]] &lt;= $AV$3, "Q2",
  attrition_data[[#This Row],[RiskScore]] &lt;= $AW$3, "Q3",
  TRUE, "Q4 (Highest)"
)</f>
        <v>Q1 (Lowest)</v>
      </c>
    </row>
    <row r="1391" spans="1:45">
      <c r="A1391">
        <v>31</v>
      </c>
      <c r="B1391" t="s">
        <v>50</v>
      </c>
      <c r="C1391" t="s">
        <v>51</v>
      </c>
      <c r="D1391" t="s">
        <v>52</v>
      </c>
      <c r="E1391">
        <v>1</v>
      </c>
      <c r="F1391">
        <v>3</v>
      </c>
      <c r="G1391" t="s">
        <v>41</v>
      </c>
      <c r="H1391">
        <v>1956</v>
      </c>
      <c r="I1391">
        <v>4</v>
      </c>
      <c r="J1391" t="s">
        <v>53</v>
      </c>
      <c r="K1391">
        <v>1</v>
      </c>
      <c r="L1391">
        <v>2</v>
      </c>
      <c r="M1391" t="s">
        <v>54</v>
      </c>
      <c r="N1391">
        <v>1</v>
      </c>
      <c r="O1391" t="s">
        <v>55</v>
      </c>
      <c r="P1391">
        <v>5003</v>
      </c>
      <c r="Q1391">
        <v>1</v>
      </c>
      <c r="R1391" t="s">
        <v>50</v>
      </c>
      <c r="S1391">
        <v>21</v>
      </c>
      <c r="T1391">
        <v>4</v>
      </c>
      <c r="U1391">
        <v>2</v>
      </c>
      <c r="V1391">
        <v>0</v>
      </c>
      <c r="W1391">
        <v>10</v>
      </c>
      <c r="X1391">
        <v>6</v>
      </c>
      <c r="Y1391">
        <v>3</v>
      </c>
      <c r="Z1391">
        <v>10</v>
      </c>
      <c r="AA1391">
        <v>8</v>
      </c>
      <c r="AB1391">
        <v>8</v>
      </c>
      <c r="AC1391">
        <v>7</v>
      </c>
      <c r="AD1391">
        <v>0</v>
      </c>
      <c r="AE1391">
        <v>0</v>
      </c>
      <c r="AF1391">
        <v>0</v>
      </c>
      <c r="AG1391">
        <v>1</v>
      </c>
      <c r="AH1391" t="s">
        <v>63</v>
      </c>
      <c r="AI1391" t="s">
        <v>46</v>
      </c>
      <c r="AJ1391" t="s">
        <v>47</v>
      </c>
      <c r="AK1391" t="s">
        <v>58</v>
      </c>
      <c r="AL1391" t="s">
        <v>49</v>
      </c>
      <c r="AM1391">
        <v>2.5</v>
      </c>
      <c r="AN1391" t="s">
        <v>96</v>
      </c>
      <c r="AO1391" t="str" cm="1">
        <f t="array" ref="AO1391">_xlfn.IFS(
  attrition_data[[#This Row],[YearsSinceLastPromotion]]="","",
  attrition_data[[#This Row],[YearsSinceLastPromotion]]=0,"0",
  attrition_data[[#This Row],[YearsSinceLastPromotion]]&lt;=2,"1–2",
  attrition_data[[#This Row],[YearsSinceLastPromotion]]&lt;=5,"3–5",
  TRUE,"6+"
)</f>
        <v>6+</v>
      </c>
      <c r="AP1391">
        <f>attrition_data[[#This Row],[MonthlyIncome]] * 12 * ReplacementFactor</f>
        <v>18010.8</v>
      </c>
      <c r="AQ1391">
        <f>IFERROR(attrition_data[[#This Row],[AttritionFlag]] * attrition_data[[#This Row],[ReplacementCost]], 0)</f>
        <v>0</v>
      </c>
      <c r="AR139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91" t="str" cm="1">
        <f t="array" ref="AS1391">_xlfn.IFS(
  attrition_data[[#This Row],[RiskScore]] &lt;= $AU$3, "Q1 (Lowest)",
  attrition_data[[#This Row],[RiskScore]] &lt;= $AV$3, "Q2",
  attrition_data[[#This Row],[RiskScore]] &lt;= $AW$3, "Q3",
  TRUE, "Q4 (Highest)"
)</f>
        <v>Q2</v>
      </c>
    </row>
    <row r="1392" spans="1:45">
      <c r="A1392">
        <v>28</v>
      </c>
      <c r="B1392" t="s">
        <v>38</v>
      </c>
      <c r="C1392" t="s">
        <v>39</v>
      </c>
      <c r="D1392" t="s">
        <v>52</v>
      </c>
      <c r="E1392">
        <v>17</v>
      </c>
      <c r="F1392">
        <v>3</v>
      </c>
      <c r="G1392" t="s">
        <v>83</v>
      </c>
      <c r="H1392">
        <v>1960</v>
      </c>
      <c r="I1392">
        <v>3</v>
      </c>
      <c r="J1392" t="s">
        <v>53</v>
      </c>
      <c r="K1392">
        <v>2</v>
      </c>
      <c r="L1392">
        <v>1</v>
      </c>
      <c r="M1392" t="s">
        <v>60</v>
      </c>
      <c r="N1392">
        <v>4</v>
      </c>
      <c r="O1392" t="s">
        <v>67</v>
      </c>
      <c r="P1392">
        <v>2367</v>
      </c>
      <c r="Q1392">
        <v>5</v>
      </c>
      <c r="R1392" t="s">
        <v>50</v>
      </c>
      <c r="S1392">
        <v>12</v>
      </c>
      <c r="T1392">
        <v>3</v>
      </c>
      <c r="U1392">
        <v>1</v>
      </c>
      <c r="V1392">
        <v>1</v>
      </c>
      <c r="W1392">
        <v>6</v>
      </c>
      <c r="X1392">
        <v>2</v>
      </c>
      <c r="Y1392">
        <v>2</v>
      </c>
      <c r="Z1392">
        <v>4</v>
      </c>
      <c r="AA1392">
        <v>1</v>
      </c>
      <c r="AB1392">
        <v>0</v>
      </c>
      <c r="AC1392">
        <v>3</v>
      </c>
      <c r="AD1392">
        <v>1</v>
      </c>
      <c r="AE1392">
        <v>0</v>
      </c>
      <c r="AF1392">
        <v>1</v>
      </c>
      <c r="AG1392">
        <v>1</v>
      </c>
      <c r="AH1392" t="s">
        <v>63</v>
      </c>
      <c r="AI1392" t="s">
        <v>72</v>
      </c>
      <c r="AJ1392" t="s">
        <v>61</v>
      </c>
      <c r="AK1392" t="s">
        <v>48</v>
      </c>
      <c r="AL1392" t="s">
        <v>65</v>
      </c>
      <c r="AM1392">
        <v>2.5</v>
      </c>
      <c r="AN1392" t="s">
        <v>96</v>
      </c>
      <c r="AO1392" t="str" cm="1">
        <f t="array" ref="AO1392">_xlfn.IFS(
  attrition_data[[#This Row],[YearsSinceLastPromotion]]="","",
  attrition_data[[#This Row],[YearsSinceLastPromotion]]=0,"0",
  attrition_data[[#This Row],[YearsSinceLastPromotion]]&lt;=2,"1–2",
  attrition_data[[#This Row],[YearsSinceLastPromotion]]&lt;=5,"3–5",
  TRUE,"6+"
)</f>
        <v>0</v>
      </c>
      <c r="AP1392">
        <f>attrition_data[[#This Row],[MonthlyIncome]] * 12 * ReplacementFactor</f>
        <v>8521.1999999999989</v>
      </c>
      <c r="AQ1392">
        <f>IFERROR(attrition_data[[#This Row],[AttritionFlag]] * attrition_data[[#This Row],[ReplacementCost]], 0)</f>
        <v>8521.1999999999989</v>
      </c>
      <c r="AR139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92" t="str" cm="1">
        <f t="array" ref="AS1392">_xlfn.IFS(
  attrition_data[[#This Row],[RiskScore]] &lt;= $AU$3, "Q1 (Lowest)",
  attrition_data[[#This Row],[RiskScore]] &lt;= $AV$3, "Q2",
  attrition_data[[#This Row],[RiskScore]] &lt;= $AW$3, "Q3",
  TRUE, "Q4 (Highest)"
)</f>
        <v>Q1 (Lowest)</v>
      </c>
    </row>
    <row r="1393" spans="1:45">
      <c r="A1393">
        <v>38</v>
      </c>
      <c r="B1393" t="s">
        <v>50</v>
      </c>
      <c r="C1393" t="s">
        <v>39</v>
      </c>
      <c r="D1393" t="s">
        <v>40</v>
      </c>
      <c r="E1393">
        <v>1</v>
      </c>
      <c r="F1393">
        <v>3</v>
      </c>
      <c r="G1393" t="s">
        <v>41</v>
      </c>
      <c r="H1393">
        <v>1961</v>
      </c>
      <c r="I1393">
        <v>1</v>
      </c>
      <c r="J1393" t="s">
        <v>53</v>
      </c>
      <c r="K1393">
        <v>2</v>
      </c>
      <c r="L1393">
        <v>1</v>
      </c>
      <c r="M1393" t="s">
        <v>79</v>
      </c>
      <c r="N1393">
        <v>1</v>
      </c>
      <c r="O1393" t="s">
        <v>44</v>
      </c>
      <c r="P1393">
        <v>2858</v>
      </c>
      <c r="Q1393">
        <v>4</v>
      </c>
      <c r="R1393" t="s">
        <v>50</v>
      </c>
      <c r="S1393">
        <v>14</v>
      </c>
      <c r="T1393">
        <v>3</v>
      </c>
      <c r="U1393">
        <v>1</v>
      </c>
      <c r="V1393">
        <v>0</v>
      </c>
      <c r="W1393">
        <v>20</v>
      </c>
      <c r="X1393">
        <v>3</v>
      </c>
      <c r="Y1393">
        <v>2</v>
      </c>
      <c r="Z1393">
        <v>1</v>
      </c>
      <c r="AA1393">
        <v>0</v>
      </c>
      <c r="AB1393">
        <v>0</v>
      </c>
      <c r="AC1393">
        <v>0</v>
      </c>
      <c r="AD1393">
        <v>0</v>
      </c>
      <c r="AE1393">
        <v>0</v>
      </c>
      <c r="AF1393">
        <v>1</v>
      </c>
      <c r="AG1393">
        <v>0</v>
      </c>
      <c r="AH1393" t="s">
        <v>45</v>
      </c>
      <c r="AI1393" t="s">
        <v>46</v>
      </c>
      <c r="AJ1393" t="s">
        <v>61</v>
      </c>
      <c r="AK1393" t="s">
        <v>71</v>
      </c>
      <c r="AL1393" t="s">
        <v>62</v>
      </c>
      <c r="AM1393">
        <v>1.25</v>
      </c>
      <c r="AN1393" t="s">
        <v>97</v>
      </c>
      <c r="AO1393" t="str" cm="1">
        <f t="array" ref="AO1393">_xlfn.IFS(
  attrition_data[[#This Row],[YearsSinceLastPromotion]]="","",
  attrition_data[[#This Row],[YearsSinceLastPromotion]]=0,"0",
  attrition_data[[#This Row],[YearsSinceLastPromotion]]&lt;=2,"1–2",
  attrition_data[[#This Row],[YearsSinceLastPromotion]]&lt;=5,"3–5",
  TRUE,"6+"
)</f>
        <v>0</v>
      </c>
      <c r="AP1393">
        <f>attrition_data[[#This Row],[MonthlyIncome]] * 12 * ReplacementFactor</f>
        <v>10288.799999999999</v>
      </c>
      <c r="AQ1393">
        <f>IFERROR(attrition_data[[#This Row],[AttritionFlag]] * attrition_data[[#This Row],[ReplacementCost]], 0)</f>
        <v>0</v>
      </c>
      <c r="AR139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393" t="str" cm="1">
        <f t="array" ref="AS1393">_xlfn.IFS(
  attrition_data[[#This Row],[RiskScore]] &lt;= $AU$3, "Q1 (Lowest)",
  attrition_data[[#This Row],[RiskScore]] &lt;= $AV$3, "Q2",
  attrition_data[[#This Row],[RiskScore]] &lt;= $AW$3, "Q3",
  TRUE, "Q4 (Highest)"
)</f>
        <v>Q3</v>
      </c>
    </row>
    <row r="1394" spans="1:45">
      <c r="A1394">
        <v>35</v>
      </c>
      <c r="B1394" t="s">
        <v>50</v>
      </c>
      <c r="C1394" t="s">
        <v>39</v>
      </c>
      <c r="D1394" t="s">
        <v>40</v>
      </c>
      <c r="E1394">
        <v>7</v>
      </c>
      <c r="F1394">
        <v>4</v>
      </c>
      <c r="G1394" t="s">
        <v>41</v>
      </c>
      <c r="H1394">
        <v>1962</v>
      </c>
      <c r="I1394">
        <v>3</v>
      </c>
      <c r="J1394" t="s">
        <v>42</v>
      </c>
      <c r="K1394">
        <v>3</v>
      </c>
      <c r="L1394">
        <v>2</v>
      </c>
      <c r="M1394" t="s">
        <v>43</v>
      </c>
      <c r="N1394">
        <v>4</v>
      </c>
      <c r="O1394" t="s">
        <v>55</v>
      </c>
      <c r="P1394">
        <v>5204</v>
      </c>
      <c r="Q1394">
        <v>1</v>
      </c>
      <c r="R1394" t="s">
        <v>38</v>
      </c>
      <c r="S1394">
        <v>11</v>
      </c>
      <c r="T1394">
        <v>3</v>
      </c>
      <c r="U1394">
        <v>4</v>
      </c>
      <c r="V1394">
        <v>0</v>
      </c>
      <c r="W1394">
        <v>10</v>
      </c>
      <c r="X1394">
        <v>2</v>
      </c>
      <c r="Y1394">
        <v>3</v>
      </c>
      <c r="Z1394">
        <v>10</v>
      </c>
      <c r="AA1394">
        <v>8</v>
      </c>
      <c r="AB1394">
        <v>0</v>
      </c>
      <c r="AC1394">
        <v>9</v>
      </c>
      <c r="AD1394">
        <v>0</v>
      </c>
      <c r="AE1394">
        <v>1</v>
      </c>
      <c r="AF1394">
        <v>1</v>
      </c>
      <c r="AG1394">
        <v>1</v>
      </c>
      <c r="AH1394" t="s">
        <v>45</v>
      </c>
      <c r="AI1394" t="s">
        <v>57</v>
      </c>
      <c r="AJ1394" t="s">
        <v>47</v>
      </c>
      <c r="AK1394" t="s">
        <v>58</v>
      </c>
      <c r="AL1394" t="s">
        <v>49</v>
      </c>
      <c r="AM1394">
        <v>3.5</v>
      </c>
      <c r="AN1394" t="s">
        <v>95</v>
      </c>
      <c r="AO1394" t="str" cm="1">
        <f t="array" ref="AO1394">_xlfn.IFS(
  attrition_data[[#This Row],[YearsSinceLastPromotion]]="","",
  attrition_data[[#This Row],[YearsSinceLastPromotion]]=0,"0",
  attrition_data[[#This Row],[YearsSinceLastPromotion]]&lt;=2,"1–2",
  attrition_data[[#This Row],[YearsSinceLastPromotion]]&lt;=5,"3–5",
  TRUE,"6+"
)</f>
        <v>0</v>
      </c>
      <c r="AP1394">
        <f>attrition_data[[#This Row],[MonthlyIncome]] * 12 * ReplacementFactor</f>
        <v>18734.399999999998</v>
      </c>
      <c r="AQ1394">
        <f>IFERROR(attrition_data[[#This Row],[AttritionFlag]] * attrition_data[[#This Row],[ReplacementCost]], 0)</f>
        <v>0</v>
      </c>
      <c r="AR139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94" t="str" cm="1">
        <f t="array" ref="AS1394">_xlfn.IFS(
  attrition_data[[#This Row],[RiskScore]] &lt;= $AU$3, "Q1 (Lowest)",
  attrition_data[[#This Row],[RiskScore]] &lt;= $AV$3, "Q2",
  attrition_data[[#This Row],[RiskScore]] &lt;= $AW$3, "Q3",
  TRUE, "Q4 (Highest)"
)</f>
        <v>Q2</v>
      </c>
    </row>
    <row r="1395" spans="1:45">
      <c r="A1395">
        <v>27</v>
      </c>
      <c r="B1395" t="s">
        <v>50</v>
      </c>
      <c r="C1395" t="s">
        <v>39</v>
      </c>
      <c r="D1395" t="s">
        <v>40</v>
      </c>
      <c r="E1395">
        <v>9</v>
      </c>
      <c r="F1395">
        <v>3</v>
      </c>
      <c r="G1395" t="s">
        <v>82</v>
      </c>
      <c r="H1395">
        <v>1965</v>
      </c>
      <c r="I1395">
        <v>4</v>
      </c>
      <c r="J1395" t="s">
        <v>53</v>
      </c>
      <c r="K1395">
        <v>3</v>
      </c>
      <c r="L1395">
        <v>2</v>
      </c>
      <c r="M1395" t="s">
        <v>43</v>
      </c>
      <c r="N1395">
        <v>4</v>
      </c>
      <c r="O1395" t="s">
        <v>44</v>
      </c>
      <c r="P1395">
        <v>4105</v>
      </c>
      <c r="Q1395">
        <v>1</v>
      </c>
      <c r="R1395" t="s">
        <v>50</v>
      </c>
      <c r="S1395">
        <v>14</v>
      </c>
      <c r="T1395">
        <v>3</v>
      </c>
      <c r="U1395">
        <v>1</v>
      </c>
      <c r="V1395">
        <v>0</v>
      </c>
      <c r="W1395">
        <v>7</v>
      </c>
      <c r="X1395">
        <v>5</v>
      </c>
      <c r="Y1395">
        <v>3</v>
      </c>
      <c r="Z1395">
        <v>7</v>
      </c>
      <c r="AA1395">
        <v>7</v>
      </c>
      <c r="AB1395">
        <v>0</v>
      </c>
      <c r="AC1395">
        <v>7</v>
      </c>
      <c r="AD1395">
        <v>0</v>
      </c>
      <c r="AE1395">
        <v>0</v>
      </c>
      <c r="AF1395">
        <v>1</v>
      </c>
      <c r="AG1395">
        <v>1</v>
      </c>
      <c r="AH1395" t="s">
        <v>63</v>
      </c>
      <c r="AI1395" t="s">
        <v>57</v>
      </c>
      <c r="AJ1395" t="s">
        <v>61</v>
      </c>
      <c r="AK1395" t="s">
        <v>48</v>
      </c>
      <c r="AL1395" t="s">
        <v>49</v>
      </c>
      <c r="AM1395">
        <v>3</v>
      </c>
      <c r="AN1395" t="s">
        <v>94</v>
      </c>
      <c r="AO1395" t="str" cm="1">
        <f t="array" ref="AO1395">_xlfn.IFS(
  attrition_data[[#This Row],[YearsSinceLastPromotion]]="","",
  attrition_data[[#This Row],[YearsSinceLastPromotion]]=0,"0",
  attrition_data[[#This Row],[YearsSinceLastPromotion]]&lt;=2,"1–2",
  attrition_data[[#This Row],[YearsSinceLastPromotion]]&lt;=5,"3–5",
  TRUE,"6+"
)</f>
        <v>0</v>
      </c>
      <c r="AP1395">
        <f>attrition_data[[#This Row],[MonthlyIncome]] * 12 * ReplacementFactor</f>
        <v>14778</v>
      </c>
      <c r="AQ1395">
        <f>IFERROR(attrition_data[[#This Row],[AttritionFlag]] * attrition_data[[#This Row],[ReplacementCost]], 0)</f>
        <v>0</v>
      </c>
      <c r="AR139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95" t="str" cm="1">
        <f t="array" ref="AS1395">_xlfn.IFS(
  attrition_data[[#This Row],[RiskScore]] &lt;= $AU$3, "Q1 (Lowest)",
  attrition_data[[#This Row],[RiskScore]] &lt;= $AV$3, "Q2",
  attrition_data[[#This Row],[RiskScore]] &lt;= $AW$3, "Q3",
  TRUE, "Q4 (Highest)"
)</f>
        <v>Q1 (Lowest)</v>
      </c>
    </row>
    <row r="1396" spans="1:45">
      <c r="A1396">
        <v>32</v>
      </c>
      <c r="B1396" t="s">
        <v>50</v>
      </c>
      <c r="C1396" t="s">
        <v>39</v>
      </c>
      <c r="D1396" t="s">
        <v>52</v>
      </c>
      <c r="E1396">
        <v>5</v>
      </c>
      <c r="F1396">
        <v>4</v>
      </c>
      <c r="G1396" t="s">
        <v>41</v>
      </c>
      <c r="H1396">
        <v>1966</v>
      </c>
      <c r="I1396">
        <v>4</v>
      </c>
      <c r="J1396" t="s">
        <v>53</v>
      </c>
      <c r="K1396">
        <v>2</v>
      </c>
      <c r="L1396">
        <v>2</v>
      </c>
      <c r="M1396" t="s">
        <v>69</v>
      </c>
      <c r="N1396">
        <v>4</v>
      </c>
      <c r="O1396" t="s">
        <v>44</v>
      </c>
      <c r="P1396">
        <v>9679</v>
      </c>
      <c r="Q1396">
        <v>8</v>
      </c>
      <c r="R1396" t="s">
        <v>50</v>
      </c>
      <c r="S1396">
        <v>24</v>
      </c>
      <c r="T1396">
        <v>4</v>
      </c>
      <c r="U1396">
        <v>2</v>
      </c>
      <c r="V1396">
        <v>0</v>
      </c>
      <c r="W1396">
        <v>8</v>
      </c>
      <c r="X1396">
        <v>1</v>
      </c>
      <c r="Y1396">
        <v>3</v>
      </c>
      <c r="Z1396">
        <v>1</v>
      </c>
      <c r="AA1396">
        <v>0</v>
      </c>
      <c r="AB1396">
        <v>0</v>
      </c>
      <c r="AC1396">
        <v>0</v>
      </c>
      <c r="AD1396">
        <v>0</v>
      </c>
      <c r="AE1396">
        <v>0</v>
      </c>
      <c r="AF1396">
        <v>1</v>
      </c>
      <c r="AG1396">
        <v>0</v>
      </c>
      <c r="AH1396" t="s">
        <v>63</v>
      </c>
      <c r="AI1396" t="s">
        <v>46</v>
      </c>
      <c r="AJ1396" t="s">
        <v>47</v>
      </c>
      <c r="AK1396" t="s">
        <v>48</v>
      </c>
      <c r="AL1396" t="s">
        <v>62</v>
      </c>
      <c r="AM1396">
        <v>3.25</v>
      </c>
      <c r="AN1396" t="s">
        <v>95</v>
      </c>
      <c r="AO1396" t="str" cm="1">
        <f t="array" ref="AO1396">_xlfn.IFS(
  attrition_data[[#This Row],[YearsSinceLastPromotion]]="","",
  attrition_data[[#This Row],[YearsSinceLastPromotion]]=0,"0",
  attrition_data[[#This Row],[YearsSinceLastPromotion]]&lt;=2,"1–2",
  attrition_data[[#This Row],[YearsSinceLastPromotion]]&lt;=5,"3–5",
  TRUE,"6+"
)</f>
        <v>0</v>
      </c>
      <c r="AP1396">
        <f>attrition_data[[#This Row],[MonthlyIncome]] * 12 * ReplacementFactor</f>
        <v>34844.400000000001</v>
      </c>
      <c r="AQ1396">
        <f>IFERROR(attrition_data[[#This Row],[AttritionFlag]] * attrition_data[[#This Row],[ReplacementCost]], 0)</f>
        <v>0</v>
      </c>
      <c r="AR139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396" t="str" cm="1">
        <f t="array" ref="AS1396">_xlfn.IFS(
  attrition_data[[#This Row],[RiskScore]] &lt;= $AU$3, "Q1 (Lowest)",
  attrition_data[[#This Row],[RiskScore]] &lt;= $AV$3, "Q2",
  attrition_data[[#This Row],[RiskScore]] &lt;= $AW$3, "Q3",
  TRUE, "Q4 (Highest)"
)</f>
        <v>Q2</v>
      </c>
    </row>
    <row r="1397" spans="1:45">
      <c r="A1397">
        <v>31</v>
      </c>
      <c r="B1397" t="s">
        <v>38</v>
      </c>
      <c r="C1397" t="s">
        <v>51</v>
      </c>
      <c r="D1397" t="s">
        <v>40</v>
      </c>
      <c r="E1397">
        <v>26</v>
      </c>
      <c r="F1397">
        <v>4</v>
      </c>
      <c r="G1397" t="s">
        <v>82</v>
      </c>
      <c r="H1397">
        <v>1967</v>
      </c>
      <c r="I1397">
        <v>1</v>
      </c>
      <c r="J1397" t="s">
        <v>53</v>
      </c>
      <c r="K1397">
        <v>3</v>
      </c>
      <c r="L1397">
        <v>2</v>
      </c>
      <c r="M1397" t="s">
        <v>43</v>
      </c>
      <c r="N1397">
        <v>4</v>
      </c>
      <c r="O1397" t="s">
        <v>55</v>
      </c>
      <c r="P1397">
        <v>5617</v>
      </c>
      <c r="Q1397">
        <v>1</v>
      </c>
      <c r="R1397" t="s">
        <v>38</v>
      </c>
      <c r="S1397">
        <v>11</v>
      </c>
      <c r="T1397">
        <v>3</v>
      </c>
      <c r="U1397">
        <v>3</v>
      </c>
      <c r="V1397">
        <v>0</v>
      </c>
      <c r="W1397">
        <v>10</v>
      </c>
      <c r="X1397">
        <v>4</v>
      </c>
      <c r="Y1397">
        <v>3</v>
      </c>
      <c r="Z1397">
        <v>10</v>
      </c>
      <c r="AA1397">
        <v>7</v>
      </c>
      <c r="AB1397">
        <v>0</v>
      </c>
      <c r="AC1397">
        <v>8</v>
      </c>
      <c r="AD1397">
        <v>1</v>
      </c>
      <c r="AE1397">
        <v>1</v>
      </c>
      <c r="AF1397">
        <v>1</v>
      </c>
      <c r="AG1397">
        <v>1</v>
      </c>
      <c r="AH1397" t="s">
        <v>63</v>
      </c>
      <c r="AI1397" t="s">
        <v>68</v>
      </c>
      <c r="AJ1397" t="s">
        <v>47</v>
      </c>
      <c r="AK1397" t="s">
        <v>58</v>
      </c>
      <c r="AL1397" t="s">
        <v>49</v>
      </c>
      <c r="AM1397">
        <v>2.75</v>
      </c>
      <c r="AN1397" t="s">
        <v>94</v>
      </c>
      <c r="AO1397" t="str" cm="1">
        <f t="array" ref="AO1397">_xlfn.IFS(
  attrition_data[[#This Row],[YearsSinceLastPromotion]]="","",
  attrition_data[[#This Row],[YearsSinceLastPromotion]]=0,"0",
  attrition_data[[#This Row],[YearsSinceLastPromotion]]&lt;=2,"1–2",
  attrition_data[[#This Row],[YearsSinceLastPromotion]]&lt;=5,"3–5",
  TRUE,"6+"
)</f>
        <v>0</v>
      </c>
      <c r="AP1397">
        <f>attrition_data[[#This Row],[MonthlyIncome]] * 12 * ReplacementFactor</f>
        <v>20221.2</v>
      </c>
      <c r="AQ1397">
        <f>IFERROR(attrition_data[[#This Row],[AttritionFlag]] * attrition_data[[#This Row],[ReplacementCost]], 0)</f>
        <v>20221.2</v>
      </c>
      <c r="AR139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397" t="str" cm="1">
        <f t="array" ref="AS1397">_xlfn.IFS(
  attrition_data[[#This Row],[RiskScore]] &lt;= $AU$3, "Q1 (Lowest)",
  attrition_data[[#This Row],[RiskScore]] &lt;= $AV$3, "Q2",
  attrition_data[[#This Row],[RiskScore]] &lt;= $AW$3, "Q3",
  TRUE, "Q4 (Highest)"
)</f>
        <v>Q3</v>
      </c>
    </row>
    <row r="1398" spans="1:45">
      <c r="A1398">
        <v>53</v>
      </c>
      <c r="B1398" t="s">
        <v>38</v>
      </c>
      <c r="C1398" t="s">
        <v>39</v>
      </c>
      <c r="D1398" t="s">
        <v>40</v>
      </c>
      <c r="E1398">
        <v>24</v>
      </c>
      <c r="F1398">
        <v>4</v>
      </c>
      <c r="G1398" t="s">
        <v>41</v>
      </c>
      <c r="H1398">
        <v>1968</v>
      </c>
      <c r="I1398">
        <v>1</v>
      </c>
      <c r="J1398" t="s">
        <v>53</v>
      </c>
      <c r="K1398">
        <v>3</v>
      </c>
      <c r="L1398">
        <v>3</v>
      </c>
      <c r="M1398" t="s">
        <v>43</v>
      </c>
      <c r="N1398">
        <v>1</v>
      </c>
      <c r="O1398" t="s">
        <v>44</v>
      </c>
      <c r="P1398">
        <v>10448</v>
      </c>
      <c r="Q1398">
        <v>6</v>
      </c>
      <c r="R1398" t="s">
        <v>38</v>
      </c>
      <c r="S1398">
        <v>13</v>
      </c>
      <c r="T1398">
        <v>3</v>
      </c>
      <c r="U1398">
        <v>2</v>
      </c>
      <c r="V1398">
        <v>0</v>
      </c>
      <c r="W1398">
        <v>15</v>
      </c>
      <c r="X1398">
        <v>2</v>
      </c>
      <c r="Y1398">
        <v>2</v>
      </c>
      <c r="Z1398">
        <v>2</v>
      </c>
      <c r="AA1398">
        <v>2</v>
      </c>
      <c r="AB1398">
        <v>2</v>
      </c>
      <c r="AC1398">
        <v>2</v>
      </c>
      <c r="AD1398">
        <v>1</v>
      </c>
      <c r="AE1398">
        <v>1</v>
      </c>
      <c r="AF1398">
        <v>0</v>
      </c>
      <c r="AG1398">
        <v>1</v>
      </c>
      <c r="AH1398" t="s">
        <v>56</v>
      </c>
      <c r="AI1398" t="s">
        <v>68</v>
      </c>
      <c r="AJ1398" t="s">
        <v>81</v>
      </c>
      <c r="AK1398" t="s">
        <v>58</v>
      </c>
      <c r="AL1398" t="s">
        <v>65</v>
      </c>
      <c r="AM1398">
        <v>1.5</v>
      </c>
      <c r="AN1398" t="s">
        <v>97</v>
      </c>
      <c r="AO1398" t="str" cm="1">
        <f t="array" ref="AO1398">_xlfn.IFS(
  attrition_data[[#This Row],[YearsSinceLastPromotion]]="","",
  attrition_data[[#This Row],[YearsSinceLastPromotion]]=0,"0",
  attrition_data[[#This Row],[YearsSinceLastPromotion]]&lt;=2,"1–2",
  attrition_data[[#This Row],[YearsSinceLastPromotion]]&lt;=5,"3–5",
  TRUE,"6+"
)</f>
        <v>1–2</v>
      </c>
      <c r="AP1398">
        <f>attrition_data[[#This Row],[MonthlyIncome]] * 12 * ReplacementFactor</f>
        <v>37612.799999999996</v>
      </c>
      <c r="AQ1398">
        <f>IFERROR(attrition_data[[#This Row],[AttritionFlag]] * attrition_data[[#This Row],[ReplacementCost]], 0)</f>
        <v>37612.799999999996</v>
      </c>
      <c r="AR139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4</v>
      </c>
      <c r="AS1398" t="str" cm="1">
        <f t="array" ref="AS1398">_xlfn.IFS(
  attrition_data[[#This Row],[RiskScore]] &lt;= $AU$3, "Q1 (Lowest)",
  attrition_data[[#This Row],[RiskScore]] &lt;= $AV$3, "Q2",
  attrition_data[[#This Row],[RiskScore]] &lt;= $AW$3, "Q3",
  TRUE, "Q4 (Highest)"
)</f>
        <v>Q4 (Highest)</v>
      </c>
    </row>
    <row r="1399" spans="1:45">
      <c r="A1399">
        <v>54</v>
      </c>
      <c r="B1399" t="s">
        <v>50</v>
      </c>
      <c r="C1399" t="s">
        <v>39</v>
      </c>
      <c r="D1399" t="s">
        <v>52</v>
      </c>
      <c r="E1399">
        <v>9</v>
      </c>
      <c r="F1399">
        <v>2</v>
      </c>
      <c r="G1399" t="s">
        <v>41</v>
      </c>
      <c r="H1399">
        <v>1969</v>
      </c>
      <c r="I1399">
        <v>1</v>
      </c>
      <c r="J1399" t="s">
        <v>42</v>
      </c>
      <c r="K1399">
        <v>3</v>
      </c>
      <c r="L1399">
        <v>2</v>
      </c>
      <c r="M1399" t="s">
        <v>54</v>
      </c>
      <c r="N1399">
        <v>3</v>
      </c>
      <c r="O1399" t="s">
        <v>55</v>
      </c>
      <c r="P1399">
        <v>2897</v>
      </c>
      <c r="Q1399">
        <v>3</v>
      </c>
      <c r="R1399" t="s">
        <v>50</v>
      </c>
      <c r="S1399">
        <v>11</v>
      </c>
      <c r="T1399">
        <v>3</v>
      </c>
      <c r="U1399">
        <v>3</v>
      </c>
      <c r="V1399">
        <v>2</v>
      </c>
      <c r="W1399">
        <v>9</v>
      </c>
      <c r="X1399">
        <v>6</v>
      </c>
      <c r="Y1399">
        <v>2</v>
      </c>
      <c r="Z1399">
        <v>4</v>
      </c>
      <c r="AA1399">
        <v>3</v>
      </c>
      <c r="AB1399">
        <v>2</v>
      </c>
      <c r="AC1399">
        <v>3</v>
      </c>
      <c r="AD1399">
        <v>0</v>
      </c>
      <c r="AE1399">
        <v>0</v>
      </c>
      <c r="AF1399">
        <v>0</v>
      </c>
      <c r="AG1399">
        <v>1</v>
      </c>
      <c r="AH1399" t="s">
        <v>56</v>
      </c>
      <c r="AI1399" t="s">
        <v>57</v>
      </c>
      <c r="AJ1399" t="s">
        <v>61</v>
      </c>
      <c r="AK1399" t="s">
        <v>58</v>
      </c>
      <c r="AL1399" t="s">
        <v>65</v>
      </c>
      <c r="AM1399">
        <v>2.25</v>
      </c>
      <c r="AN1399" t="s">
        <v>96</v>
      </c>
      <c r="AO1399" t="str" cm="1">
        <f t="array" ref="AO1399">_xlfn.IFS(
  attrition_data[[#This Row],[YearsSinceLastPromotion]]="","",
  attrition_data[[#This Row],[YearsSinceLastPromotion]]=0,"0",
  attrition_data[[#This Row],[YearsSinceLastPromotion]]&lt;=2,"1–2",
  attrition_data[[#This Row],[YearsSinceLastPromotion]]&lt;=5,"3–5",
  TRUE,"6+"
)</f>
        <v>1–2</v>
      </c>
      <c r="AP1399">
        <f>attrition_data[[#This Row],[MonthlyIncome]] * 12 * ReplacementFactor</f>
        <v>10429.199999999999</v>
      </c>
      <c r="AQ1399">
        <f>IFERROR(attrition_data[[#This Row],[AttritionFlag]] * attrition_data[[#This Row],[ReplacementCost]], 0)</f>
        <v>0</v>
      </c>
      <c r="AR139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399" t="str" cm="1">
        <f t="array" ref="AS1399">_xlfn.IFS(
  attrition_data[[#This Row],[RiskScore]] &lt;= $AU$3, "Q1 (Lowest)",
  attrition_data[[#This Row],[RiskScore]] &lt;= $AV$3, "Q2",
  attrition_data[[#This Row],[RiskScore]] &lt;= $AW$3, "Q3",
  TRUE, "Q4 (Highest)"
)</f>
        <v>Q1 (Lowest)</v>
      </c>
    </row>
    <row r="1400" spans="1:45">
      <c r="A1400">
        <v>33</v>
      </c>
      <c r="B1400" t="s">
        <v>50</v>
      </c>
      <c r="C1400" t="s">
        <v>51</v>
      </c>
      <c r="D1400" t="s">
        <v>52</v>
      </c>
      <c r="E1400">
        <v>7</v>
      </c>
      <c r="F1400">
        <v>2</v>
      </c>
      <c r="G1400" t="s">
        <v>41</v>
      </c>
      <c r="H1400">
        <v>1970</v>
      </c>
      <c r="I1400">
        <v>4</v>
      </c>
      <c r="J1400" t="s">
        <v>53</v>
      </c>
      <c r="K1400">
        <v>3</v>
      </c>
      <c r="L1400">
        <v>2</v>
      </c>
      <c r="M1400" t="s">
        <v>70</v>
      </c>
      <c r="N1400">
        <v>3</v>
      </c>
      <c r="O1400" t="s">
        <v>67</v>
      </c>
      <c r="P1400">
        <v>5968</v>
      </c>
      <c r="Q1400">
        <v>1</v>
      </c>
      <c r="R1400" t="s">
        <v>50</v>
      </c>
      <c r="S1400">
        <v>20</v>
      </c>
      <c r="T1400">
        <v>4</v>
      </c>
      <c r="U1400">
        <v>3</v>
      </c>
      <c r="V1400">
        <v>3</v>
      </c>
      <c r="W1400">
        <v>9</v>
      </c>
      <c r="X1400">
        <v>2</v>
      </c>
      <c r="Y1400">
        <v>3</v>
      </c>
      <c r="Z1400">
        <v>9</v>
      </c>
      <c r="AA1400">
        <v>7</v>
      </c>
      <c r="AB1400">
        <v>2</v>
      </c>
      <c r="AC1400">
        <v>8</v>
      </c>
      <c r="AD1400">
        <v>0</v>
      </c>
      <c r="AE1400">
        <v>0</v>
      </c>
      <c r="AF1400">
        <v>0</v>
      </c>
      <c r="AG1400">
        <v>1</v>
      </c>
      <c r="AH1400" t="s">
        <v>63</v>
      </c>
      <c r="AI1400" t="s">
        <v>57</v>
      </c>
      <c r="AJ1400" t="s">
        <v>47</v>
      </c>
      <c r="AK1400" t="s">
        <v>58</v>
      </c>
      <c r="AL1400" t="s">
        <v>49</v>
      </c>
      <c r="AM1400">
        <v>3.25</v>
      </c>
      <c r="AN1400" t="s">
        <v>95</v>
      </c>
      <c r="AO1400" t="str" cm="1">
        <f t="array" ref="AO1400">_xlfn.IFS(
  attrition_data[[#This Row],[YearsSinceLastPromotion]]="","",
  attrition_data[[#This Row],[YearsSinceLastPromotion]]=0,"0",
  attrition_data[[#This Row],[YearsSinceLastPromotion]]&lt;=2,"1–2",
  attrition_data[[#This Row],[YearsSinceLastPromotion]]&lt;=5,"3–5",
  TRUE,"6+"
)</f>
        <v>1–2</v>
      </c>
      <c r="AP1400">
        <f>attrition_data[[#This Row],[MonthlyIncome]] * 12 * ReplacementFactor</f>
        <v>21484.799999999999</v>
      </c>
      <c r="AQ1400">
        <f>IFERROR(attrition_data[[#This Row],[AttritionFlag]] * attrition_data[[#This Row],[ReplacementCost]], 0)</f>
        <v>0</v>
      </c>
      <c r="AR140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00" t="str" cm="1">
        <f t="array" ref="AS1400">_xlfn.IFS(
  attrition_data[[#This Row],[RiskScore]] &lt;= $AU$3, "Q1 (Lowest)",
  attrition_data[[#This Row],[RiskScore]] &lt;= $AV$3, "Q2",
  attrition_data[[#This Row],[RiskScore]] &lt;= $AW$3, "Q3",
  TRUE, "Q4 (Highest)"
)</f>
        <v>Q1 (Lowest)</v>
      </c>
    </row>
    <row r="1401" spans="1:45">
      <c r="A1401">
        <v>43</v>
      </c>
      <c r="B1401" t="s">
        <v>50</v>
      </c>
      <c r="C1401" t="s">
        <v>39</v>
      </c>
      <c r="D1401" t="s">
        <v>52</v>
      </c>
      <c r="E1401">
        <v>11</v>
      </c>
      <c r="F1401">
        <v>3</v>
      </c>
      <c r="G1401" t="s">
        <v>41</v>
      </c>
      <c r="H1401">
        <v>1971</v>
      </c>
      <c r="I1401">
        <v>1</v>
      </c>
      <c r="J1401" t="s">
        <v>53</v>
      </c>
      <c r="K1401">
        <v>3</v>
      </c>
      <c r="L1401">
        <v>3</v>
      </c>
      <c r="M1401" t="s">
        <v>70</v>
      </c>
      <c r="N1401">
        <v>3</v>
      </c>
      <c r="O1401" t="s">
        <v>55</v>
      </c>
      <c r="P1401">
        <v>7510</v>
      </c>
      <c r="Q1401">
        <v>1</v>
      </c>
      <c r="R1401" t="s">
        <v>50</v>
      </c>
      <c r="S1401">
        <v>17</v>
      </c>
      <c r="T1401">
        <v>3</v>
      </c>
      <c r="U1401">
        <v>2</v>
      </c>
      <c r="V1401">
        <v>1</v>
      </c>
      <c r="W1401">
        <v>10</v>
      </c>
      <c r="X1401">
        <v>1</v>
      </c>
      <c r="Y1401">
        <v>3</v>
      </c>
      <c r="Z1401">
        <v>10</v>
      </c>
      <c r="AA1401">
        <v>9</v>
      </c>
      <c r="AB1401">
        <v>0</v>
      </c>
      <c r="AC1401">
        <v>9</v>
      </c>
      <c r="AD1401">
        <v>0</v>
      </c>
      <c r="AE1401">
        <v>0</v>
      </c>
      <c r="AF1401">
        <v>1</v>
      </c>
      <c r="AG1401">
        <v>1</v>
      </c>
      <c r="AH1401" t="s">
        <v>45</v>
      </c>
      <c r="AI1401" t="s">
        <v>73</v>
      </c>
      <c r="AJ1401" t="s">
        <v>47</v>
      </c>
      <c r="AK1401" t="s">
        <v>58</v>
      </c>
      <c r="AL1401" t="s">
        <v>49</v>
      </c>
      <c r="AM1401">
        <v>2.25</v>
      </c>
      <c r="AN1401" t="s">
        <v>96</v>
      </c>
      <c r="AO1401" t="str" cm="1">
        <f t="array" ref="AO1401">_xlfn.IFS(
  attrition_data[[#This Row],[YearsSinceLastPromotion]]="","",
  attrition_data[[#This Row],[YearsSinceLastPromotion]]=0,"0",
  attrition_data[[#This Row],[YearsSinceLastPromotion]]&lt;=2,"1–2",
  attrition_data[[#This Row],[YearsSinceLastPromotion]]&lt;=5,"3–5",
  TRUE,"6+"
)</f>
        <v>0</v>
      </c>
      <c r="AP1401">
        <f>attrition_data[[#This Row],[MonthlyIncome]] * 12 * ReplacementFactor</f>
        <v>27036</v>
      </c>
      <c r="AQ1401">
        <f>IFERROR(attrition_data[[#This Row],[AttritionFlag]] * attrition_data[[#This Row],[ReplacementCost]], 0)</f>
        <v>0</v>
      </c>
      <c r="AR140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01" t="str" cm="1">
        <f t="array" ref="AS1401">_xlfn.IFS(
  attrition_data[[#This Row],[RiskScore]] &lt;= $AU$3, "Q1 (Lowest)",
  attrition_data[[#This Row],[RiskScore]] &lt;= $AV$3, "Q2",
  attrition_data[[#This Row],[RiskScore]] &lt;= $AW$3, "Q3",
  TRUE, "Q4 (Highest)"
)</f>
        <v>Q1 (Lowest)</v>
      </c>
    </row>
    <row r="1402" spans="1:45">
      <c r="A1402">
        <v>38</v>
      </c>
      <c r="B1402" t="s">
        <v>50</v>
      </c>
      <c r="C1402" t="s">
        <v>51</v>
      </c>
      <c r="D1402" t="s">
        <v>84</v>
      </c>
      <c r="E1402">
        <v>1</v>
      </c>
      <c r="F1402">
        <v>4</v>
      </c>
      <c r="G1402" t="s">
        <v>59</v>
      </c>
      <c r="H1402">
        <v>1972</v>
      </c>
      <c r="I1402">
        <v>4</v>
      </c>
      <c r="J1402" t="s">
        <v>53</v>
      </c>
      <c r="K1402">
        <v>3</v>
      </c>
      <c r="L1402">
        <v>1</v>
      </c>
      <c r="M1402" t="s">
        <v>84</v>
      </c>
      <c r="N1402">
        <v>2</v>
      </c>
      <c r="O1402" t="s">
        <v>55</v>
      </c>
      <c r="P1402">
        <v>2991</v>
      </c>
      <c r="Q1402">
        <v>0</v>
      </c>
      <c r="R1402" t="s">
        <v>38</v>
      </c>
      <c r="S1402">
        <v>11</v>
      </c>
      <c r="T1402">
        <v>3</v>
      </c>
      <c r="U1402">
        <v>2</v>
      </c>
      <c r="V1402">
        <v>1</v>
      </c>
      <c r="W1402">
        <v>7</v>
      </c>
      <c r="X1402">
        <v>2</v>
      </c>
      <c r="Y1402">
        <v>3</v>
      </c>
      <c r="Z1402">
        <v>6</v>
      </c>
      <c r="AA1402">
        <v>2</v>
      </c>
      <c r="AB1402">
        <v>1</v>
      </c>
      <c r="AC1402">
        <v>2</v>
      </c>
      <c r="AD1402">
        <v>0</v>
      </c>
      <c r="AE1402">
        <v>1</v>
      </c>
      <c r="AF1402">
        <v>1</v>
      </c>
      <c r="AG1402">
        <v>1</v>
      </c>
      <c r="AH1402" t="s">
        <v>45</v>
      </c>
      <c r="AI1402" t="s">
        <v>46</v>
      </c>
      <c r="AJ1402" t="s">
        <v>61</v>
      </c>
      <c r="AK1402" t="s">
        <v>48</v>
      </c>
      <c r="AL1402" t="s">
        <v>49</v>
      </c>
      <c r="AM1402">
        <v>2.75</v>
      </c>
      <c r="AN1402" t="s">
        <v>94</v>
      </c>
      <c r="AO1402" t="str" cm="1">
        <f t="array" ref="AO1402">_xlfn.IFS(
  attrition_data[[#This Row],[YearsSinceLastPromotion]]="","",
  attrition_data[[#This Row],[YearsSinceLastPromotion]]=0,"0",
  attrition_data[[#This Row],[YearsSinceLastPromotion]]&lt;=2,"1–2",
  attrition_data[[#This Row],[YearsSinceLastPromotion]]&lt;=5,"3–5",
  TRUE,"6+"
)</f>
        <v>1–2</v>
      </c>
      <c r="AP1402">
        <f>attrition_data[[#This Row],[MonthlyIncome]] * 12 * ReplacementFactor</f>
        <v>10767.6</v>
      </c>
      <c r="AQ1402">
        <f>IFERROR(attrition_data[[#This Row],[AttritionFlag]] * attrition_data[[#This Row],[ReplacementCost]], 0)</f>
        <v>0</v>
      </c>
      <c r="AR140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02" t="str" cm="1">
        <f t="array" ref="AS1402">_xlfn.IFS(
  attrition_data[[#This Row],[RiskScore]] &lt;= $AU$3, "Q1 (Lowest)",
  attrition_data[[#This Row],[RiskScore]] &lt;= $AV$3, "Q2",
  attrition_data[[#This Row],[RiskScore]] &lt;= $AW$3, "Q3",
  TRUE, "Q4 (Highest)"
)</f>
        <v>Q2</v>
      </c>
    </row>
    <row r="1403" spans="1:45">
      <c r="A1403">
        <v>55</v>
      </c>
      <c r="B1403" t="s">
        <v>50</v>
      </c>
      <c r="C1403" t="s">
        <v>39</v>
      </c>
      <c r="D1403" t="s">
        <v>84</v>
      </c>
      <c r="E1403">
        <v>26</v>
      </c>
      <c r="F1403">
        <v>4</v>
      </c>
      <c r="G1403" t="s">
        <v>84</v>
      </c>
      <c r="H1403">
        <v>1973</v>
      </c>
      <c r="I1403">
        <v>3</v>
      </c>
      <c r="J1403" t="s">
        <v>53</v>
      </c>
      <c r="K1403">
        <v>4</v>
      </c>
      <c r="L1403">
        <v>5</v>
      </c>
      <c r="M1403" t="s">
        <v>75</v>
      </c>
      <c r="N1403">
        <v>2</v>
      </c>
      <c r="O1403" t="s">
        <v>55</v>
      </c>
      <c r="P1403">
        <v>19636</v>
      </c>
      <c r="Q1403">
        <v>4</v>
      </c>
      <c r="R1403" t="s">
        <v>38</v>
      </c>
      <c r="S1403">
        <v>18</v>
      </c>
      <c r="T1403">
        <v>3</v>
      </c>
      <c r="U1403">
        <v>1</v>
      </c>
      <c r="V1403">
        <v>1</v>
      </c>
      <c r="W1403">
        <v>35</v>
      </c>
      <c r="X1403">
        <v>0</v>
      </c>
      <c r="Y1403">
        <v>3</v>
      </c>
      <c r="Z1403">
        <v>10</v>
      </c>
      <c r="AA1403">
        <v>9</v>
      </c>
      <c r="AB1403">
        <v>1</v>
      </c>
      <c r="AC1403">
        <v>4</v>
      </c>
      <c r="AD1403">
        <v>0</v>
      </c>
      <c r="AE1403">
        <v>1</v>
      </c>
      <c r="AF1403">
        <v>1</v>
      </c>
      <c r="AG1403">
        <v>1</v>
      </c>
      <c r="AH1403" t="s">
        <v>66</v>
      </c>
      <c r="AI1403" t="s">
        <v>68</v>
      </c>
      <c r="AJ1403" t="s">
        <v>76</v>
      </c>
      <c r="AK1403" t="s">
        <v>77</v>
      </c>
      <c r="AL1403" t="s">
        <v>49</v>
      </c>
      <c r="AM1403">
        <v>2.25</v>
      </c>
      <c r="AN1403" t="s">
        <v>96</v>
      </c>
      <c r="AO1403" t="str" cm="1">
        <f t="array" ref="AO1403">_xlfn.IFS(
  attrition_data[[#This Row],[YearsSinceLastPromotion]]="","",
  attrition_data[[#This Row],[YearsSinceLastPromotion]]=0,"0",
  attrition_data[[#This Row],[YearsSinceLastPromotion]]&lt;=2,"1–2",
  attrition_data[[#This Row],[YearsSinceLastPromotion]]&lt;=5,"3–5",
  TRUE,"6+"
)</f>
        <v>1–2</v>
      </c>
      <c r="AP1403">
        <f>attrition_data[[#This Row],[MonthlyIncome]] * 12 * ReplacementFactor</f>
        <v>70689.599999999991</v>
      </c>
      <c r="AQ1403">
        <f>IFERROR(attrition_data[[#This Row],[AttritionFlag]] * attrition_data[[#This Row],[ReplacementCost]], 0)</f>
        <v>0</v>
      </c>
      <c r="AR140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403" t="str" cm="1">
        <f t="array" ref="AS1403">_xlfn.IFS(
  attrition_data[[#This Row],[RiskScore]] &lt;= $AU$3, "Q1 (Lowest)",
  attrition_data[[#This Row],[RiskScore]] &lt;= $AV$3, "Q2",
  attrition_data[[#This Row],[RiskScore]] &lt;= $AW$3, "Q3",
  TRUE, "Q4 (Highest)"
)</f>
        <v>Q3</v>
      </c>
    </row>
    <row r="1404" spans="1:45">
      <c r="A1404">
        <v>31</v>
      </c>
      <c r="B1404" t="s">
        <v>50</v>
      </c>
      <c r="C1404" t="s">
        <v>39</v>
      </c>
      <c r="D1404" t="s">
        <v>52</v>
      </c>
      <c r="E1404">
        <v>2</v>
      </c>
      <c r="F1404">
        <v>1</v>
      </c>
      <c r="G1404" t="s">
        <v>64</v>
      </c>
      <c r="H1404">
        <v>1974</v>
      </c>
      <c r="I1404">
        <v>4</v>
      </c>
      <c r="J1404" t="s">
        <v>42</v>
      </c>
      <c r="K1404">
        <v>1</v>
      </c>
      <c r="L1404">
        <v>1</v>
      </c>
      <c r="M1404" t="s">
        <v>60</v>
      </c>
      <c r="N1404">
        <v>4</v>
      </c>
      <c r="O1404" t="s">
        <v>67</v>
      </c>
      <c r="P1404">
        <v>1129</v>
      </c>
      <c r="Q1404">
        <v>1</v>
      </c>
      <c r="R1404" t="s">
        <v>38</v>
      </c>
      <c r="S1404">
        <v>11</v>
      </c>
      <c r="T1404">
        <v>3</v>
      </c>
      <c r="U1404">
        <v>3</v>
      </c>
      <c r="V1404">
        <v>3</v>
      </c>
      <c r="W1404">
        <v>1</v>
      </c>
      <c r="X1404">
        <v>4</v>
      </c>
      <c r="Y1404">
        <v>3</v>
      </c>
      <c r="Z1404">
        <v>1</v>
      </c>
      <c r="AA1404">
        <v>0</v>
      </c>
      <c r="AB1404">
        <v>0</v>
      </c>
      <c r="AC1404">
        <v>0</v>
      </c>
      <c r="AD1404">
        <v>0</v>
      </c>
      <c r="AE1404">
        <v>1</v>
      </c>
      <c r="AF1404">
        <v>1</v>
      </c>
      <c r="AG1404">
        <v>0</v>
      </c>
      <c r="AH1404" t="s">
        <v>63</v>
      </c>
      <c r="AI1404" t="s">
        <v>46</v>
      </c>
      <c r="AJ1404" t="s">
        <v>61</v>
      </c>
      <c r="AK1404" t="s">
        <v>65</v>
      </c>
      <c r="AL1404" t="s">
        <v>62</v>
      </c>
      <c r="AM1404">
        <v>3.5</v>
      </c>
      <c r="AN1404" t="s">
        <v>95</v>
      </c>
      <c r="AO1404" t="str" cm="1">
        <f t="array" ref="AO1404">_xlfn.IFS(
  attrition_data[[#This Row],[YearsSinceLastPromotion]]="","",
  attrition_data[[#This Row],[YearsSinceLastPromotion]]=0,"0",
  attrition_data[[#This Row],[YearsSinceLastPromotion]]&lt;=2,"1–2",
  attrition_data[[#This Row],[YearsSinceLastPromotion]]&lt;=5,"3–5",
  TRUE,"6+"
)</f>
        <v>0</v>
      </c>
      <c r="AP1404">
        <f>attrition_data[[#This Row],[MonthlyIncome]] * 12 * ReplacementFactor</f>
        <v>4064.3999999999996</v>
      </c>
      <c r="AQ1404">
        <f>IFERROR(attrition_data[[#This Row],[AttritionFlag]] * attrition_data[[#This Row],[ReplacementCost]], 0)</f>
        <v>0</v>
      </c>
      <c r="AR140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404" t="str" cm="1">
        <f t="array" ref="AS1404">_xlfn.IFS(
  attrition_data[[#This Row],[RiskScore]] &lt;= $AU$3, "Q1 (Lowest)",
  attrition_data[[#This Row],[RiskScore]] &lt;= $AV$3, "Q2",
  attrition_data[[#This Row],[RiskScore]] &lt;= $AW$3, "Q3",
  TRUE, "Q4 (Highest)"
)</f>
        <v>Q3</v>
      </c>
    </row>
    <row r="1405" spans="1:45">
      <c r="A1405">
        <v>39</v>
      </c>
      <c r="B1405" t="s">
        <v>50</v>
      </c>
      <c r="C1405" t="s">
        <v>39</v>
      </c>
      <c r="D1405" t="s">
        <v>40</v>
      </c>
      <c r="E1405">
        <v>15</v>
      </c>
      <c r="F1405">
        <v>4</v>
      </c>
      <c r="G1405" t="s">
        <v>82</v>
      </c>
      <c r="H1405">
        <v>1975</v>
      </c>
      <c r="I1405">
        <v>2</v>
      </c>
      <c r="J1405" t="s">
        <v>53</v>
      </c>
      <c r="K1405">
        <v>3</v>
      </c>
      <c r="L1405">
        <v>4</v>
      </c>
      <c r="M1405" t="s">
        <v>43</v>
      </c>
      <c r="N1405">
        <v>1</v>
      </c>
      <c r="O1405" t="s">
        <v>44</v>
      </c>
      <c r="P1405">
        <v>13341</v>
      </c>
      <c r="Q1405">
        <v>0</v>
      </c>
      <c r="R1405" t="s">
        <v>50</v>
      </c>
      <c r="S1405">
        <v>12</v>
      </c>
      <c r="T1405">
        <v>3</v>
      </c>
      <c r="U1405">
        <v>1</v>
      </c>
      <c r="V1405">
        <v>0</v>
      </c>
      <c r="W1405">
        <v>21</v>
      </c>
      <c r="X1405">
        <v>3</v>
      </c>
      <c r="Y1405">
        <v>3</v>
      </c>
      <c r="Z1405">
        <v>20</v>
      </c>
      <c r="AA1405">
        <v>8</v>
      </c>
      <c r="AB1405">
        <v>11</v>
      </c>
      <c r="AC1405">
        <v>10</v>
      </c>
      <c r="AD1405">
        <v>0</v>
      </c>
      <c r="AE1405">
        <v>0</v>
      </c>
      <c r="AF1405">
        <v>0</v>
      </c>
      <c r="AG1405">
        <v>1</v>
      </c>
      <c r="AH1405" t="s">
        <v>45</v>
      </c>
      <c r="AI1405" t="s">
        <v>73</v>
      </c>
      <c r="AJ1405" t="s">
        <v>81</v>
      </c>
      <c r="AK1405" t="s">
        <v>71</v>
      </c>
      <c r="AL1405" t="s">
        <v>71</v>
      </c>
      <c r="AM1405">
        <v>1.75</v>
      </c>
      <c r="AN1405" t="s">
        <v>93</v>
      </c>
      <c r="AO1405" t="str" cm="1">
        <f t="array" ref="AO1405">_xlfn.IFS(
  attrition_data[[#This Row],[YearsSinceLastPromotion]]="","",
  attrition_data[[#This Row],[YearsSinceLastPromotion]]=0,"0",
  attrition_data[[#This Row],[YearsSinceLastPromotion]]&lt;=2,"1–2",
  attrition_data[[#This Row],[YearsSinceLastPromotion]]&lt;=5,"3–5",
  TRUE,"6+"
)</f>
        <v>6+</v>
      </c>
      <c r="AP1405">
        <f>attrition_data[[#This Row],[MonthlyIncome]] * 12 * ReplacementFactor</f>
        <v>48027.6</v>
      </c>
      <c r="AQ1405">
        <f>IFERROR(attrition_data[[#This Row],[AttritionFlag]] * attrition_data[[#This Row],[ReplacementCost]], 0)</f>
        <v>0</v>
      </c>
      <c r="AR140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405" t="str" cm="1">
        <f t="array" ref="AS1405">_xlfn.IFS(
  attrition_data[[#This Row],[RiskScore]] &lt;= $AU$3, "Q1 (Lowest)",
  attrition_data[[#This Row],[RiskScore]] &lt;= $AV$3, "Q2",
  attrition_data[[#This Row],[RiskScore]] &lt;= $AW$3, "Q3",
  TRUE, "Q4 (Highest)"
)</f>
        <v>Q3</v>
      </c>
    </row>
    <row r="1406" spans="1:45">
      <c r="A1406">
        <v>42</v>
      </c>
      <c r="B1406" t="s">
        <v>50</v>
      </c>
      <c r="C1406" t="s">
        <v>74</v>
      </c>
      <c r="D1406" t="s">
        <v>52</v>
      </c>
      <c r="E1406">
        <v>23</v>
      </c>
      <c r="F1406">
        <v>2</v>
      </c>
      <c r="G1406" t="s">
        <v>41</v>
      </c>
      <c r="H1406">
        <v>1976</v>
      </c>
      <c r="I1406">
        <v>4</v>
      </c>
      <c r="J1406" t="s">
        <v>53</v>
      </c>
      <c r="K1406">
        <v>2</v>
      </c>
      <c r="L1406">
        <v>2</v>
      </c>
      <c r="M1406" t="s">
        <v>54</v>
      </c>
      <c r="N1406">
        <v>3</v>
      </c>
      <c r="O1406" t="s">
        <v>44</v>
      </c>
      <c r="P1406">
        <v>4332</v>
      </c>
      <c r="Q1406">
        <v>1</v>
      </c>
      <c r="R1406" t="s">
        <v>50</v>
      </c>
      <c r="S1406">
        <v>12</v>
      </c>
      <c r="T1406">
        <v>3</v>
      </c>
      <c r="U1406">
        <v>4</v>
      </c>
      <c r="V1406">
        <v>0</v>
      </c>
      <c r="W1406">
        <v>20</v>
      </c>
      <c r="X1406">
        <v>2</v>
      </c>
      <c r="Y1406">
        <v>3</v>
      </c>
      <c r="Z1406">
        <v>20</v>
      </c>
      <c r="AA1406">
        <v>9</v>
      </c>
      <c r="AB1406">
        <v>3</v>
      </c>
      <c r="AC1406">
        <v>7</v>
      </c>
      <c r="AD1406">
        <v>0</v>
      </c>
      <c r="AE1406">
        <v>0</v>
      </c>
      <c r="AF1406">
        <v>0</v>
      </c>
      <c r="AG1406">
        <v>1</v>
      </c>
      <c r="AH1406" t="s">
        <v>45</v>
      </c>
      <c r="AI1406" t="s">
        <v>68</v>
      </c>
      <c r="AJ1406" t="s">
        <v>61</v>
      </c>
      <c r="AK1406" t="s">
        <v>71</v>
      </c>
      <c r="AL1406" t="s">
        <v>71</v>
      </c>
      <c r="AM1406">
        <v>3.5</v>
      </c>
      <c r="AN1406" t="s">
        <v>95</v>
      </c>
      <c r="AO1406" t="str" cm="1">
        <f t="array" ref="AO1406">_xlfn.IFS(
  attrition_data[[#This Row],[YearsSinceLastPromotion]]="","",
  attrition_data[[#This Row],[YearsSinceLastPromotion]]=0,"0",
  attrition_data[[#This Row],[YearsSinceLastPromotion]]&lt;=2,"1–2",
  attrition_data[[#This Row],[YearsSinceLastPromotion]]&lt;=5,"3–5",
  TRUE,"6+"
)</f>
        <v>3–5</v>
      </c>
      <c r="AP1406">
        <f>attrition_data[[#This Row],[MonthlyIncome]] * 12 * ReplacementFactor</f>
        <v>15595.199999999999</v>
      </c>
      <c r="AQ1406">
        <f>IFERROR(attrition_data[[#This Row],[AttritionFlag]] * attrition_data[[#This Row],[ReplacementCost]], 0)</f>
        <v>0</v>
      </c>
      <c r="AR140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406" t="str" cm="1">
        <f t="array" ref="AS1406">_xlfn.IFS(
  attrition_data[[#This Row],[RiskScore]] &lt;= $AU$3, "Q1 (Lowest)",
  attrition_data[[#This Row],[RiskScore]] &lt;= $AV$3, "Q2",
  attrition_data[[#This Row],[RiskScore]] &lt;= $AW$3, "Q3",
  TRUE, "Q4 (Highest)"
)</f>
        <v>Q3</v>
      </c>
    </row>
    <row r="1407" spans="1:45">
      <c r="A1407">
        <v>31</v>
      </c>
      <c r="B1407" t="s">
        <v>50</v>
      </c>
      <c r="C1407" t="s">
        <v>74</v>
      </c>
      <c r="D1407" t="s">
        <v>52</v>
      </c>
      <c r="E1407">
        <v>10</v>
      </c>
      <c r="F1407">
        <v>3</v>
      </c>
      <c r="G1407" t="s">
        <v>64</v>
      </c>
      <c r="H1407">
        <v>1979</v>
      </c>
      <c r="I1407">
        <v>3</v>
      </c>
      <c r="J1407" t="s">
        <v>42</v>
      </c>
      <c r="K1407">
        <v>3</v>
      </c>
      <c r="L1407">
        <v>3</v>
      </c>
      <c r="M1407" t="s">
        <v>80</v>
      </c>
      <c r="N1407">
        <v>3</v>
      </c>
      <c r="O1407" t="s">
        <v>55</v>
      </c>
      <c r="P1407">
        <v>11031</v>
      </c>
      <c r="Q1407">
        <v>4</v>
      </c>
      <c r="R1407" t="s">
        <v>50</v>
      </c>
      <c r="S1407">
        <v>20</v>
      </c>
      <c r="T1407">
        <v>4</v>
      </c>
      <c r="U1407">
        <v>3</v>
      </c>
      <c r="V1407">
        <v>1</v>
      </c>
      <c r="W1407">
        <v>13</v>
      </c>
      <c r="X1407">
        <v>2</v>
      </c>
      <c r="Y1407">
        <v>4</v>
      </c>
      <c r="Z1407">
        <v>11</v>
      </c>
      <c r="AA1407">
        <v>7</v>
      </c>
      <c r="AB1407">
        <v>4</v>
      </c>
      <c r="AC1407">
        <v>8</v>
      </c>
      <c r="AD1407">
        <v>0</v>
      </c>
      <c r="AE1407">
        <v>0</v>
      </c>
      <c r="AF1407">
        <v>0</v>
      </c>
      <c r="AG1407">
        <v>1</v>
      </c>
      <c r="AH1407" t="s">
        <v>63</v>
      </c>
      <c r="AI1407" t="s">
        <v>57</v>
      </c>
      <c r="AJ1407" t="s">
        <v>81</v>
      </c>
      <c r="AK1407" t="s">
        <v>58</v>
      </c>
      <c r="AL1407" t="s">
        <v>71</v>
      </c>
      <c r="AM1407">
        <v>3.25</v>
      </c>
      <c r="AN1407" t="s">
        <v>95</v>
      </c>
      <c r="AO1407" t="str" cm="1">
        <f t="array" ref="AO1407">_xlfn.IFS(
  attrition_data[[#This Row],[YearsSinceLastPromotion]]="","",
  attrition_data[[#This Row],[YearsSinceLastPromotion]]=0,"0",
  attrition_data[[#This Row],[YearsSinceLastPromotion]]&lt;=2,"1–2",
  attrition_data[[#This Row],[YearsSinceLastPromotion]]&lt;=5,"3–5",
  TRUE,"6+"
)</f>
        <v>3–5</v>
      </c>
      <c r="AP1407">
        <f>attrition_data[[#This Row],[MonthlyIncome]] * 12 * ReplacementFactor</f>
        <v>39711.599999999999</v>
      </c>
      <c r="AQ1407">
        <f>IFERROR(attrition_data[[#This Row],[AttritionFlag]] * attrition_data[[#This Row],[ReplacementCost]], 0)</f>
        <v>0</v>
      </c>
      <c r="AR140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07" t="str" cm="1">
        <f t="array" ref="AS1407">_xlfn.IFS(
  attrition_data[[#This Row],[RiskScore]] &lt;= $AU$3, "Q1 (Lowest)",
  attrition_data[[#This Row],[RiskScore]] &lt;= $AV$3, "Q2",
  attrition_data[[#This Row],[RiskScore]] &lt;= $AW$3, "Q3",
  TRUE, "Q4 (Highest)"
)</f>
        <v>Q2</v>
      </c>
    </row>
    <row r="1408" spans="1:45">
      <c r="A1408">
        <v>54</v>
      </c>
      <c r="B1408" t="s">
        <v>50</v>
      </c>
      <c r="C1408" t="s">
        <v>39</v>
      </c>
      <c r="D1408" t="s">
        <v>52</v>
      </c>
      <c r="E1408">
        <v>10</v>
      </c>
      <c r="F1408">
        <v>3</v>
      </c>
      <c r="G1408" t="s">
        <v>64</v>
      </c>
      <c r="H1408">
        <v>1980</v>
      </c>
      <c r="I1408">
        <v>3</v>
      </c>
      <c r="J1408" t="s">
        <v>42</v>
      </c>
      <c r="K1408">
        <v>3</v>
      </c>
      <c r="L1408">
        <v>2</v>
      </c>
      <c r="M1408" t="s">
        <v>69</v>
      </c>
      <c r="N1408">
        <v>1</v>
      </c>
      <c r="O1408" t="s">
        <v>44</v>
      </c>
      <c r="P1408">
        <v>4440</v>
      </c>
      <c r="Q1408">
        <v>6</v>
      </c>
      <c r="R1408" t="s">
        <v>38</v>
      </c>
      <c r="S1408">
        <v>19</v>
      </c>
      <c r="T1408">
        <v>3</v>
      </c>
      <c r="U1408">
        <v>4</v>
      </c>
      <c r="V1408">
        <v>0</v>
      </c>
      <c r="W1408">
        <v>9</v>
      </c>
      <c r="X1408">
        <v>3</v>
      </c>
      <c r="Y1408">
        <v>3</v>
      </c>
      <c r="Z1408">
        <v>5</v>
      </c>
      <c r="AA1408">
        <v>2</v>
      </c>
      <c r="AB1408">
        <v>1</v>
      </c>
      <c r="AC1408">
        <v>4</v>
      </c>
      <c r="AD1408">
        <v>0</v>
      </c>
      <c r="AE1408">
        <v>1</v>
      </c>
      <c r="AF1408">
        <v>1</v>
      </c>
      <c r="AG1408">
        <v>1</v>
      </c>
      <c r="AH1408" t="s">
        <v>56</v>
      </c>
      <c r="AI1408" t="s">
        <v>57</v>
      </c>
      <c r="AJ1408" t="s">
        <v>61</v>
      </c>
      <c r="AK1408" t="s">
        <v>58</v>
      </c>
      <c r="AL1408" t="s">
        <v>65</v>
      </c>
      <c r="AM1408">
        <v>2.75</v>
      </c>
      <c r="AN1408" t="s">
        <v>94</v>
      </c>
      <c r="AO1408" t="str" cm="1">
        <f t="array" ref="AO1408">_xlfn.IFS(
  attrition_data[[#This Row],[YearsSinceLastPromotion]]="","",
  attrition_data[[#This Row],[YearsSinceLastPromotion]]=0,"0",
  attrition_data[[#This Row],[YearsSinceLastPromotion]]&lt;=2,"1–2",
  attrition_data[[#This Row],[YearsSinceLastPromotion]]&lt;=5,"3–5",
  TRUE,"6+"
)</f>
        <v>1–2</v>
      </c>
      <c r="AP1408">
        <f>attrition_data[[#This Row],[MonthlyIncome]] * 12 * ReplacementFactor</f>
        <v>15984</v>
      </c>
      <c r="AQ1408">
        <f>IFERROR(attrition_data[[#This Row],[AttritionFlag]] * attrition_data[[#This Row],[ReplacementCost]], 0)</f>
        <v>0</v>
      </c>
      <c r="AR140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08" t="str" cm="1">
        <f t="array" ref="AS1408">_xlfn.IFS(
  attrition_data[[#This Row],[RiskScore]] &lt;= $AU$3, "Q1 (Lowest)",
  attrition_data[[#This Row],[RiskScore]] &lt;= $AV$3, "Q2",
  attrition_data[[#This Row],[RiskScore]] &lt;= $AW$3, "Q3",
  TRUE, "Q4 (Highest)"
)</f>
        <v>Q2</v>
      </c>
    </row>
    <row r="1409" spans="1:45">
      <c r="A1409">
        <v>24</v>
      </c>
      <c r="B1409" t="s">
        <v>50</v>
      </c>
      <c r="C1409" t="s">
        <v>39</v>
      </c>
      <c r="D1409" t="s">
        <v>52</v>
      </c>
      <c r="E1409">
        <v>1</v>
      </c>
      <c r="F1409">
        <v>2</v>
      </c>
      <c r="G1409" t="s">
        <v>41</v>
      </c>
      <c r="H1409">
        <v>1981</v>
      </c>
      <c r="I1409">
        <v>2</v>
      </c>
      <c r="J1409" t="s">
        <v>53</v>
      </c>
      <c r="K1409">
        <v>2</v>
      </c>
      <c r="L1409">
        <v>2</v>
      </c>
      <c r="M1409" t="s">
        <v>70</v>
      </c>
      <c r="N1409">
        <v>3</v>
      </c>
      <c r="O1409" t="s">
        <v>44</v>
      </c>
      <c r="P1409">
        <v>4617</v>
      </c>
      <c r="Q1409">
        <v>1</v>
      </c>
      <c r="R1409" t="s">
        <v>50</v>
      </c>
      <c r="S1409">
        <v>12</v>
      </c>
      <c r="T1409">
        <v>3</v>
      </c>
      <c r="U1409">
        <v>2</v>
      </c>
      <c r="V1409">
        <v>0</v>
      </c>
      <c r="W1409">
        <v>4</v>
      </c>
      <c r="X1409">
        <v>2</v>
      </c>
      <c r="Y1409">
        <v>2</v>
      </c>
      <c r="Z1409">
        <v>4</v>
      </c>
      <c r="AA1409">
        <v>3</v>
      </c>
      <c r="AB1409">
        <v>1</v>
      </c>
      <c r="AC1409">
        <v>2</v>
      </c>
      <c r="AD1409">
        <v>0</v>
      </c>
      <c r="AE1409">
        <v>0</v>
      </c>
      <c r="AF1409">
        <v>1</v>
      </c>
      <c r="AG1409">
        <v>1</v>
      </c>
      <c r="AH1409" t="s">
        <v>153</v>
      </c>
      <c r="AI1409" t="s">
        <v>46</v>
      </c>
      <c r="AJ1409" t="s">
        <v>61</v>
      </c>
      <c r="AK1409" t="s">
        <v>48</v>
      </c>
      <c r="AL1409" t="s">
        <v>65</v>
      </c>
      <c r="AM1409">
        <v>2.25</v>
      </c>
      <c r="AN1409" t="s">
        <v>96</v>
      </c>
      <c r="AO1409" t="str" cm="1">
        <f t="array" ref="AO1409">_xlfn.IFS(
  attrition_data[[#This Row],[YearsSinceLastPromotion]]="","",
  attrition_data[[#This Row],[YearsSinceLastPromotion]]=0,"0",
  attrition_data[[#This Row],[YearsSinceLastPromotion]]&lt;=2,"1–2",
  attrition_data[[#This Row],[YearsSinceLastPromotion]]&lt;=5,"3–5",
  TRUE,"6+"
)</f>
        <v>1–2</v>
      </c>
      <c r="AP1409">
        <f>attrition_data[[#This Row],[MonthlyIncome]] * 12 * ReplacementFactor</f>
        <v>16621.2</v>
      </c>
      <c r="AQ1409">
        <f>IFERROR(attrition_data[[#This Row],[AttritionFlag]] * attrition_data[[#This Row],[ReplacementCost]], 0)</f>
        <v>0</v>
      </c>
      <c r="AR140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09" t="str" cm="1">
        <f t="array" ref="AS1409">_xlfn.IFS(
  attrition_data[[#This Row],[RiskScore]] &lt;= $AU$3, "Q1 (Lowest)",
  attrition_data[[#This Row],[RiskScore]] &lt;= $AV$3, "Q2",
  attrition_data[[#This Row],[RiskScore]] &lt;= $AW$3, "Q3",
  TRUE, "Q4 (Highest)"
)</f>
        <v>Q1 (Lowest)</v>
      </c>
    </row>
    <row r="1410" spans="1:45">
      <c r="A1410">
        <v>23</v>
      </c>
      <c r="B1410" t="s">
        <v>50</v>
      </c>
      <c r="C1410" t="s">
        <v>39</v>
      </c>
      <c r="D1410" t="s">
        <v>52</v>
      </c>
      <c r="E1410">
        <v>12</v>
      </c>
      <c r="F1410">
        <v>2</v>
      </c>
      <c r="G1410" t="s">
        <v>59</v>
      </c>
      <c r="H1410">
        <v>1982</v>
      </c>
      <c r="I1410">
        <v>4</v>
      </c>
      <c r="J1410" t="s">
        <v>53</v>
      </c>
      <c r="K1410">
        <v>3</v>
      </c>
      <c r="L1410">
        <v>1</v>
      </c>
      <c r="M1410" t="s">
        <v>60</v>
      </c>
      <c r="N1410">
        <v>4</v>
      </c>
      <c r="O1410" t="s">
        <v>44</v>
      </c>
      <c r="P1410">
        <v>2647</v>
      </c>
      <c r="Q1410">
        <v>1</v>
      </c>
      <c r="R1410" t="s">
        <v>50</v>
      </c>
      <c r="S1410">
        <v>13</v>
      </c>
      <c r="T1410">
        <v>3</v>
      </c>
      <c r="U1410">
        <v>3</v>
      </c>
      <c r="V1410">
        <v>0</v>
      </c>
      <c r="W1410">
        <v>5</v>
      </c>
      <c r="X1410">
        <v>6</v>
      </c>
      <c r="Y1410">
        <v>4</v>
      </c>
      <c r="Z1410">
        <v>5</v>
      </c>
      <c r="AA1410">
        <v>2</v>
      </c>
      <c r="AB1410">
        <v>1</v>
      </c>
      <c r="AC1410">
        <v>4</v>
      </c>
      <c r="AD1410">
        <v>0</v>
      </c>
      <c r="AE1410">
        <v>0</v>
      </c>
      <c r="AF1410">
        <v>1</v>
      </c>
      <c r="AG1410">
        <v>1</v>
      </c>
      <c r="AH1410" t="s">
        <v>153</v>
      </c>
      <c r="AI1410" t="s">
        <v>73</v>
      </c>
      <c r="AJ1410" t="s">
        <v>61</v>
      </c>
      <c r="AK1410" t="s">
        <v>48</v>
      </c>
      <c r="AL1410" t="s">
        <v>65</v>
      </c>
      <c r="AM1410">
        <v>3.75</v>
      </c>
      <c r="AN1410" t="s">
        <v>95</v>
      </c>
      <c r="AO1410" t="str" cm="1">
        <f t="array" ref="AO1410">_xlfn.IFS(
  attrition_data[[#This Row],[YearsSinceLastPromotion]]="","",
  attrition_data[[#This Row],[YearsSinceLastPromotion]]=0,"0",
  attrition_data[[#This Row],[YearsSinceLastPromotion]]&lt;=2,"1–2",
  attrition_data[[#This Row],[YearsSinceLastPromotion]]&lt;=5,"3–5",
  TRUE,"6+"
)</f>
        <v>1–2</v>
      </c>
      <c r="AP1410">
        <f>attrition_data[[#This Row],[MonthlyIncome]] * 12 * ReplacementFactor</f>
        <v>9529.1999999999989</v>
      </c>
      <c r="AQ1410">
        <f>IFERROR(attrition_data[[#This Row],[AttritionFlag]] * attrition_data[[#This Row],[ReplacementCost]], 0)</f>
        <v>0</v>
      </c>
      <c r="AR141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10" t="str" cm="1">
        <f t="array" ref="AS1410">_xlfn.IFS(
  attrition_data[[#This Row],[RiskScore]] &lt;= $AU$3, "Q1 (Lowest)",
  attrition_data[[#This Row],[RiskScore]] &lt;= $AV$3, "Q2",
  attrition_data[[#This Row],[RiskScore]] &lt;= $AW$3, "Q3",
  TRUE, "Q4 (Highest)"
)</f>
        <v>Q1 (Lowest)</v>
      </c>
    </row>
    <row r="1411" spans="1:45">
      <c r="A1411">
        <v>40</v>
      </c>
      <c r="B1411" t="s">
        <v>50</v>
      </c>
      <c r="C1411" t="s">
        <v>51</v>
      </c>
      <c r="D1411" t="s">
        <v>52</v>
      </c>
      <c r="E1411">
        <v>11</v>
      </c>
      <c r="F1411">
        <v>3</v>
      </c>
      <c r="G1411" t="s">
        <v>83</v>
      </c>
      <c r="H1411">
        <v>1985</v>
      </c>
      <c r="I1411">
        <v>4</v>
      </c>
      <c r="J1411" t="s">
        <v>42</v>
      </c>
      <c r="K1411">
        <v>3</v>
      </c>
      <c r="L1411">
        <v>2</v>
      </c>
      <c r="M1411" t="s">
        <v>60</v>
      </c>
      <c r="N1411">
        <v>3</v>
      </c>
      <c r="O1411" t="s">
        <v>55</v>
      </c>
      <c r="P1411">
        <v>6323</v>
      </c>
      <c r="Q1411">
        <v>1</v>
      </c>
      <c r="R1411" t="s">
        <v>50</v>
      </c>
      <c r="S1411">
        <v>11</v>
      </c>
      <c r="T1411">
        <v>3</v>
      </c>
      <c r="U1411">
        <v>1</v>
      </c>
      <c r="V1411">
        <v>1</v>
      </c>
      <c r="W1411">
        <v>10</v>
      </c>
      <c r="X1411">
        <v>2</v>
      </c>
      <c r="Y1411">
        <v>4</v>
      </c>
      <c r="Z1411">
        <v>10</v>
      </c>
      <c r="AA1411">
        <v>9</v>
      </c>
      <c r="AB1411">
        <v>9</v>
      </c>
      <c r="AC1411">
        <v>4</v>
      </c>
      <c r="AD1411">
        <v>0</v>
      </c>
      <c r="AE1411">
        <v>0</v>
      </c>
      <c r="AF1411">
        <v>0</v>
      </c>
      <c r="AG1411">
        <v>1</v>
      </c>
      <c r="AH1411" t="s">
        <v>45</v>
      </c>
      <c r="AI1411" t="s">
        <v>73</v>
      </c>
      <c r="AJ1411" t="s">
        <v>47</v>
      </c>
      <c r="AK1411" t="s">
        <v>58</v>
      </c>
      <c r="AL1411" t="s">
        <v>49</v>
      </c>
      <c r="AM1411">
        <v>3</v>
      </c>
      <c r="AN1411" t="s">
        <v>94</v>
      </c>
      <c r="AO1411" t="str" cm="1">
        <f t="array" ref="AO1411">_xlfn.IFS(
  attrition_data[[#This Row],[YearsSinceLastPromotion]]="","",
  attrition_data[[#This Row],[YearsSinceLastPromotion]]=0,"0",
  attrition_data[[#This Row],[YearsSinceLastPromotion]]&lt;=2,"1–2",
  attrition_data[[#This Row],[YearsSinceLastPromotion]]&lt;=5,"3–5",
  TRUE,"6+"
)</f>
        <v>6+</v>
      </c>
      <c r="AP1411">
        <f>attrition_data[[#This Row],[MonthlyIncome]] * 12 * ReplacementFactor</f>
        <v>22762.799999999999</v>
      </c>
      <c r="AQ1411">
        <f>IFERROR(attrition_data[[#This Row],[AttritionFlag]] * attrition_data[[#This Row],[ReplacementCost]], 0)</f>
        <v>0</v>
      </c>
      <c r="AR141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11" t="str" cm="1">
        <f t="array" ref="AS1411">_xlfn.IFS(
  attrition_data[[#This Row],[RiskScore]] &lt;= $AU$3, "Q1 (Lowest)",
  attrition_data[[#This Row],[RiskScore]] &lt;= $AV$3, "Q2",
  attrition_data[[#This Row],[RiskScore]] &lt;= $AW$3, "Q3",
  TRUE, "Q4 (Highest)"
)</f>
        <v>Q2</v>
      </c>
    </row>
    <row r="1412" spans="1:45">
      <c r="A1412">
        <v>40</v>
      </c>
      <c r="B1412" t="s">
        <v>50</v>
      </c>
      <c r="C1412" t="s">
        <v>39</v>
      </c>
      <c r="D1412" t="s">
        <v>40</v>
      </c>
      <c r="E1412">
        <v>2</v>
      </c>
      <c r="F1412">
        <v>2</v>
      </c>
      <c r="G1412" t="s">
        <v>82</v>
      </c>
      <c r="H1412">
        <v>1986</v>
      </c>
      <c r="I1412">
        <v>2</v>
      </c>
      <c r="J1412" t="s">
        <v>42</v>
      </c>
      <c r="K1412">
        <v>3</v>
      </c>
      <c r="L1412">
        <v>2</v>
      </c>
      <c r="M1412" t="s">
        <v>43</v>
      </c>
      <c r="N1412">
        <v>2</v>
      </c>
      <c r="O1412" t="s">
        <v>55</v>
      </c>
      <c r="P1412">
        <v>5677</v>
      </c>
      <c r="Q1412">
        <v>3</v>
      </c>
      <c r="R1412" t="s">
        <v>50</v>
      </c>
      <c r="S1412">
        <v>14</v>
      </c>
      <c r="T1412">
        <v>3</v>
      </c>
      <c r="U1412">
        <v>3</v>
      </c>
      <c r="V1412">
        <v>1</v>
      </c>
      <c r="W1412">
        <v>15</v>
      </c>
      <c r="X1412">
        <v>4</v>
      </c>
      <c r="Y1412">
        <v>3</v>
      </c>
      <c r="Z1412">
        <v>11</v>
      </c>
      <c r="AA1412">
        <v>8</v>
      </c>
      <c r="AB1412">
        <v>5</v>
      </c>
      <c r="AC1412">
        <v>10</v>
      </c>
      <c r="AD1412">
        <v>0</v>
      </c>
      <c r="AE1412">
        <v>0</v>
      </c>
      <c r="AF1412">
        <v>0</v>
      </c>
      <c r="AG1412">
        <v>1</v>
      </c>
      <c r="AH1412" t="s">
        <v>45</v>
      </c>
      <c r="AI1412" t="s">
        <v>46</v>
      </c>
      <c r="AJ1412" t="s">
        <v>47</v>
      </c>
      <c r="AK1412" t="s">
        <v>58</v>
      </c>
      <c r="AL1412" t="s">
        <v>71</v>
      </c>
      <c r="AM1412">
        <v>2.5</v>
      </c>
      <c r="AN1412" t="s">
        <v>96</v>
      </c>
      <c r="AO1412" t="str" cm="1">
        <f t="array" ref="AO1412">_xlfn.IFS(
  attrition_data[[#This Row],[YearsSinceLastPromotion]]="","",
  attrition_data[[#This Row],[YearsSinceLastPromotion]]=0,"0",
  attrition_data[[#This Row],[YearsSinceLastPromotion]]&lt;=2,"1–2",
  attrition_data[[#This Row],[YearsSinceLastPromotion]]&lt;=5,"3–5",
  TRUE,"6+"
)</f>
        <v>3–5</v>
      </c>
      <c r="AP1412">
        <f>attrition_data[[#This Row],[MonthlyIncome]] * 12 * ReplacementFactor</f>
        <v>20437.2</v>
      </c>
      <c r="AQ1412">
        <f>IFERROR(attrition_data[[#This Row],[AttritionFlag]] * attrition_data[[#This Row],[ReplacementCost]], 0)</f>
        <v>0</v>
      </c>
      <c r="AR141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12" t="str" cm="1">
        <f t="array" ref="AS1412">_xlfn.IFS(
  attrition_data[[#This Row],[RiskScore]] &lt;= $AU$3, "Q1 (Lowest)",
  attrition_data[[#This Row],[RiskScore]] &lt;= $AV$3, "Q2",
  attrition_data[[#This Row],[RiskScore]] &lt;= $AW$3, "Q3",
  TRUE, "Q4 (Highest)"
)</f>
        <v>Q2</v>
      </c>
    </row>
    <row r="1413" spans="1:45">
      <c r="A1413">
        <v>25</v>
      </c>
      <c r="B1413" t="s">
        <v>50</v>
      </c>
      <c r="C1413" t="s">
        <v>39</v>
      </c>
      <c r="D1413" t="s">
        <v>84</v>
      </c>
      <c r="E1413">
        <v>2</v>
      </c>
      <c r="F1413">
        <v>3</v>
      </c>
      <c r="G1413" t="s">
        <v>84</v>
      </c>
      <c r="H1413">
        <v>1987</v>
      </c>
      <c r="I1413">
        <v>3</v>
      </c>
      <c r="J1413" t="s">
        <v>42</v>
      </c>
      <c r="K1413">
        <v>3</v>
      </c>
      <c r="L1413">
        <v>1</v>
      </c>
      <c r="M1413" t="s">
        <v>84</v>
      </c>
      <c r="N1413">
        <v>2</v>
      </c>
      <c r="O1413" t="s">
        <v>55</v>
      </c>
      <c r="P1413">
        <v>2187</v>
      </c>
      <c r="Q1413">
        <v>4</v>
      </c>
      <c r="R1413" t="s">
        <v>50</v>
      </c>
      <c r="S1413">
        <v>14</v>
      </c>
      <c r="T1413">
        <v>3</v>
      </c>
      <c r="U1413">
        <v>3</v>
      </c>
      <c r="V1413">
        <v>0</v>
      </c>
      <c r="W1413">
        <v>6</v>
      </c>
      <c r="X1413">
        <v>3</v>
      </c>
      <c r="Y1413">
        <v>3</v>
      </c>
      <c r="Z1413">
        <v>2</v>
      </c>
      <c r="AA1413">
        <v>0</v>
      </c>
      <c r="AB1413">
        <v>1</v>
      </c>
      <c r="AC1413">
        <v>2</v>
      </c>
      <c r="AD1413">
        <v>0</v>
      </c>
      <c r="AE1413">
        <v>0</v>
      </c>
      <c r="AF1413">
        <v>1</v>
      </c>
      <c r="AG1413">
        <v>1</v>
      </c>
      <c r="AH1413" t="s">
        <v>63</v>
      </c>
      <c r="AI1413" t="s">
        <v>46</v>
      </c>
      <c r="AJ1413" t="s">
        <v>61</v>
      </c>
      <c r="AK1413" t="s">
        <v>48</v>
      </c>
      <c r="AL1413" t="s">
        <v>65</v>
      </c>
      <c r="AM1413">
        <v>2.75</v>
      </c>
      <c r="AN1413" t="s">
        <v>94</v>
      </c>
      <c r="AO1413" t="str" cm="1">
        <f t="array" ref="AO1413">_xlfn.IFS(
  attrition_data[[#This Row],[YearsSinceLastPromotion]]="","",
  attrition_data[[#This Row],[YearsSinceLastPromotion]]=0,"0",
  attrition_data[[#This Row],[YearsSinceLastPromotion]]&lt;=2,"1–2",
  attrition_data[[#This Row],[YearsSinceLastPromotion]]&lt;=5,"3–5",
  TRUE,"6+"
)</f>
        <v>1–2</v>
      </c>
      <c r="AP1413">
        <f>attrition_data[[#This Row],[MonthlyIncome]] * 12 * ReplacementFactor</f>
        <v>7873.2</v>
      </c>
      <c r="AQ1413">
        <f>IFERROR(attrition_data[[#This Row],[AttritionFlag]] * attrition_data[[#This Row],[ReplacementCost]], 0)</f>
        <v>0</v>
      </c>
      <c r="AR141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13" t="str" cm="1">
        <f t="array" ref="AS1413">_xlfn.IFS(
  attrition_data[[#This Row],[RiskScore]] &lt;= $AU$3, "Q1 (Lowest)",
  attrition_data[[#This Row],[RiskScore]] &lt;= $AV$3, "Q2",
  attrition_data[[#This Row],[RiskScore]] &lt;= $AW$3, "Q3",
  TRUE, "Q4 (Highest)"
)</f>
        <v>Q2</v>
      </c>
    </row>
    <row r="1414" spans="1:45">
      <c r="A1414">
        <v>30</v>
      </c>
      <c r="B1414" t="s">
        <v>50</v>
      </c>
      <c r="C1414" t="s">
        <v>39</v>
      </c>
      <c r="D1414" t="s">
        <v>52</v>
      </c>
      <c r="E1414">
        <v>1</v>
      </c>
      <c r="F1414">
        <v>2</v>
      </c>
      <c r="G1414" t="s">
        <v>64</v>
      </c>
      <c r="H1414">
        <v>1989</v>
      </c>
      <c r="I1414">
        <v>4</v>
      </c>
      <c r="J1414" t="s">
        <v>53</v>
      </c>
      <c r="K1414">
        <v>3</v>
      </c>
      <c r="L1414">
        <v>1</v>
      </c>
      <c r="M1414" t="s">
        <v>60</v>
      </c>
      <c r="N1414">
        <v>2</v>
      </c>
      <c r="O1414" t="s">
        <v>55</v>
      </c>
      <c r="P1414">
        <v>3748</v>
      </c>
      <c r="Q1414">
        <v>1</v>
      </c>
      <c r="R1414" t="s">
        <v>50</v>
      </c>
      <c r="S1414">
        <v>13</v>
      </c>
      <c r="T1414">
        <v>3</v>
      </c>
      <c r="U1414">
        <v>3</v>
      </c>
      <c r="V1414">
        <v>0</v>
      </c>
      <c r="W1414">
        <v>12</v>
      </c>
      <c r="X1414">
        <v>6</v>
      </c>
      <c r="Y1414">
        <v>2</v>
      </c>
      <c r="Z1414">
        <v>12</v>
      </c>
      <c r="AA1414">
        <v>8</v>
      </c>
      <c r="AB1414">
        <v>1</v>
      </c>
      <c r="AC1414">
        <v>7</v>
      </c>
      <c r="AD1414">
        <v>0</v>
      </c>
      <c r="AE1414">
        <v>0</v>
      </c>
      <c r="AF1414">
        <v>1</v>
      </c>
      <c r="AG1414">
        <v>1</v>
      </c>
      <c r="AH1414" t="s">
        <v>63</v>
      </c>
      <c r="AI1414" t="s">
        <v>46</v>
      </c>
      <c r="AJ1414" t="s">
        <v>61</v>
      </c>
      <c r="AK1414" t="s">
        <v>58</v>
      </c>
      <c r="AL1414" t="s">
        <v>71</v>
      </c>
      <c r="AM1414">
        <v>2.75</v>
      </c>
      <c r="AN1414" t="s">
        <v>94</v>
      </c>
      <c r="AO1414" t="str" cm="1">
        <f t="array" ref="AO1414">_xlfn.IFS(
  attrition_data[[#This Row],[YearsSinceLastPromotion]]="","",
  attrition_data[[#This Row],[YearsSinceLastPromotion]]=0,"0",
  attrition_data[[#This Row],[YearsSinceLastPromotion]]&lt;=2,"1–2",
  attrition_data[[#This Row],[YearsSinceLastPromotion]]&lt;=5,"3–5",
  TRUE,"6+"
)</f>
        <v>1–2</v>
      </c>
      <c r="AP1414">
        <f>attrition_data[[#This Row],[MonthlyIncome]] * 12 * ReplacementFactor</f>
        <v>13492.8</v>
      </c>
      <c r="AQ1414">
        <f>IFERROR(attrition_data[[#This Row],[AttritionFlag]] * attrition_data[[#This Row],[ReplacementCost]], 0)</f>
        <v>0</v>
      </c>
      <c r="AR141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14" t="str" cm="1">
        <f t="array" ref="AS1414">_xlfn.IFS(
  attrition_data[[#This Row],[RiskScore]] &lt;= $AU$3, "Q1 (Lowest)",
  attrition_data[[#This Row],[RiskScore]] &lt;= $AV$3, "Q2",
  attrition_data[[#This Row],[RiskScore]] &lt;= $AW$3, "Q3",
  TRUE, "Q4 (Highest)"
)</f>
        <v>Q1 (Lowest)</v>
      </c>
    </row>
    <row r="1415" spans="1:45">
      <c r="A1415">
        <v>25</v>
      </c>
      <c r="B1415" t="s">
        <v>50</v>
      </c>
      <c r="C1415" t="s">
        <v>39</v>
      </c>
      <c r="D1415" t="s">
        <v>52</v>
      </c>
      <c r="E1415">
        <v>2</v>
      </c>
      <c r="F1415">
        <v>1</v>
      </c>
      <c r="G1415" t="s">
        <v>59</v>
      </c>
      <c r="H1415">
        <v>1992</v>
      </c>
      <c r="I1415">
        <v>4</v>
      </c>
      <c r="J1415" t="s">
        <v>53</v>
      </c>
      <c r="K1415">
        <v>3</v>
      </c>
      <c r="L1415">
        <v>1</v>
      </c>
      <c r="M1415" t="s">
        <v>60</v>
      </c>
      <c r="N1415">
        <v>3</v>
      </c>
      <c r="O1415" t="s">
        <v>67</v>
      </c>
      <c r="P1415">
        <v>3977</v>
      </c>
      <c r="Q1415">
        <v>6</v>
      </c>
      <c r="R1415" t="s">
        <v>38</v>
      </c>
      <c r="S1415">
        <v>19</v>
      </c>
      <c r="T1415">
        <v>3</v>
      </c>
      <c r="U1415">
        <v>3</v>
      </c>
      <c r="V1415">
        <v>1</v>
      </c>
      <c r="W1415">
        <v>7</v>
      </c>
      <c r="X1415">
        <v>2</v>
      </c>
      <c r="Y1415">
        <v>2</v>
      </c>
      <c r="Z1415">
        <v>2</v>
      </c>
      <c r="AA1415">
        <v>2</v>
      </c>
      <c r="AB1415">
        <v>0</v>
      </c>
      <c r="AC1415">
        <v>2</v>
      </c>
      <c r="AD1415">
        <v>0</v>
      </c>
      <c r="AE1415">
        <v>1</v>
      </c>
      <c r="AF1415">
        <v>1</v>
      </c>
      <c r="AG1415">
        <v>1</v>
      </c>
      <c r="AH1415" t="s">
        <v>63</v>
      </c>
      <c r="AI1415" t="s">
        <v>46</v>
      </c>
      <c r="AJ1415" t="s">
        <v>61</v>
      </c>
      <c r="AK1415" t="s">
        <v>48</v>
      </c>
      <c r="AL1415" t="s">
        <v>65</v>
      </c>
      <c r="AM1415">
        <v>3</v>
      </c>
      <c r="AN1415" t="s">
        <v>94</v>
      </c>
      <c r="AO1415" t="str" cm="1">
        <f t="array" ref="AO1415">_xlfn.IFS(
  attrition_data[[#This Row],[YearsSinceLastPromotion]]="","",
  attrition_data[[#This Row],[YearsSinceLastPromotion]]=0,"0",
  attrition_data[[#This Row],[YearsSinceLastPromotion]]&lt;=2,"1–2",
  attrition_data[[#This Row],[YearsSinceLastPromotion]]&lt;=5,"3–5",
  TRUE,"6+"
)</f>
        <v>0</v>
      </c>
      <c r="AP1415">
        <f>attrition_data[[#This Row],[MonthlyIncome]] * 12 * ReplacementFactor</f>
        <v>14317.199999999999</v>
      </c>
      <c r="AQ1415">
        <f>IFERROR(attrition_data[[#This Row],[AttritionFlag]] * attrition_data[[#This Row],[ReplacementCost]], 0)</f>
        <v>0</v>
      </c>
      <c r="AR141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415" t="str" cm="1">
        <f t="array" ref="AS1415">_xlfn.IFS(
  attrition_data[[#This Row],[RiskScore]] &lt;= $AU$3, "Q1 (Lowest)",
  attrition_data[[#This Row],[RiskScore]] &lt;= $AV$3, "Q2",
  attrition_data[[#This Row],[RiskScore]] &lt;= $AW$3, "Q3",
  TRUE, "Q4 (Highest)"
)</f>
        <v>Q3</v>
      </c>
    </row>
    <row r="1416" spans="1:45">
      <c r="A1416">
        <v>47</v>
      </c>
      <c r="B1416" t="s">
        <v>50</v>
      </c>
      <c r="C1416" t="s">
        <v>39</v>
      </c>
      <c r="D1416" t="s">
        <v>52</v>
      </c>
      <c r="E1416">
        <v>25</v>
      </c>
      <c r="F1416">
        <v>3</v>
      </c>
      <c r="G1416" t="s">
        <v>64</v>
      </c>
      <c r="H1416">
        <v>1993</v>
      </c>
      <c r="I1416">
        <v>1</v>
      </c>
      <c r="J1416" t="s">
        <v>53</v>
      </c>
      <c r="K1416">
        <v>3</v>
      </c>
      <c r="L1416">
        <v>3</v>
      </c>
      <c r="M1416" t="s">
        <v>70</v>
      </c>
      <c r="N1416">
        <v>3</v>
      </c>
      <c r="O1416" t="s">
        <v>44</v>
      </c>
      <c r="P1416">
        <v>8633</v>
      </c>
      <c r="Q1416">
        <v>2</v>
      </c>
      <c r="R1416" t="s">
        <v>50</v>
      </c>
      <c r="S1416">
        <v>23</v>
      </c>
      <c r="T1416">
        <v>4</v>
      </c>
      <c r="U1416">
        <v>2</v>
      </c>
      <c r="V1416">
        <v>0</v>
      </c>
      <c r="W1416">
        <v>25</v>
      </c>
      <c r="X1416">
        <v>3</v>
      </c>
      <c r="Y1416">
        <v>3</v>
      </c>
      <c r="Z1416">
        <v>17</v>
      </c>
      <c r="AA1416">
        <v>14</v>
      </c>
      <c r="AB1416">
        <v>12</v>
      </c>
      <c r="AC1416">
        <v>11</v>
      </c>
      <c r="AD1416">
        <v>0</v>
      </c>
      <c r="AE1416">
        <v>0</v>
      </c>
      <c r="AF1416">
        <v>0</v>
      </c>
      <c r="AG1416">
        <v>1</v>
      </c>
      <c r="AH1416" t="s">
        <v>56</v>
      </c>
      <c r="AI1416" t="s">
        <v>68</v>
      </c>
      <c r="AJ1416" t="s">
        <v>47</v>
      </c>
      <c r="AK1416" t="s">
        <v>71</v>
      </c>
      <c r="AL1416" t="s">
        <v>71</v>
      </c>
      <c r="AM1416">
        <v>2.25</v>
      </c>
      <c r="AN1416" t="s">
        <v>96</v>
      </c>
      <c r="AO1416" t="str" cm="1">
        <f t="array" ref="AO1416">_xlfn.IFS(
  attrition_data[[#This Row],[YearsSinceLastPromotion]]="","",
  attrition_data[[#This Row],[YearsSinceLastPromotion]]=0,"0",
  attrition_data[[#This Row],[YearsSinceLastPromotion]]&lt;=2,"1–2",
  attrition_data[[#This Row],[YearsSinceLastPromotion]]&lt;=5,"3–5",
  TRUE,"6+"
)</f>
        <v>6+</v>
      </c>
      <c r="AP1416">
        <f>attrition_data[[#This Row],[MonthlyIncome]] * 12 * ReplacementFactor</f>
        <v>31078.799999999999</v>
      </c>
      <c r="AQ1416">
        <f>IFERROR(attrition_data[[#This Row],[AttritionFlag]] * attrition_data[[#This Row],[ReplacementCost]], 0)</f>
        <v>0</v>
      </c>
      <c r="AR141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416" t="str" cm="1">
        <f t="array" ref="AS1416">_xlfn.IFS(
  attrition_data[[#This Row],[RiskScore]] &lt;= $AU$3, "Q1 (Lowest)",
  attrition_data[[#This Row],[RiskScore]] &lt;= $AV$3, "Q2",
  attrition_data[[#This Row],[RiskScore]] &lt;= $AW$3, "Q3",
  TRUE, "Q4 (Highest)"
)</f>
        <v>Q3</v>
      </c>
    </row>
    <row r="1417" spans="1:45">
      <c r="A1417">
        <v>33</v>
      </c>
      <c r="B1417" t="s">
        <v>50</v>
      </c>
      <c r="C1417" t="s">
        <v>74</v>
      </c>
      <c r="D1417" t="s">
        <v>52</v>
      </c>
      <c r="E1417">
        <v>1</v>
      </c>
      <c r="F1417">
        <v>2</v>
      </c>
      <c r="G1417" t="s">
        <v>64</v>
      </c>
      <c r="H1417">
        <v>1994</v>
      </c>
      <c r="I1417">
        <v>2</v>
      </c>
      <c r="J1417" t="s">
        <v>53</v>
      </c>
      <c r="K1417">
        <v>2</v>
      </c>
      <c r="L1417">
        <v>1</v>
      </c>
      <c r="M1417" t="s">
        <v>60</v>
      </c>
      <c r="N1417">
        <v>3</v>
      </c>
      <c r="O1417" t="s">
        <v>67</v>
      </c>
      <c r="P1417">
        <v>2008</v>
      </c>
      <c r="Q1417">
        <v>1</v>
      </c>
      <c r="R1417" t="s">
        <v>50</v>
      </c>
      <c r="S1417">
        <v>12</v>
      </c>
      <c r="T1417">
        <v>3</v>
      </c>
      <c r="U1417">
        <v>3</v>
      </c>
      <c r="V1417">
        <v>3</v>
      </c>
      <c r="W1417">
        <v>1</v>
      </c>
      <c r="X1417">
        <v>2</v>
      </c>
      <c r="Y1417">
        <v>2</v>
      </c>
      <c r="Z1417">
        <v>1</v>
      </c>
      <c r="AA1417">
        <v>1</v>
      </c>
      <c r="AB1417">
        <v>0</v>
      </c>
      <c r="AC1417">
        <v>0</v>
      </c>
      <c r="AD1417">
        <v>0</v>
      </c>
      <c r="AE1417">
        <v>0</v>
      </c>
      <c r="AF1417">
        <v>1</v>
      </c>
      <c r="AG1417">
        <v>0</v>
      </c>
      <c r="AH1417" t="s">
        <v>63</v>
      </c>
      <c r="AI1417" t="s">
        <v>46</v>
      </c>
      <c r="AJ1417" t="s">
        <v>61</v>
      </c>
      <c r="AK1417" t="s">
        <v>65</v>
      </c>
      <c r="AL1417" t="s">
        <v>62</v>
      </c>
      <c r="AM1417">
        <v>2.5</v>
      </c>
      <c r="AN1417" t="s">
        <v>96</v>
      </c>
      <c r="AO1417" t="str" cm="1">
        <f t="array" ref="AO1417">_xlfn.IFS(
  attrition_data[[#This Row],[YearsSinceLastPromotion]]="","",
  attrition_data[[#This Row],[YearsSinceLastPromotion]]=0,"0",
  attrition_data[[#This Row],[YearsSinceLastPromotion]]&lt;=2,"1–2",
  attrition_data[[#This Row],[YearsSinceLastPromotion]]&lt;=5,"3–5",
  TRUE,"6+"
)</f>
        <v>0</v>
      </c>
      <c r="AP1417">
        <f>attrition_data[[#This Row],[MonthlyIncome]] * 12 * ReplacementFactor</f>
        <v>7228.8</v>
      </c>
      <c r="AQ1417">
        <f>IFERROR(attrition_data[[#This Row],[AttritionFlag]] * attrition_data[[#This Row],[ReplacementCost]], 0)</f>
        <v>0</v>
      </c>
      <c r="AR141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17" t="str" cm="1">
        <f t="array" ref="AS1417">_xlfn.IFS(
  attrition_data[[#This Row],[RiskScore]] &lt;= $AU$3, "Q1 (Lowest)",
  attrition_data[[#This Row],[RiskScore]] &lt;= $AV$3, "Q2",
  attrition_data[[#This Row],[RiskScore]] &lt;= $AW$3, "Q3",
  TRUE, "Q4 (Highest)"
)</f>
        <v>Q2</v>
      </c>
    </row>
    <row r="1418" spans="1:45">
      <c r="A1418">
        <v>38</v>
      </c>
      <c r="B1418" t="s">
        <v>50</v>
      </c>
      <c r="C1418" t="s">
        <v>39</v>
      </c>
      <c r="D1418" t="s">
        <v>40</v>
      </c>
      <c r="E1418">
        <v>1</v>
      </c>
      <c r="F1418">
        <v>4</v>
      </c>
      <c r="G1418" t="s">
        <v>41</v>
      </c>
      <c r="H1418">
        <v>1995</v>
      </c>
      <c r="I1418">
        <v>4</v>
      </c>
      <c r="J1418" t="s">
        <v>53</v>
      </c>
      <c r="K1418">
        <v>3</v>
      </c>
      <c r="L1418">
        <v>2</v>
      </c>
      <c r="M1418" t="s">
        <v>43</v>
      </c>
      <c r="N1418">
        <v>2</v>
      </c>
      <c r="O1418" t="s">
        <v>55</v>
      </c>
      <c r="P1418">
        <v>4440</v>
      </c>
      <c r="Q1418">
        <v>0</v>
      </c>
      <c r="R1418" t="s">
        <v>50</v>
      </c>
      <c r="S1418">
        <v>15</v>
      </c>
      <c r="T1418">
        <v>3</v>
      </c>
      <c r="U1418">
        <v>1</v>
      </c>
      <c r="V1418">
        <v>2</v>
      </c>
      <c r="W1418">
        <v>16</v>
      </c>
      <c r="X1418">
        <v>3</v>
      </c>
      <c r="Y1418">
        <v>3</v>
      </c>
      <c r="Z1418">
        <v>15</v>
      </c>
      <c r="AA1418">
        <v>13</v>
      </c>
      <c r="AB1418">
        <v>5</v>
      </c>
      <c r="AC1418">
        <v>8</v>
      </c>
      <c r="AD1418">
        <v>0</v>
      </c>
      <c r="AE1418">
        <v>0</v>
      </c>
      <c r="AF1418">
        <v>0</v>
      </c>
      <c r="AG1418">
        <v>1</v>
      </c>
      <c r="AH1418" t="s">
        <v>45</v>
      </c>
      <c r="AI1418" t="s">
        <v>46</v>
      </c>
      <c r="AJ1418" t="s">
        <v>61</v>
      </c>
      <c r="AK1418" t="s">
        <v>71</v>
      </c>
      <c r="AL1418" t="s">
        <v>71</v>
      </c>
      <c r="AM1418">
        <v>2.5</v>
      </c>
      <c r="AN1418" t="s">
        <v>96</v>
      </c>
      <c r="AO1418" t="str" cm="1">
        <f t="array" ref="AO1418">_xlfn.IFS(
  attrition_data[[#This Row],[YearsSinceLastPromotion]]="","",
  attrition_data[[#This Row],[YearsSinceLastPromotion]]=0,"0",
  attrition_data[[#This Row],[YearsSinceLastPromotion]]&lt;=2,"1–2",
  attrition_data[[#This Row],[YearsSinceLastPromotion]]&lt;=5,"3–5",
  TRUE,"6+"
)</f>
        <v>3–5</v>
      </c>
      <c r="AP1418">
        <f>attrition_data[[#This Row],[MonthlyIncome]] * 12 * ReplacementFactor</f>
        <v>15984</v>
      </c>
      <c r="AQ1418">
        <f>IFERROR(attrition_data[[#This Row],[AttritionFlag]] * attrition_data[[#This Row],[ReplacementCost]], 0)</f>
        <v>0</v>
      </c>
      <c r="AR141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18" t="str" cm="1">
        <f t="array" ref="AS1418">_xlfn.IFS(
  attrition_data[[#This Row],[RiskScore]] &lt;= $AU$3, "Q1 (Lowest)",
  attrition_data[[#This Row],[RiskScore]] &lt;= $AV$3, "Q2",
  attrition_data[[#This Row],[RiskScore]] &lt;= $AW$3, "Q3",
  TRUE, "Q4 (Highest)"
)</f>
        <v>Q2</v>
      </c>
    </row>
    <row r="1419" spans="1:45">
      <c r="A1419">
        <v>31</v>
      </c>
      <c r="B1419" t="s">
        <v>50</v>
      </c>
      <c r="C1419" t="s">
        <v>39</v>
      </c>
      <c r="D1419" t="s">
        <v>40</v>
      </c>
      <c r="E1419">
        <v>2</v>
      </c>
      <c r="F1419">
        <v>2</v>
      </c>
      <c r="G1419" t="s">
        <v>41</v>
      </c>
      <c r="H1419">
        <v>1996</v>
      </c>
      <c r="I1419">
        <v>1</v>
      </c>
      <c r="J1419" t="s">
        <v>53</v>
      </c>
      <c r="K1419">
        <v>3</v>
      </c>
      <c r="L1419">
        <v>1</v>
      </c>
      <c r="M1419" t="s">
        <v>79</v>
      </c>
      <c r="N1419">
        <v>3</v>
      </c>
      <c r="O1419" t="s">
        <v>55</v>
      </c>
      <c r="P1419">
        <v>3067</v>
      </c>
      <c r="Q1419">
        <v>0</v>
      </c>
      <c r="R1419" t="s">
        <v>50</v>
      </c>
      <c r="S1419">
        <v>19</v>
      </c>
      <c r="T1419">
        <v>3</v>
      </c>
      <c r="U1419">
        <v>3</v>
      </c>
      <c r="V1419">
        <v>1</v>
      </c>
      <c r="W1419">
        <v>3</v>
      </c>
      <c r="X1419">
        <v>1</v>
      </c>
      <c r="Y1419">
        <v>3</v>
      </c>
      <c r="Z1419">
        <v>2</v>
      </c>
      <c r="AA1419">
        <v>2</v>
      </c>
      <c r="AB1419">
        <v>1</v>
      </c>
      <c r="AC1419">
        <v>2</v>
      </c>
      <c r="AD1419">
        <v>0</v>
      </c>
      <c r="AE1419">
        <v>0</v>
      </c>
      <c r="AF1419">
        <v>1</v>
      </c>
      <c r="AG1419">
        <v>1</v>
      </c>
      <c r="AH1419" t="s">
        <v>63</v>
      </c>
      <c r="AI1419" t="s">
        <v>46</v>
      </c>
      <c r="AJ1419" t="s">
        <v>61</v>
      </c>
      <c r="AK1419" t="s">
        <v>65</v>
      </c>
      <c r="AL1419" t="s">
        <v>65</v>
      </c>
      <c r="AM1419">
        <v>2.5</v>
      </c>
      <c r="AN1419" t="s">
        <v>96</v>
      </c>
      <c r="AO1419" t="str" cm="1">
        <f t="array" ref="AO1419">_xlfn.IFS(
  attrition_data[[#This Row],[YearsSinceLastPromotion]]="","",
  attrition_data[[#This Row],[YearsSinceLastPromotion]]=0,"0",
  attrition_data[[#This Row],[YearsSinceLastPromotion]]&lt;=2,"1–2",
  attrition_data[[#This Row],[YearsSinceLastPromotion]]&lt;=5,"3–5",
  TRUE,"6+"
)</f>
        <v>1–2</v>
      </c>
      <c r="AP1419">
        <f>attrition_data[[#This Row],[MonthlyIncome]] * 12 * ReplacementFactor</f>
        <v>11041.199999999999</v>
      </c>
      <c r="AQ1419">
        <f>IFERROR(attrition_data[[#This Row],[AttritionFlag]] * attrition_data[[#This Row],[ReplacementCost]], 0)</f>
        <v>0</v>
      </c>
      <c r="AR141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19" t="str" cm="1">
        <f t="array" ref="AS1419">_xlfn.IFS(
  attrition_data[[#This Row],[RiskScore]] &lt;= $AU$3, "Q1 (Lowest)",
  attrition_data[[#This Row],[RiskScore]] &lt;= $AV$3, "Q2",
  attrition_data[[#This Row],[RiskScore]] &lt;= $AW$3, "Q3",
  TRUE, "Q4 (Highest)"
)</f>
        <v>Q2</v>
      </c>
    </row>
    <row r="1420" spans="1:45">
      <c r="A1420">
        <v>38</v>
      </c>
      <c r="B1420" t="s">
        <v>50</v>
      </c>
      <c r="C1420" t="s">
        <v>51</v>
      </c>
      <c r="D1420" t="s">
        <v>52</v>
      </c>
      <c r="E1420">
        <v>6</v>
      </c>
      <c r="F1420">
        <v>4</v>
      </c>
      <c r="G1420" t="s">
        <v>41</v>
      </c>
      <c r="H1420">
        <v>1997</v>
      </c>
      <c r="I1420">
        <v>1</v>
      </c>
      <c r="J1420" t="s">
        <v>53</v>
      </c>
      <c r="K1420">
        <v>2</v>
      </c>
      <c r="L1420">
        <v>2</v>
      </c>
      <c r="M1420" t="s">
        <v>69</v>
      </c>
      <c r="N1420">
        <v>3</v>
      </c>
      <c r="O1420" t="s">
        <v>55</v>
      </c>
      <c r="P1420">
        <v>5321</v>
      </c>
      <c r="Q1420">
        <v>2</v>
      </c>
      <c r="R1420" t="s">
        <v>50</v>
      </c>
      <c r="S1420">
        <v>11</v>
      </c>
      <c r="T1420">
        <v>3</v>
      </c>
      <c r="U1420">
        <v>4</v>
      </c>
      <c r="V1420">
        <v>1</v>
      </c>
      <c r="W1420">
        <v>10</v>
      </c>
      <c r="X1420">
        <v>1</v>
      </c>
      <c r="Y1420">
        <v>3</v>
      </c>
      <c r="Z1420">
        <v>8</v>
      </c>
      <c r="AA1420">
        <v>3</v>
      </c>
      <c r="AB1420">
        <v>7</v>
      </c>
      <c r="AC1420">
        <v>7</v>
      </c>
      <c r="AD1420">
        <v>0</v>
      </c>
      <c r="AE1420">
        <v>0</v>
      </c>
      <c r="AF1420">
        <v>0</v>
      </c>
      <c r="AG1420">
        <v>1</v>
      </c>
      <c r="AH1420" t="s">
        <v>45</v>
      </c>
      <c r="AI1420" t="s">
        <v>57</v>
      </c>
      <c r="AJ1420" t="s">
        <v>47</v>
      </c>
      <c r="AK1420" t="s">
        <v>58</v>
      </c>
      <c r="AL1420" t="s">
        <v>49</v>
      </c>
      <c r="AM1420">
        <v>2.75</v>
      </c>
      <c r="AN1420" t="s">
        <v>94</v>
      </c>
      <c r="AO1420" t="str" cm="1">
        <f t="array" ref="AO1420">_xlfn.IFS(
  attrition_data[[#This Row],[YearsSinceLastPromotion]]="","",
  attrition_data[[#This Row],[YearsSinceLastPromotion]]=0,"0",
  attrition_data[[#This Row],[YearsSinceLastPromotion]]&lt;=2,"1–2",
  attrition_data[[#This Row],[YearsSinceLastPromotion]]&lt;=5,"3–5",
  TRUE,"6+"
)</f>
        <v>6+</v>
      </c>
      <c r="AP1420">
        <f>attrition_data[[#This Row],[MonthlyIncome]] * 12 * ReplacementFactor</f>
        <v>19155.599999999999</v>
      </c>
      <c r="AQ1420">
        <f>IFERROR(attrition_data[[#This Row],[AttritionFlag]] * attrition_data[[#This Row],[ReplacementCost]], 0)</f>
        <v>0</v>
      </c>
      <c r="AR142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20" t="str" cm="1">
        <f t="array" ref="AS1420">_xlfn.IFS(
  attrition_data[[#This Row],[RiskScore]] &lt;= $AU$3, "Q1 (Lowest)",
  attrition_data[[#This Row],[RiskScore]] &lt;= $AV$3, "Q2",
  attrition_data[[#This Row],[RiskScore]] &lt;= $AW$3, "Q3",
  TRUE, "Q4 (Highest)"
)</f>
        <v>Q2</v>
      </c>
    </row>
    <row r="1421" spans="1:45">
      <c r="A1421">
        <v>42</v>
      </c>
      <c r="B1421" t="s">
        <v>50</v>
      </c>
      <c r="C1421" t="s">
        <v>39</v>
      </c>
      <c r="D1421" t="s">
        <v>52</v>
      </c>
      <c r="E1421">
        <v>18</v>
      </c>
      <c r="F1421">
        <v>4</v>
      </c>
      <c r="G1421" t="s">
        <v>41</v>
      </c>
      <c r="H1421">
        <v>1998</v>
      </c>
      <c r="I1421">
        <v>4</v>
      </c>
      <c r="J1421" t="s">
        <v>53</v>
      </c>
      <c r="K1421">
        <v>3</v>
      </c>
      <c r="L1421">
        <v>2</v>
      </c>
      <c r="M1421" t="s">
        <v>54</v>
      </c>
      <c r="N1421">
        <v>1</v>
      </c>
      <c r="O1421" t="s">
        <v>67</v>
      </c>
      <c r="P1421">
        <v>5410</v>
      </c>
      <c r="Q1421">
        <v>6</v>
      </c>
      <c r="R1421" t="s">
        <v>38</v>
      </c>
      <c r="S1421">
        <v>17</v>
      </c>
      <c r="T1421">
        <v>3</v>
      </c>
      <c r="U1421">
        <v>3</v>
      </c>
      <c r="V1421">
        <v>1</v>
      </c>
      <c r="W1421">
        <v>9</v>
      </c>
      <c r="X1421">
        <v>3</v>
      </c>
      <c r="Y1421">
        <v>2</v>
      </c>
      <c r="Z1421">
        <v>4</v>
      </c>
      <c r="AA1421">
        <v>3</v>
      </c>
      <c r="AB1421">
        <v>1</v>
      </c>
      <c r="AC1421">
        <v>2</v>
      </c>
      <c r="AD1421">
        <v>0</v>
      </c>
      <c r="AE1421">
        <v>1</v>
      </c>
      <c r="AF1421">
        <v>1</v>
      </c>
      <c r="AG1421">
        <v>1</v>
      </c>
      <c r="AH1421" t="s">
        <v>45</v>
      </c>
      <c r="AI1421" t="s">
        <v>72</v>
      </c>
      <c r="AJ1421" t="s">
        <v>47</v>
      </c>
      <c r="AK1421" t="s">
        <v>58</v>
      </c>
      <c r="AL1421" t="s">
        <v>65</v>
      </c>
      <c r="AM1421">
        <v>2.5</v>
      </c>
      <c r="AN1421" t="s">
        <v>96</v>
      </c>
      <c r="AO1421" t="str" cm="1">
        <f t="array" ref="AO1421">_xlfn.IFS(
  attrition_data[[#This Row],[YearsSinceLastPromotion]]="","",
  attrition_data[[#This Row],[YearsSinceLastPromotion]]=0,"0",
  attrition_data[[#This Row],[YearsSinceLastPromotion]]&lt;=2,"1–2",
  attrition_data[[#This Row],[YearsSinceLastPromotion]]&lt;=5,"3–5",
  TRUE,"6+"
)</f>
        <v>1–2</v>
      </c>
      <c r="AP1421">
        <f>attrition_data[[#This Row],[MonthlyIncome]] * 12 * ReplacementFactor</f>
        <v>19476</v>
      </c>
      <c r="AQ1421">
        <f>IFERROR(attrition_data[[#This Row],[AttritionFlag]] * attrition_data[[#This Row],[ReplacementCost]], 0)</f>
        <v>0</v>
      </c>
      <c r="AR142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21" t="str" cm="1">
        <f t="array" ref="AS1421">_xlfn.IFS(
  attrition_data[[#This Row],[RiskScore]] &lt;= $AU$3, "Q1 (Lowest)",
  attrition_data[[#This Row],[RiskScore]] &lt;= $AV$3, "Q2",
  attrition_data[[#This Row],[RiskScore]] &lt;= $AW$3, "Q3",
  TRUE, "Q4 (Highest)"
)</f>
        <v>Q2</v>
      </c>
    </row>
    <row r="1422" spans="1:45">
      <c r="A1422">
        <v>41</v>
      </c>
      <c r="B1422" t="s">
        <v>50</v>
      </c>
      <c r="C1422" t="s">
        <v>39</v>
      </c>
      <c r="D1422" t="s">
        <v>52</v>
      </c>
      <c r="E1422">
        <v>1</v>
      </c>
      <c r="F1422">
        <v>3</v>
      </c>
      <c r="G1422" t="s">
        <v>41</v>
      </c>
      <c r="H1422">
        <v>1999</v>
      </c>
      <c r="I1422">
        <v>4</v>
      </c>
      <c r="J1422" t="s">
        <v>53</v>
      </c>
      <c r="K1422">
        <v>3</v>
      </c>
      <c r="L1422">
        <v>1</v>
      </c>
      <c r="M1422" t="s">
        <v>54</v>
      </c>
      <c r="N1422">
        <v>4</v>
      </c>
      <c r="O1422" t="s">
        <v>55</v>
      </c>
      <c r="P1422">
        <v>2782</v>
      </c>
      <c r="Q1422">
        <v>3</v>
      </c>
      <c r="R1422" t="s">
        <v>50</v>
      </c>
      <c r="S1422">
        <v>22</v>
      </c>
      <c r="T1422">
        <v>4</v>
      </c>
      <c r="U1422">
        <v>1</v>
      </c>
      <c r="V1422">
        <v>1</v>
      </c>
      <c r="W1422">
        <v>12</v>
      </c>
      <c r="X1422">
        <v>3</v>
      </c>
      <c r="Y1422">
        <v>3</v>
      </c>
      <c r="Z1422">
        <v>5</v>
      </c>
      <c r="AA1422">
        <v>3</v>
      </c>
      <c r="AB1422">
        <v>1</v>
      </c>
      <c r="AC1422">
        <v>0</v>
      </c>
      <c r="AD1422">
        <v>0</v>
      </c>
      <c r="AE1422">
        <v>0</v>
      </c>
      <c r="AF1422">
        <v>1</v>
      </c>
      <c r="AG1422">
        <v>0</v>
      </c>
      <c r="AH1422" t="s">
        <v>45</v>
      </c>
      <c r="AI1422" t="s">
        <v>46</v>
      </c>
      <c r="AJ1422" t="s">
        <v>61</v>
      </c>
      <c r="AK1422" t="s">
        <v>58</v>
      </c>
      <c r="AL1422" t="s">
        <v>65</v>
      </c>
      <c r="AM1422">
        <v>3</v>
      </c>
      <c r="AN1422" t="s">
        <v>94</v>
      </c>
      <c r="AO1422" t="str" cm="1">
        <f t="array" ref="AO1422">_xlfn.IFS(
  attrition_data[[#This Row],[YearsSinceLastPromotion]]="","",
  attrition_data[[#This Row],[YearsSinceLastPromotion]]=0,"0",
  attrition_data[[#This Row],[YearsSinceLastPromotion]]&lt;=2,"1–2",
  attrition_data[[#This Row],[YearsSinceLastPromotion]]&lt;=5,"3–5",
  TRUE,"6+"
)</f>
        <v>1–2</v>
      </c>
      <c r="AP1422">
        <f>attrition_data[[#This Row],[MonthlyIncome]] * 12 * ReplacementFactor</f>
        <v>10015.199999999999</v>
      </c>
      <c r="AQ1422">
        <f>IFERROR(attrition_data[[#This Row],[AttritionFlag]] * attrition_data[[#This Row],[ReplacementCost]], 0)</f>
        <v>0</v>
      </c>
      <c r="AR142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22" t="str" cm="1">
        <f t="array" ref="AS1422">_xlfn.IFS(
  attrition_data[[#This Row],[RiskScore]] &lt;= $AU$3, "Q1 (Lowest)",
  attrition_data[[#This Row],[RiskScore]] &lt;= $AV$3, "Q2",
  attrition_data[[#This Row],[RiskScore]] &lt;= $AW$3, "Q3",
  TRUE, "Q4 (Highest)"
)</f>
        <v>Q1 (Lowest)</v>
      </c>
    </row>
    <row r="1423" spans="1:45">
      <c r="A1423">
        <v>47</v>
      </c>
      <c r="B1423" t="s">
        <v>50</v>
      </c>
      <c r="C1423" t="s">
        <v>74</v>
      </c>
      <c r="D1423" t="s">
        <v>52</v>
      </c>
      <c r="E1423">
        <v>1</v>
      </c>
      <c r="F1423">
        <v>1</v>
      </c>
      <c r="G1423" t="s">
        <v>64</v>
      </c>
      <c r="H1423">
        <v>2000</v>
      </c>
      <c r="I1423">
        <v>3</v>
      </c>
      <c r="J1423" t="s">
        <v>42</v>
      </c>
      <c r="K1423">
        <v>3</v>
      </c>
      <c r="L1423">
        <v>3</v>
      </c>
      <c r="M1423" t="s">
        <v>80</v>
      </c>
      <c r="N1423">
        <v>2</v>
      </c>
      <c r="O1423" t="s">
        <v>55</v>
      </c>
      <c r="P1423">
        <v>11957</v>
      </c>
      <c r="Q1423">
        <v>0</v>
      </c>
      <c r="R1423" t="s">
        <v>50</v>
      </c>
      <c r="S1423">
        <v>18</v>
      </c>
      <c r="T1423">
        <v>3</v>
      </c>
      <c r="U1423">
        <v>1</v>
      </c>
      <c r="V1423">
        <v>2</v>
      </c>
      <c r="W1423">
        <v>14</v>
      </c>
      <c r="X1423">
        <v>3</v>
      </c>
      <c r="Y1423">
        <v>1</v>
      </c>
      <c r="Z1423">
        <v>13</v>
      </c>
      <c r="AA1423">
        <v>8</v>
      </c>
      <c r="AB1423">
        <v>5</v>
      </c>
      <c r="AC1423">
        <v>12</v>
      </c>
      <c r="AD1423">
        <v>0</v>
      </c>
      <c r="AE1423">
        <v>0</v>
      </c>
      <c r="AF1423">
        <v>0</v>
      </c>
      <c r="AG1423">
        <v>1</v>
      </c>
      <c r="AH1423" t="s">
        <v>56</v>
      </c>
      <c r="AI1423" t="s">
        <v>46</v>
      </c>
      <c r="AJ1423" t="s">
        <v>81</v>
      </c>
      <c r="AK1423" t="s">
        <v>58</v>
      </c>
      <c r="AL1423" t="s">
        <v>71</v>
      </c>
      <c r="AM1423">
        <v>1.75</v>
      </c>
      <c r="AN1423" t="s">
        <v>93</v>
      </c>
      <c r="AO1423" t="str" cm="1">
        <f t="array" ref="AO1423">_xlfn.IFS(
  attrition_data[[#This Row],[YearsSinceLastPromotion]]="","",
  attrition_data[[#This Row],[YearsSinceLastPromotion]]=0,"0",
  attrition_data[[#This Row],[YearsSinceLastPromotion]]&lt;=2,"1–2",
  attrition_data[[#This Row],[YearsSinceLastPromotion]]&lt;=5,"3–5",
  TRUE,"6+"
)</f>
        <v>3–5</v>
      </c>
      <c r="AP1423">
        <f>attrition_data[[#This Row],[MonthlyIncome]] * 12 * ReplacementFactor</f>
        <v>43045.2</v>
      </c>
      <c r="AQ1423">
        <f>IFERROR(attrition_data[[#This Row],[AttritionFlag]] * attrition_data[[#This Row],[ReplacementCost]], 0)</f>
        <v>0</v>
      </c>
      <c r="AR142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423" t="str" cm="1">
        <f t="array" ref="AS1423">_xlfn.IFS(
  attrition_data[[#This Row],[RiskScore]] &lt;= $AU$3, "Q1 (Lowest)",
  attrition_data[[#This Row],[RiskScore]] &lt;= $AV$3, "Q2",
  attrition_data[[#This Row],[RiskScore]] &lt;= $AW$3, "Q3",
  TRUE, "Q4 (Highest)"
)</f>
        <v>Q3</v>
      </c>
    </row>
    <row r="1424" spans="1:45">
      <c r="A1424">
        <v>35</v>
      </c>
      <c r="B1424" t="s">
        <v>50</v>
      </c>
      <c r="C1424" t="s">
        <v>39</v>
      </c>
      <c r="D1424" t="s">
        <v>52</v>
      </c>
      <c r="E1424">
        <v>11</v>
      </c>
      <c r="F1424">
        <v>4</v>
      </c>
      <c r="G1424" t="s">
        <v>64</v>
      </c>
      <c r="H1424">
        <v>2003</v>
      </c>
      <c r="I1424">
        <v>4</v>
      </c>
      <c r="J1424" t="s">
        <v>53</v>
      </c>
      <c r="K1424">
        <v>3</v>
      </c>
      <c r="L1424">
        <v>1</v>
      </c>
      <c r="M1424" t="s">
        <v>60</v>
      </c>
      <c r="N1424">
        <v>3</v>
      </c>
      <c r="O1424" t="s">
        <v>55</v>
      </c>
      <c r="P1424">
        <v>2660</v>
      </c>
      <c r="Q1424">
        <v>7</v>
      </c>
      <c r="R1424" t="s">
        <v>38</v>
      </c>
      <c r="S1424">
        <v>11</v>
      </c>
      <c r="T1424">
        <v>3</v>
      </c>
      <c r="U1424">
        <v>3</v>
      </c>
      <c r="V1424">
        <v>1</v>
      </c>
      <c r="W1424">
        <v>5</v>
      </c>
      <c r="X1424">
        <v>3</v>
      </c>
      <c r="Y1424">
        <v>3</v>
      </c>
      <c r="Z1424">
        <v>2</v>
      </c>
      <c r="AA1424">
        <v>2</v>
      </c>
      <c r="AB1424">
        <v>2</v>
      </c>
      <c r="AC1424">
        <v>2</v>
      </c>
      <c r="AD1424">
        <v>0</v>
      </c>
      <c r="AE1424">
        <v>1</v>
      </c>
      <c r="AF1424">
        <v>0</v>
      </c>
      <c r="AG1424">
        <v>1</v>
      </c>
      <c r="AH1424" t="s">
        <v>45</v>
      </c>
      <c r="AI1424" t="s">
        <v>73</v>
      </c>
      <c r="AJ1424" t="s">
        <v>61</v>
      </c>
      <c r="AK1424" t="s">
        <v>48</v>
      </c>
      <c r="AL1424" t="s">
        <v>65</v>
      </c>
      <c r="AM1424">
        <v>3.25</v>
      </c>
      <c r="AN1424" t="s">
        <v>95</v>
      </c>
      <c r="AO1424" t="str" cm="1">
        <f t="array" ref="AO1424">_xlfn.IFS(
  attrition_data[[#This Row],[YearsSinceLastPromotion]]="","",
  attrition_data[[#This Row],[YearsSinceLastPromotion]]=0,"0",
  attrition_data[[#This Row],[YearsSinceLastPromotion]]&lt;=2,"1–2",
  attrition_data[[#This Row],[YearsSinceLastPromotion]]&lt;=5,"3–5",
  TRUE,"6+"
)</f>
        <v>1–2</v>
      </c>
      <c r="AP1424">
        <f>attrition_data[[#This Row],[MonthlyIncome]] * 12 * ReplacementFactor</f>
        <v>9576</v>
      </c>
      <c r="AQ1424">
        <f>IFERROR(attrition_data[[#This Row],[AttritionFlag]] * attrition_data[[#This Row],[ReplacementCost]], 0)</f>
        <v>0</v>
      </c>
      <c r="AR142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424" t="str" cm="1">
        <f t="array" ref="AS1424">_xlfn.IFS(
  attrition_data[[#This Row],[RiskScore]] &lt;= $AU$3, "Q1 (Lowest)",
  attrition_data[[#This Row],[RiskScore]] &lt;= $AV$3, "Q2",
  attrition_data[[#This Row],[RiskScore]] &lt;= $AW$3, "Q3",
  TRUE, "Q4 (Highest)"
)</f>
        <v>Q3</v>
      </c>
    </row>
    <row r="1425" spans="1:45">
      <c r="A1425">
        <v>22</v>
      </c>
      <c r="B1425" t="s">
        <v>50</v>
      </c>
      <c r="C1425" t="s">
        <v>39</v>
      </c>
      <c r="D1425" t="s">
        <v>52</v>
      </c>
      <c r="E1425">
        <v>1</v>
      </c>
      <c r="F1425">
        <v>2</v>
      </c>
      <c r="G1425" t="s">
        <v>41</v>
      </c>
      <c r="H1425">
        <v>2007</v>
      </c>
      <c r="I1425">
        <v>4</v>
      </c>
      <c r="J1425" t="s">
        <v>53</v>
      </c>
      <c r="K1425">
        <v>3</v>
      </c>
      <c r="L1425">
        <v>1</v>
      </c>
      <c r="M1425" t="s">
        <v>54</v>
      </c>
      <c r="N1425">
        <v>3</v>
      </c>
      <c r="O1425" t="s">
        <v>44</v>
      </c>
      <c r="P1425">
        <v>3375</v>
      </c>
      <c r="Q1425">
        <v>0</v>
      </c>
      <c r="R1425" t="s">
        <v>50</v>
      </c>
      <c r="S1425">
        <v>12</v>
      </c>
      <c r="T1425">
        <v>3</v>
      </c>
      <c r="U1425">
        <v>4</v>
      </c>
      <c r="V1425">
        <v>0</v>
      </c>
      <c r="W1425">
        <v>4</v>
      </c>
      <c r="X1425">
        <v>2</v>
      </c>
      <c r="Y1425">
        <v>4</v>
      </c>
      <c r="Z1425">
        <v>3</v>
      </c>
      <c r="AA1425">
        <v>2</v>
      </c>
      <c r="AB1425">
        <v>1</v>
      </c>
      <c r="AC1425">
        <v>2</v>
      </c>
      <c r="AD1425">
        <v>0</v>
      </c>
      <c r="AE1425">
        <v>0</v>
      </c>
      <c r="AF1425">
        <v>1</v>
      </c>
      <c r="AG1425">
        <v>1</v>
      </c>
      <c r="AH1425" t="s">
        <v>153</v>
      </c>
      <c r="AI1425" t="s">
        <v>46</v>
      </c>
      <c r="AJ1425" t="s">
        <v>61</v>
      </c>
      <c r="AK1425" t="s">
        <v>48</v>
      </c>
      <c r="AL1425" t="s">
        <v>65</v>
      </c>
      <c r="AM1425">
        <v>3.75</v>
      </c>
      <c r="AN1425" t="s">
        <v>95</v>
      </c>
      <c r="AO1425" t="str" cm="1">
        <f t="array" ref="AO1425">_xlfn.IFS(
  attrition_data[[#This Row],[YearsSinceLastPromotion]]="","",
  attrition_data[[#This Row],[YearsSinceLastPromotion]]=0,"0",
  attrition_data[[#This Row],[YearsSinceLastPromotion]]&lt;=2,"1–2",
  attrition_data[[#This Row],[YearsSinceLastPromotion]]&lt;=5,"3–5",
  TRUE,"6+"
)</f>
        <v>1–2</v>
      </c>
      <c r="AP1425">
        <f>attrition_data[[#This Row],[MonthlyIncome]] * 12 * ReplacementFactor</f>
        <v>12150</v>
      </c>
      <c r="AQ1425">
        <f>IFERROR(attrition_data[[#This Row],[AttritionFlag]] * attrition_data[[#This Row],[ReplacementCost]], 0)</f>
        <v>0</v>
      </c>
      <c r="AR142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25" t="str" cm="1">
        <f t="array" ref="AS1425">_xlfn.IFS(
  attrition_data[[#This Row],[RiskScore]] &lt;= $AU$3, "Q1 (Lowest)",
  attrition_data[[#This Row],[RiskScore]] &lt;= $AV$3, "Q2",
  attrition_data[[#This Row],[RiskScore]] &lt;= $AW$3, "Q3",
  TRUE, "Q4 (Highest)"
)</f>
        <v>Q1 (Lowest)</v>
      </c>
    </row>
    <row r="1426" spans="1:45">
      <c r="A1426">
        <v>35</v>
      </c>
      <c r="B1426" t="s">
        <v>50</v>
      </c>
      <c r="C1426" t="s">
        <v>39</v>
      </c>
      <c r="D1426" t="s">
        <v>52</v>
      </c>
      <c r="E1426">
        <v>9</v>
      </c>
      <c r="F1426">
        <v>4</v>
      </c>
      <c r="G1426" t="s">
        <v>64</v>
      </c>
      <c r="H1426">
        <v>2008</v>
      </c>
      <c r="I1426">
        <v>2</v>
      </c>
      <c r="J1426" t="s">
        <v>53</v>
      </c>
      <c r="K1426">
        <v>3</v>
      </c>
      <c r="L1426">
        <v>2</v>
      </c>
      <c r="M1426" t="s">
        <v>54</v>
      </c>
      <c r="N1426">
        <v>3</v>
      </c>
      <c r="O1426" t="s">
        <v>44</v>
      </c>
      <c r="P1426">
        <v>5098</v>
      </c>
      <c r="Q1426">
        <v>1</v>
      </c>
      <c r="R1426" t="s">
        <v>50</v>
      </c>
      <c r="S1426">
        <v>19</v>
      </c>
      <c r="T1426">
        <v>3</v>
      </c>
      <c r="U1426">
        <v>2</v>
      </c>
      <c r="V1426">
        <v>0</v>
      </c>
      <c r="W1426">
        <v>10</v>
      </c>
      <c r="X1426">
        <v>5</v>
      </c>
      <c r="Y1426">
        <v>3</v>
      </c>
      <c r="Z1426">
        <v>10</v>
      </c>
      <c r="AA1426">
        <v>7</v>
      </c>
      <c r="AB1426">
        <v>0</v>
      </c>
      <c r="AC1426">
        <v>8</v>
      </c>
      <c r="AD1426">
        <v>0</v>
      </c>
      <c r="AE1426">
        <v>0</v>
      </c>
      <c r="AF1426">
        <v>1</v>
      </c>
      <c r="AG1426">
        <v>1</v>
      </c>
      <c r="AH1426" t="s">
        <v>45</v>
      </c>
      <c r="AI1426" t="s">
        <v>57</v>
      </c>
      <c r="AJ1426" t="s">
        <v>47</v>
      </c>
      <c r="AK1426" t="s">
        <v>58</v>
      </c>
      <c r="AL1426" t="s">
        <v>49</v>
      </c>
      <c r="AM1426">
        <v>2.5</v>
      </c>
      <c r="AN1426" t="s">
        <v>96</v>
      </c>
      <c r="AO1426" t="str" cm="1">
        <f t="array" ref="AO1426">_xlfn.IFS(
  attrition_data[[#This Row],[YearsSinceLastPromotion]]="","",
  attrition_data[[#This Row],[YearsSinceLastPromotion]]=0,"0",
  attrition_data[[#This Row],[YearsSinceLastPromotion]]&lt;=2,"1–2",
  attrition_data[[#This Row],[YearsSinceLastPromotion]]&lt;=5,"3–5",
  TRUE,"6+"
)</f>
        <v>0</v>
      </c>
      <c r="AP1426">
        <f>attrition_data[[#This Row],[MonthlyIncome]] * 12 * ReplacementFactor</f>
        <v>18352.8</v>
      </c>
      <c r="AQ1426">
        <f>IFERROR(attrition_data[[#This Row],[AttritionFlag]] * attrition_data[[#This Row],[ReplacementCost]], 0)</f>
        <v>0</v>
      </c>
      <c r="AR142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26" t="str" cm="1">
        <f t="array" ref="AS1426">_xlfn.IFS(
  attrition_data[[#This Row],[RiskScore]] &lt;= $AU$3, "Q1 (Lowest)",
  attrition_data[[#This Row],[RiskScore]] &lt;= $AV$3, "Q2",
  attrition_data[[#This Row],[RiskScore]] &lt;= $AW$3, "Q3",
  TRUE, "Q4 (Highest)"
)</f>
        <v>Q1 (Lowest)</v>
      </c>
    </row>
    <row r="1427" spans="1:45">
      <c r="A1427">
        <v>33</v>
      </c>
      <c r="B1427" t="s">
        <v>50</v>
      </c>
      <c r="C1427" t="s">
        <v>39</v>
      </c>
      <c r="D1427" t="s">
        <v>52</v>
      </c>
      <c r="E1427">
        <v>15</v>
      </c>
      <c r="F1427">
        <v>2</v>
      </c>
      <c r="G1427" t="s">
        <v>64</v>
      </c>
      <c r="H1427">
        <v>2009</v>
      </c>
      <c r="I1427">
        <v>2</v>
      </c>
      <c r="J1427" t="s">
        <v>42</v>
      </c>
      <c r="K1427">
        <v>3</v>
      </c>
      <c r="L1427">
        <v>2</v>
      </c>
      <c r="M1427" t="s">
        <v>70</v>
      </c>
      <c r="N1427">
        <v>4</v>
      </c>
      <c r="O1427" t="s">
        <v>55</v>
      </c>
      <c r="P1427">
        <v>4878</v>
      </c>
      <c r="Q1427">
        <v>0</v>
      </c>
      <c r="R1427" t="s">
        <v>38</v>
      </c>
      <c r="S1427">
        <v>13</v>
      </c>
      <c r="T1427">
        <v>3</v>
      </c>
      <c r="U1427">
        <v>1</v>
      </c>
      <c r="V1427">
        <v>1</v>
      </c>
      <c r="W1427">
        <v>10</v>
      </c>
      <c r="X1427">
        <v>6</v>
      </c>
      <c r="Y1427">
        <v>3</v>
      </c>
      <c r="Z1427">
        <v>9</v>
      </c>
      <c r="AA1427">
        <v>7</v>
      </c>
      <c r="AB1427">
        <v>8</v>
      </c>
      <c r="AC1427">
        <v>1</v>
      </c>
      <c r="AD1427">
        <v>0</v>
      </c>
      <c r="AE1427">
        <v>1</v>
      </c>
      <c r="AF1427">
        <v>0</v>
      </c>
      <c r="AG1427">
        <v>1</v>
      </c>
      <c r="AH1427" t="s">
        <v>63</v>
      </c>
      <c r="AI1427" t="s">
        <v>73</v>
      </c>
      <c r="AJ1427" t="s">
        <v>61</v>
      </c>
      <c r="AK1427" t="s">
        <v>58</v>
      </c>
      <c r="AL1427" t="s">
        <v>49</v>
      </c>
      <c r="AM1427">
        <v>2.5</v>
      </c>
      <c r="AN1427" t="s">
        <v>96</v>
      </c>
      <c r="AO1427" t="str" cm="1">
        <f t="array" ref="AO1427">_xlfn.IFS(
  attrition_data[[#This Row],[YearsSinceLastPromotion]]="","",
  attrition_data[[#This Row],[YearsSinceLastPromotion]]=0,"0",
  attrition_data[[#This Row],[YearsSinceLastPromotion]]&lt;=2,"1–2",
  attrition_data[[#This Row],[YearsSinceLastPromotion]]&lt;=5,"3–5",
  TRUE,"6+"
)</f>
        <v>6+</v>
      </c>
      <c r="AP1427">
        <f>attrition_data[[#This Row],[MonthlyIncome]] * 12 * ReplacementFactor</f>
        <v>17560.8</v>
      </c>
      <c r="AQ1427">
        <f>IFERROR(attrition_data[[#This Row],[AttritionFlag]] * attrition_data[[#This Row],[ReplacementCost]], 0)</f>
        <v>0</v>
      </c>
      <c r="AR142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427" t="str" cm="1">
        <f t="array" ref="AS1427">_xlfn.IFS(
  attrition_data[[#This Row],[RiskScore]] &lt;= $AU$3, "Q1 (Lowest)",
  attrition_data[[#This Row],[RiskScore]] &lt;= $AV$3, "Q2",
  attrition_data[[#This Row],[RiskScore]] &lt;= $AW$3, "Q3",
  TRUE, "Q4 (Highest)"
)</f>
        <v>Q3</v>
      </c>
    </row>
    <row r="1428" spans="1:45">
      <c r="A1428">
        <v>32</v>
      </c>
      <c r="B1428" t="s">
        <v>50</v>
      </c>
      <c r="C1428" t="s">
        <v>39</v>
      </c>
      <c r="D1428" t="s">
        <v>52</v>
      </c>
      <c r="E1428">
        <v>29</v>
      </c>
      <c r="F1428">
        <v>4</v>
      </c>
      <c r="G1428" t="s">
        <v>41</v>
      </c>
      <c r="H1428">
        <v>2010</v>
      </c>
      <c r="I1428">
        <v>3</v>
      </c>
      <c r="J1428" t="s">
        <v>42</v>
      </c>
      <c r="K1428">
        <v>2</v>
      </c>
      <c r="L1428">
        <v>1</v>
      </c>
      <c r="M1428" t="s">
        <v>60</v>
      </c>
      <c r="N1428">
        <v>2</v>
      </c>
      <c r="O1428" t="s">
        <v>44</v>
      </c>
      <c r="P1428">
        <v>2837</v>
      </c>
      <c r="Q1428">
        <v>1</v>
      </c>
      <c r="R1428" t="s">
        <v>50</v>
      </c>
      <c r="S1428">
        <v>13</v>
      </c>
      <c r="T1428">
        <v>3</v>
      </c>
      <c r="U1428">
        <v>3</v>
      </c>
      <c r="V1428">
        <v>0</v>
      </c>
      <c r="W1428">
        <v>6</v>
      </c>
      <c r="X1428">
        <v>3</v>
      </c>
      <c r="Y1428">
        <v>3</v>
      </c>
      <c r="Z1428">
        <v>6</v>
      </c>
      <c r="AA1428">
        <v>2</v>
      </c>
      <c r="AB1428">
        <v>4</v>
      </c>
      <c r="AC1428">
        <v>1</v>
      </c>
      <c r="AD1428">
        <v>0</v>
      </c>
      <c r="AE1428">
        <v>0</v>
      </c>
      <c r="AF1428">
        <v>0</v>
      </c>
      <c r="AG1428">
        <v>1</v>
      </c>
      <c r="AH1428" t="s">
        <v>63</v>
      </c>
      <c r="AI1428" t="s">
        <v>68</v>
      </c>
      <c r="AJ1428" t="s">
        <v>61</v>
      </c>
      <c r="AK1428" t="s">
        <v>48</v>
      </c>
      <c r="AL1428" t="s">
        <v>49</v>
      </c>
      <c r="AM1428">
        <v>2.75</v>
      </c>
      <c r="AN1428" t="s">
        <v>94</v>
      </c>
      <c r="AO1428" t="str" cm="1">
        <f t="array" ref="AO1428">_xlfn.IFS(
  attrition_data[[#This Row],[YearsSinceLastPromotion]]="","",
  attrition_data[[#This Row],[YearsSinceLastPromotion]]=0,"0",
  attrition_data[[#This Row],[YearsSinceLastPromotion]]&lt;=2,"1–2",
  attrition_data[[#This Row],[YearsSinceLastPromotion]]&lt;=5,"3–5",
  TRUE,"6+"
)</f>
        <v>3–5</v>
      </c>
      <c r="AP1428">
        <f>attrition_data[[#This Row],[MonthlyIncome]] * 12 * ReplacementFactor</f>
        <v>10213.199999999999</v>
      </c>
      <c r="AQ1428">
        <f>IFERROR(attrition_data[[#This Row],[AttritionFlag]] * attrition_data[[#This Row],[ReplacementCost]], 0)</f>
        <v>0</v>
      </c>
      <c r="AR142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428" t="str" cm="1">
        <f t="array" ref="AS1428">_xlfn.IFS(
  attrition_data[[#This Row],[RiskScore]] &lt;= $AU$3, "Q1 (Lowest)",
  attrition_data[[#This Row],[RiskScore]] &lt;= $AV$3, "Q2",
  attrition_data[[#This Row],[RiskScore]] &lt;= $AW$3, "Q3",
  TRUE, "Q4 (Highest)"
)</f>
        <v>Q3</v>
      </c>
    </row>
    <row r="1429" spans="1:45">
      <c r="A1429">
        <v>40</v>
      </c>
      <c r="B1429" t="s">
        <v>50</v>
      </c>
      <c r="C1429" t="s">
        <v>39</v>
      </c>
      <c r="D1429" t="s">
        <v>52</v>
      </c>
      <c r="E1429">
        <v>1</v>
      </c>
      <c r="F1429">
        <v>4</v>
      </c>
      <c r="G1429" t="s">
        <v>41</v>
      </c>
      <c r="H1429">
        <v>2012</v>
      </c>
      <c r="I1429">
        <v>1</v>
      </c>
      <c r="J1429" t="s">
        <v>53</v>
      </c>
      <c r="K1429">
        <v>3</v>
      </c>
      <c r="L1429">
        <v>1</v>
      </c>
      <c r="M1429" t="s">
        <v>60</v>
      </c>
      <c r="N1429">
        <v>4</v>
      </c>
      <c r="O1429" t="s">
        <v>55</v>
      </c>
      <c r="P1429">
        <v>2406</v>
      </c>
      <c r="Q1429">
        <v>8</v>
      </c>
      <c r="R1429" t="s">
        <v>50</v>
      </c>
      <c r="S1429">
        <v>19</v>
      </c>
      <c r="T1429">
        <v>3</v>
      </c>
      <c r="U1429">
        <v>3</v>
      </c>
      <c r="V1429">
        <v>2</v>
      </c>
      <c r="W1429">
        <v>8</v>
      </c>
      <c r="X1429">
        <v>3</v>
      </c>
      <c r="Y1429">
        <v>2</v>
      </c>
      <c r="Z1429">
        <v>1</v>
      </c>
      <c r="AA1429">
        <v>0</v>
      </c>
      <c r="AB1429">
        <v>0</v>
      </c>
      <c r="AC1429">
        <v>0</v>
      </c>
      <c r="AD1429">
        <v>0</v>
      </c>
      <c r="AE1429">
        <v>0</v>
      </c>
      <c r="AF1429">
        <v>1</v>
      </c>
      <c r="AG1429">
        <v>0</v>
      </c>
      <c r="AH1429" t="s">
        <v>45</v>
      </c>
      <c r="AI1429" t="s">
        <v>46</v>
      </c>
      <c r="AJ1429" t="s">
        <v>61</v>
      </c>
      <c r="AK1429" t="s">
        <v>48</v>
      </c>
      <c r="AL1429" t="s">
        <v>62</v>
      </c>
      <c r="AM1429">
        <v>2.5</v>
      </c>
      <c r="AN1429" t="s">
        <v>96</v>
      </c>
      <c r="AO1429" t="str" cm="1">
        <f t="array" ref="AO1429">_xlfn.IFS(
  attrition_data[[#This Row],[YearsSinceLastPromotion]]="","",
  attrition_data[[#This Row],[YearsSinceLastPromotion]]=0,"0",
  attrition_data[[#This Row],[YearsSinceLastPromotion]]&lt;=2,"1–2",
  attrition_data[[#This Row],[YearsSinceLastPromotion]]&lt;=5,"3–5",
  TRUE,"6+"
)</f>
        <v>0</v>
      </c>
      <c r="AP1429">
        <f>attrition_data[[#This Row],[MonthlyIncome]] * 12 * ReplacementFactor</f>
        <v>8661.6</v>
      </c>
      <c r="AQ1429">
        <f>IFERROR(attrition_data[[#This Row],[AttritionFlag]] * attrition_data[[#This Row],[ReplacementCost]], 0)</f>
        <v>0</v>
      </c>
      <c r="AR142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29" t="str" cm="1">
        <f t="array" ref="AS1429">_xlfn.IFS(
  attrition_data[[#This Row],[RiskScore]] &lt;= $AU$3, "Q1 (Lowest)",
  attrition_data[[#This Row],[RiskScore]] &lt;= $AV$3, "Q2",
  attrition_data[[#This Row],[RiskScore]] &lt;= $AW$3, "Q3",
  TRUE, "Q4 (Highest)"
)</f>
        <v>Q2</v>
      </c>
    </row>
    <row r="1430" spans="1:45">
      <c r="A1430">
        <v>32</v>
      </c>
      <c r="B1430" t="s">
        <v>50</v>
      </c>
      <c r="C1430" t="s">
        <v>39</v>
      </c>
      <c r="D1430" t="s">
        <v>40</v>
      </c>
      <c r="E1430">
        <v>1</v>
      </c>
      <c r="F1430">
        <v>4</v>
      </c>
      <c r="G1430" t="s">
        <v>64</v>
      </c>
      <c r="H1430">
        <v>2013</v>
      </c>
      <c r="I1430">
        <v>2</v>
      </c>
      <c r="J1430" t="s">
        <v>53</v>
      </c>
      <c r="K1430">
        <v>2</v>
      </c>
      <c r="L1430">
        <v>1</v>
      </c>
      <c r="M1430" t="s">
        <v>79</v>
      </c>
      <c r="N1430">
        <v>2</v>
      </c>
      <c r="O1430" t="s">
        <v>55</v>
      </c>
      <c r="P1430">
        <v>2269</v>
      </c>
      <c r="Q1430">
        <v>0</v>
      </c>
      <c r="R1430" t="s">
        <v>50</v>
      </c>
      <c r="S1430">
        <v>14</v>
      </c>
      <c r="T1430">
        <v>3</v>
      </c>
      <c r="U1430">
        <v>2</v>
      </c>
      <c r="V1430">
        <v>1</v>
      </c>
      <c r="W1430">
        <v>3</v>
      </c>
      <c r="X1430">
        <v>2</v>
      </c>
      <c r="Y1430">
        <v>3</v>
      </c>
      <c r="Z1430">
        <v>2</v>
      </c>
      <c r="AA1430">
        <v>2</v>
      </c>
      <c r="AB1430">
        <v>2</v>
      </c>
      <c r="AC1430">
        <v>2</v>
      </c>
      <c r="AD1430">
        <v>0</v>
      </c>
      <c r="AE1430">
        <v>0</v>
      </c>
      <c r="AF1430">
        <v>0</v>
      </c>
      <c r="AG1430">
        <v>1</v>
      </c>
      <c r="AH1430" t="s">
        <v>63</v>
      </c>
      <c r="AI1430" t="s">
        <v>46</v>
      </c>
      <c r="AJ1430" t="s">
        <v>61</v>
      </c>
      <c r="AK1430" t="s">
        <v>65</v>
      </c>
      <c r="AL1430" t="s">
        <v>65</v>
      </c>
      <c r="AM1430">
        <v>2.25</v>
      </c>
      <c r="AN1430" t="s">
        <v>96</v>
      </c>
      <c r="AO1430" t="str" cm="1">
        <f t="array" ref="AO1430">_xlfn.IFS(
  attrition_data[[#This Row],[YearsSinceLastPromotion]]="","",
  attrition_data[[#This Row],[YearsSinceLastPromotion]]=0,"0",
  attrition_data[[#This Row],[YearsSinceLastPromotion]]&lt;=2,"1–2",
  attrition_data[[#This Row],[YearsSinceLastPromotion]]&lt;=5,"3–5",
  TRUE,"6+"
)</f>
        <v>1–2</v>
      </c>
      <c r="AP1430">
        <f>attrition_data[[#This Row],[MonthlyIncome]] * 12 * ReplacementFactor</f>
        <v>8168.4</v>
      </c>
      <c r="AQ1430">
        <f>IFERROR(attrition_data[[#This Row],[AttritionFlag]] * attrition_data[[#This Row],[ReplacementCost]], 0)</f>
        <v>0</v>
      </c>
      <c r="AR143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30" t="str" cm="1">
        <f t="array" ref="AS1430">_xlfn.IFS(
  attrition_data[[#This Row],[RiskScore]] &lt;= $AU$3, "Q1 (Lowest)",
  attrition_data[[#This Row],[RiskScore]] &lt;= $AV$3, "Q2",
  attrition_data[[#This Row],[RiskScore]] &lt;= $AW$3, "Q3",
  TRUE, "Q4 (Highest)"
)</f>
        <v>Q2</v>
      </c>
    </row>
    <row r="1431" spans="1:45">
      <c r="A1431">
        <v>39</v>
      </c>
      <c r="B1431" t="s">
        <v>50</v>
      </c>
      <c r="C1431" t="s">
        <v>39</v>
      </c>
      <c r="D1431" t="s">
        <v>52</v>
      </c>
      <c r="E1431">
        <v>24</v>
      </c>
      <c r="F1431">
        <v>1</v>
      </c>
      <c r="G1431" t="s">
        <v>41</v>
      </c>
      <c r="H1431">
        <v>2014</v>
      </c>
      <c r="I1431">
        <v>1</v>
      </c>
      <c r="J1431" t="s">
        <v>53</v>
      </c>
      <c r="K1431">
        <v>3</v>
      </c>
      <c r="L1431">
        <v>2</v>
      </c>
      <c r="M1431" t="s">
        <v>54</v>
      </c>
      <c r="N1431">
        <v>4</v>
      </c>
      <c r="O1431" t="s">
        <v>44</v>
      </c>
      <c r="P1431">
        <v>4108</v>
      </c>
      <c r="Q1431">
        <v>7</v>
      </c>
      <c r="R1431" t="s">
        <v>50</v>
      </c>
      <c r="S1431">
        <v>13</v>
      </c>
      <c r="T1431">
        <v>3</v>
      </c>
      <c r="U1431">
        <v>1</v>
      </c>
      <c r="V1431">
        <v>0</v>
      </c>
      <c r="W1431">
        <v>18</v>
      </c>
      <c r="X1431">
        <v>2</v>
      </c>
      <c r="Y1431">
        <v>3</v>
      </c>
      <c r="Z1431">
        <v>7</v>
      </c>
      <c r="AA1431">
        <v>7</v>
      </c>
      <c r="AB1431">
        <v>1</v>
      </c>
      <c r="AC1431">
        <v>7</v>
      </c>
      <c r="AD1431">
        <v>0</v>
      </c>
      <c r="AE1431">
        <v>0</v>
      </c>
      <c r="AF1431">
        <v>1</v>
      </c>
      <c r="AG1431">
        <v>1</v>
      </c>
      <c r="AH1431" t="s">
        <v>45</v>
      </c>
      <c r="AI1431" t="s">
        <v>68</v>
      </c>
      <c r="AJ1431" t="s">
        <v>61</v>
      </c>
      <c r="AK1431" t="s">
        <v>71</v>
      </c>
      <c r="AL1431" t="s">
        <v>49</v>
      </c>
      <c r="AM1431">
        <v>2.25</v>
      </c>
      <c r="AN1431" t="s">
        <v>96</v>
      </c>
      <c r="AO1431" t="str" cm="1">
        <f t="array" ref="AO1431">_xlfn.IFS(
  attrition_data[[#This Row],[YearsSinceLastPromotion]]="","",
  attrition_data[[#This Row],[YearsSinceLastPromotion]]=0,"0",
  attrition_data[[#This Row],[YearsSinceLastPromotion]]&lt;=2,"1–2",
  attrition_data[[#This Row],[YearsSinceLastPromotion]]&lt;=5,"3–5",
  TRUE,"6+"
)</f>
        <v>1–2</v>
      </c>
      <c r="AP1431">
        <f>attrition_data[[#This Row],[MonthlyIncome]] * 12 * ReplacementFactor</f>
        <v>14788.8</v>
      </c>
      <c r="AQ1431">
        <f>IFERROR(attrition_data[[#This Row],[AttritionFlag]] * attrition_data[[#This Row],[ReplacementCost]], 0)</f>
        <v>0</v>
      </c>
      <c r="AR143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31" t="str" cm="1">
        <f t="array" ref="AS1431">_xlfn.IFS(
  attrition_data[[#This Row],[RiskScore]] &lt;= $AU$3, "Q1 (Lowest)",
  attrition_data[[#This Row],[RiskScore]] &lt;= $AV$3, "Q2",
  attrition_data[[#This Row],[RiskScore]] &lt;= $AW$3, "Q3",
  TRUE, "Q4 (Highest)"
)</f>
        <v>Q2</v>
      </c>
    </row>
    <row r="1432" spans="1:45">
      <c r="A1432">
        <v>38</v>
      </c>
      <c r="B1432" t="s">
        <v>50</v>
      </c>
      <c r="C1432" t="s">
        <v>39</v>
      </c>
      <c r="D1432" t="s">
        <v>52</v>
      </c>
      <c r="E1432">
        <v>10</v>
      </c>
      <c r="F1432">
        <v>3</v>
      </c>
      <c r="G1432" t="s">
        <v>64</v>
      </c>
      <c r="H1432">
        <v>2015</v>
      </c>
      <c r="I1432">
        <v>2</v>
      </c>
      <c r="J1432" t="s">
        <v>42</v>
      </c>
      <c r="K1432">
        <v>1</v>
      </c>
      <c r="L1432">
        <v>3</v>
      </c>
      <c r="M1432" t="s">
        <v>80</v>
      </c>
      <c r="N1432">
        <v>3</v>
      </c>
      <c r="O1432" t="s">
        <v>55</v>
      </c>
      <c r="P1432">
        <v>13206</v>
      </c>
      <c r="Q1432">
        <v>3</v>
      </c>
      <c r="R1432" t="s">
        <v>50</v>
      </c>
      <c r="S1432">
        <v>12</v>
      </c>
      <c r="T1432">
        <v>3</v>
      </c>
      <c r="U1432">
        <v>1</v>
      </c>
      <c r="V1432">
        <v>1</v>
      </c>
      <c r="W1432">
        <v>20</v>
      </c>
      <c r="X1432">
        <v>3</v>
      </c>
      <c r="Y1432">
        <v>3</v>
      </c>
      <c r="Z1432">
        <v>18</v>
      </c>
      <c r="AA1432">
        <v>16</v>
      </c>
      <c r="AB1432">
        <v>1</v>
      </c>
      <c r="AC1432">
        <v>11</v>
      </c>
      <c r="AD1432">
        <v>0</v>
      </c>
      <c r="AE1432">
        <v>0</v>
      </c>
      <c r="AF1432">
        <v>1</v>
      </c>
      <c r="AG1432">
        <v>1</v>
      </c>
      <c r="AH1432" t="s">
        <v>45</v>
      </c>
      <c r="AI1432" t="s">
        <v>57</v>
      </c>
      <c r="AJ1432" t="s">
        <v>81</v>
      </c>
      <c r="AK1432" t="s">
        <v>71</v>
      </c>
      <c r="AL1432" t="s">
        <v>71</v>
      </c>
      <c r="AM1432">
        <v>2.25</v>
      </c>
      <c r="AN1432" t="s">
        <v>96</v>
      </c>
      <c r="AO1432" t="str" cm="1">
        <f t="array" ref="AO1432">_xlfn.IFS(
  attrition_data[[#This Row],[YearsSinceLastPromotion]]="","",
  attrition_data[[#This Row],[YearsSinceLastPromotion]]=0,"0",
  attrition_data[[#This Row],[YearsSinceLastPromotion]]&lt;=2,"1–2",
  attrition_data[[#This Row],[YearsSinceLastPromotion]]&lt;=5,"3–5",
  TRUE,"6+"
)</f>
        <v>1–2</v>
      </c>
      <c r="AP1432">
        <f>attrition_data[[#This Row],[MonthlyIncome]] * 12 * ReplacementFactor</f>
        <v>47541.599999999999</v>
      </c>
      <c r="AQ1432">
        <f>IFERROR(attrition_data[[#This Row],[AttritionFlag]] * attrition_data[[#This Row],[ReplacementCost]], 0)</f>
        <v>0</v>
      </c>
      <c r="AR143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32" t="str" cm="1">
        <f t="array" ref="AS1432">_xlfn.IFS(
  attrition_data[[#This Row],[RiskScore]] &lt;= $AU$3, "Q1 (Lowest)",
  attrition_data[[#This Row],[RiskScore]] &lt;= $AV$3, "Q2",
  attrition_data[[#This Row],[RiskScore]] &lt;= $AW$3, "Q3",
  TRUE, "Q4 (Highest)"
)</f>
        <v>Q1 (Lowest)</v>
      </c>
    </row>
    <row r="1433" spans="1:45">
      <c r="A1433">
        <v>32</v>
      </c>
      <c r="B1433" t="s">
        <v>50</v>
      </c>
      <c r="C1433" t="s">
        <v>39</v>
      </c>
      <c r="D1433" t="s">
        <v>40</v>
      </c>
      <c r="E1433">
        <v>1</v>
      </c>
      <c r="F1433">
        <v>4</v>
      </c>
      <c r="G1433" t="s">
        <v>82</v>
      </c>
      <c r="H1433">
        <v>2016</v>
      </c>
      <c r="I1433">
        <v>3</v>
      </c>
      <c r="J1433" t="s">
        <v>42</v>
      </c>
      <c r="K1433">
        <v>3</v>
      </c>
      <c r="L1433">
        <v>3</v>
      </c>
      <c r="M1433" t="s">
        <v>43</v>
      </c>
      <c r="N1433">
        <v>4</v>
      </c>
      <c r="O1433" t="s">
        <v>55</v>
      </c>
      <c r="P1433">
        <v>10422</v>
      </c>
      <c r="Q1433">
        <v>1</v>
      </c>
      <c r="R1433" t="s">
        <v>50</v>
      </c>
      <c r="S1433">
        <v>19</v>
      </c>
      <c r="T1433">
        <v>3</v>
      </c>
      <c r="U1433">
        <v>3</v>
      </c>
      <c r="V1433">
        <v>2</v>
      </c>
      <c r="W1433">
        <v>14</v>
      </c>
      <c r="X1433">
        <v>3</v>
      </c>
      <c r="Y1433">
        <v>3</v>
      </c>
      <c r="Z1433">
        <v>14</v>
      </c>
      <c r="AA1433">
        <v>10</v>
      </c>
      <c r="AB1433">
        <v>5</v>
      </c>
      <c r="AC1433">
        <v>7</v>
      </c>
      <c r="AD1433">
        <v>0</v>
      </c>
      <c r="AE1433">
        <v>0</v>
      </c>
      <c r="AF1433">
        <v>0</v>
      </c>
      <c r="AG1433">
        <v>1</v>
      </c>
      <c r="AH1433" t="s">
        <v>63</v>
      </c>
      <c r="AI1433" t="s">
        <v>46</v>
      </c>
      <c r="AJ1433" t="s">
        <v>81</v>
      </c>
      <c r="AK1433" t="s">
        <v>58</v>
      </c>
      <c r="AL1433" t="s">
        <v>71</v>
      </c>
      <c r="AM1433">
        <v>3.25</v>
      </c>
      <c r="AN1433" t="s">
        <v>95</v>
      </c>
      <c r="AO1433" t="str" cm="1">
        <f t="array" ref="AO1433">_xlfn.IFS(
  attrition_data[[#This Row],[YearsSinceLastPromotion]]="","",
  attrition_data[[#This Row],[YearsSinceLastPromotion]]=0,"0",
  attrition_data[[#This Row],[YearsSinceLastPromotion]]&lt;=2,"1–2",
  attrition_data[[#This Row],[YearsSinceLastPromotion]]&lt;=5,"3–5",
  TRUE,"6+"
)</f>
        <v>3–5</v>
      </c>
      <c r="AP1433">
        <f>attrition_data[[#This Row],[MonthlyIncome]] * 12 * ReplacementFactor</f>
        <v>37519.199999999997</v>
      </c>
      <c r="AQ1433">
        <f>IFERROR(attrition_data[[#This Row],[AttritionFlag]] * attrition_data[[#This Row],[ReplacementCost]], 0)</f>
        <v>0</v>
      </c>
      <c r="AR143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33" t="str" cm="1">
        <f t="array" ref="AS1433">_xlfn.IFS(
  attrition_data[[#This Row],[RiskScore]] &lt;= $AU$3, "Q1 (Lowest)",
  attrition_data[[#This Row],[RiskScore]] &lt;= $AV$3, "Q2",
  attrition_data[[#This Row],[RiskScore]] &lt;= $AW$3, "Q3",
  TRUE, "Q4 (Highest)"
)</f>
        <v>Q2</v>
      </c>
    </row>
    <row r="1434" spans="1:45">
      <c r="A1434">
        <v>37</v>
      </c>
      <c r="B1434" t="s">
        <v>50</v>
      </c>
      <c r="C1434" t="s">
        <v>39</v>
      </c>
      <c r="D1434" t="s">
        <v>52</v>
      </c>
      <c r="E1434">
        <v>10</v>
      </c>
      <c r="F1434">
        <v>3</v>
      </c>
      <c r="G1434" t="s">
        <v>41</v>
      </c>
      <c r="H1434">
        <v>2017</v>
      </c>
      <c r="I1434">
        <v>3</v>
      </c>
      <c r="J1434" t="s">
        <v>42</v>
      </c>
      <c r="K1434">
        <v>4</v>
      </c>
      <c r="L1434">
        <v>3</v>
      </c>
      <c r="M1434" t="s">
        <v>80</v>
      </c>
      <c r="N1434">
        <v>4</v>
      </c>
      <c r="O1434" t="s">
        <v>55</v>
      </c>
      <c r="P1434">
        <v>13744</v>
      </c>
      <c r="Q1434">
        <v>1</v>
      </c>
      <c r="R1434" t="s">
        <v>38</v>
      </c>
      <c r="S1434">
        <v>25</v>
      </c>
      <c r="T1434">
        <v>4</v>
      </c>
      <c r="U1434">
        <v>1</v>
      </c>
      <c r="V1434">
        <v>1</v>
      </c>
      <c r="W1434">
        <v>16</v>
      </c>
      <c r="X1434">
        <v>2</v>
      </c>
      <c r="Y1434">
        <v>3</v>
      </c>
      <c r="Z1434">
        <v>16</v>
      </c>
      <c r="AA1434">
        <v>11</v>
      </c>
      <c r="AB1434">
        <v>6</v>
      </c>
      <c r="AC1434">
        <v>8</v>
      </c>
      <c r="AD1434">
        <v>0</v>
      </c>
      <c r="AE1434">
        <v>1</v>
      </c>
      <c r="AF1434">
        <v>0</v>
      </c>
      <c r="AG1434">
        <v>1</v>
      </c>
      <c r="AH1434" t="s">
        <v>45</v>
      </c>
      <c r="AI1434" t="s">
        <v>57</v>
      </c>
      <c r="AJ1434" t="s">
        <v>81</v>
      </c>
      <c r="AK1434" t="s">
        <v>71</v>
      </c>
      <c r="AL1434" t="s">
        <v>71</v>
      </c>
      <c r="AM1434">
        <v>2.75</v>
      </c>
      <c r="AN1434" t="s">
        <v>94</v>
      </c>
      <c r="AO1434" t="str" cm="1">
        <f t="array" ref="AO1434">_xlfn.IFS(
  attrition_data[[#This Row],[YearsSinceLastPromotion]]="","",
  attrition_data[[#This Row],[YearsSinceLastPromotion]]=0,"0",
  attrition_data[[#This Row],[YearsSinceLastPromotion]]&lt;=2,"1–2",
  attrition_data[[#This Row],[YearsSinceLastPromotion]]&lt;=5,"3–5",
  TRUE,"6+"
)</f>
        <v>6+</v>
      </c>
      <c r="AP1434">
        <f>attrition_data[[#This Row],[MonthlyIncome]] * 12 * ReplacementFactor</f>
        <v>49478.400000000001</v>
      </c>
      <c r="AQ1434">
        <f>IFERROR(attrition_data[[#This Row],[AttritionFlag]] * attrition_data[[#This Row],[ReplacementCost]], 0)</f>
        <v>0</v>
      </c>
      <c r="AR143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434" t="str" cm="1">
        <f t="array" ref="AS1434">_xlfn.IFS(
  attrition_data[[#This Row],[RiskScore]] &lt;= $AU$3, "Q1 (Lowest)",
  attrition_data[[#This Row],[RiskScore]] &lt;= $AV$3, "Q2",
  attrition_data[[#This Row],[RiskScore]] &lt;= $AW$3, "Q3",
  TRUE, "Q4 (Highest)"
)</f>
        <v>Q3</v>
      </c>
    </row>
    <row r="1435" spans="1:45">
      <c r="A1435">
        <v>25</v>
      </c>
      <c r="B1435" t="s">
        <v>50</v>
      </c>
      <c r="C1435" t="s">
        <v>39</v>
      </c>
      <c r="D1435" t="s">
        <v>40</v>
      </c>
      <c r="E1435">
        <v>8</v>
      </c>
      <c r="F1435">
        <v>2</v>
      </c>
      <c r="G1435" t="s">
        <v>59</v>
      </c>
      <c r="H1435">
        <v>2018</v>
      </c>
      <c r="I1435">
        <v>1</v>
      </c>
      <c r="J1435" t="s">
        <v>42</v>
      </c>
      <c r="K1435">
        <v>3</v>
      </c>
      <c r="L1435">
        <v>2</v>
      </c>
      <c r="M1435" t="s">
        <v>43</v>
      </c>
      <c r="N1435">
        <v>3</v>
      </c>
      <c r="O1435" t="s">
        <v>67</v>
      </c>
      <c r="P1435">
        <v>4907</v>
      </c>
      <c r="Q1435">
        <v>0</v>
      </c>
      <c r="R1435" t="s">
        <v>38</v>
      </c>
      <c r="S1435">
        <v>22</v>
      </c>
      <c r="T1435">
        <v>4</v>
      </c>
      <c r="U1435">
        <v>2</v>
      </c>
      <c r="V1435">
        <v>1</v>
      </c>
      <c r="W1435">
        <v>6</v>
      </c>
      <c r="X1435">
        <v>3</v>
      </c>
      <c r="Y1435">
        <v>2</v>
      </c>
      <c r="Z1435">
        <v>5</v>
      </c>
      <c r="AA1435">
        <v>3</v>
      </c>
      <c r="AB1435">
        <v>0</v>
      </c>
      <c r="AC1435">
        <v>4</v>
      </c>
      <c r="AD1435">
        <v>0</v>
      </c>
      <c r="AE1435">
        <v>1</v>
      </c>
      <c r="AF1435">
        <v>1</v>
      </c>
      <c r="AG1435">
        <v>1</v>
      </c>
      <c r="AH1435" t="s">
        <v>63</v>
      </c>
      <c r="AI1435" t="s">
        <v>57</v>
      </c>
      <c r="AJ1435" t="s">
        <v>61</v>
      </c>
      <c r="AK1435" t="s">
        <v>48</v>
      </c>
      <c r="AL1435" t="s">
        <v>65</v>
      </c>
      <c r="AM1435">
        <v>2</v>
      </c>
      <c r="AN1435" t="s">
        <v>93</v>
      </c>
      <c r="AO1435" t="str" cm="1">
        <f t="array" ref="AO1435">_xlfn.IFS(
  attrition_data[[#This Row],[YearsSinceLastPromotion]]="","",
  attrition_data[[#This Row],[YearsSinceLastPromotion]]=0,"0",
  attrition_data[[#This Row],[YearsSinceLastPromotion]]&lt;=2,"1–2",
  attrition_data[[#This Row],[YearsSinceLastPromotion]]&lt;=5,"3–5",
  TRUE,"6+"
)</f>
        <v>0</v>
      </c>
      <c r="AP1435">
        <f>attrition_data[[#This Row],[MonthlyIncome]] * 12 * ReplacementFactor</f>
        <v>17665.2</v>
      </c>
      <c r="AQ1435">
        <f>IFERROR(attrition_data[[#This Row],[AttritionFlag]] * attrition_data[[#This Row],[ReplacementCost]], 0)</f>
        <v>0</v>
      </c>
      <c r="AR143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435" t="str" cm="1">
        <f t="array" ref="AS1435">_xlfn.IFS(
  attrition_data[[#This Row],[RiskScore]] &lt;= $AU$3, "Q1 (Lowest)",
  attrition_data[[#This Row],[RiskScore]] &lt;= $AV$3, "Q2",
  attrition_data[[#This Row],[RiskScore]] &lt;= $AW$3, "Q3",
  TRUE, "Q4 (Highest)"
)</f>
        <v>Q3</v>
      </c>
    </row>
    <row r="1436" spans="1:45">
      <c r="A1436">
        <v>52</v>
      </c>
      <c r="B1436" t="s">
        <v>50</v>
      </c>
      <c r="C1436" t="s">
        <v>74</v>
      </c>
      <c r="D1436" t="s">
        <v>40</v>
      </c>
      <c r="E1436">
        <v>29</v>
      </c>
      <c r="F1436">
        <v>4</v>
      </c>
      <c r="G1436" t="s">
        <v>41</v>
      </c>
      <c r="H1436">
        <v>2019</v>
      </c>
      <c r="I1436">
        <v>1</v>
      </c>
      <c r="J1436" t="s">
        <v>53</v>
      </c>
      <c r="K1436">
        <v>3</v>
      </c>
      <c r="L1436">
        <v>1</v>
      </c>
      <c r="M1436" t="s">
        <v>79</v>
      </c>
      <c r="N1436">
        <v>4</v>
      </c>
      <c r="O1436" t="s">
        <v>67</v>
      </c>
      <c r="P1436">
        <v>3482</v>
      </c>
      <c r="Q1436">
        <v>2</v>
      </c>
      <c r="R1436" t="s">
        <v>50</v>
      </c>
      <c r="S1436">
        <v>15</v>
      </c>
      <c r="T1436">
        <v>3</v>
      </c>
      <c r="U1436">
        <v>2</v>
      </c>
      <c r="V1436">
        <v>2</v>
      </c>
      <c r="W1436">
        <v>16</v>
      </c>
      <c r="X1436">
        <v>3</v>
      </c>
      <c r="Y1436">
        <v>2</v>
      </c>
      <c r="Z1436">
        <v>9</v>
      </c>
      <c r="AA1436">
        <v>8</v>
      </c>
      <c r="AB1436">
        <v>0</v>
      </c>
      <c r="AC1436">
        <v>0</v>
      </c>
      <c r="AD1436">
        <v>0</v>
      </c>
      <c r="AE1436">
        <v>0</v>
      </c>
      <c r="AF1436">
        <v>1</v>
      </c>
      <c r="AG1436">
        <v>0</v>
      </c>
      <c r="AH1436" t="s">
        <v>56</v>
      </c>
      <c r="AI1436" t="s">
        <v>68</v>
      </c>
      <c r="AJ1436" t="s">
        <v>61</v>
      </c>
      <c r="AK1436" t="s">
        <v>71</v>
      </c>
      <c r="AL1436" t="s">
        <v>49</v>
      </c>
      <c r="AM1436">
        <v>2.25</v>
      </c>
      <c r="AN1436" t="s">
        <v>96</v>
      </c>
      <c r="AO1436" t="str" cm="1">
        <f t="array" ref="AO1436">_xlfn.IFS(
  attrition_data[[#This Row],[YearsSinceLastPromotion]]="","",
  attrition_data[[#This Row],[YearsSinceLastPromotion]]=0,"0",
  attrition_data[[#This Row],[YearsSinceLastPromotion]]&lt;=2,"1–2",
  attrition_data[[#This Row],[YearsSinceLastPromotion]]&lt;=5,"3–5",
  TRUE,"6+"
)</f>
        <v>0</v>
      </c>
      <c r="AP1436">
        <f>attrition_data[[#This Row],[MonthlyIncome]] * 12 * ReplacementFactor</f>
        <v>12535.199999999999</v>
      </c>
      <c r="AQ1436">
        <f>IFERROR(attrition_data[[#This Row],[AttritionFlag]] * attrition_data[[#This Row],[ReplacementCost]], 0)</f>
        <v>0</v>
      </c>
      <c r="AR143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36" t="str" cm="1">
        <f t="array" ref="AS1436">_xlfn.IFS(
  attrition_data[[#This Row],[RiskScore]] &lt;= $AU$3, "Q1 (Lowest)",
  attrition_data[[#This Row],[RiskScore]] &lt;= $AV$3, "Q2",
  attrition_data[[#This Row],[RiskScore]] &lt;= $AW$3, "Q3",
  TRUE, "Q4 (Highest)"
)</f>
        <v>Q2</v>
      </c>
    </row>
    <row r="1437" spans="1:45">
      <c r="A1437">
        <v>44</v>
      </c>
      <c r="B1437" t="s">
        <v>50</v>
      </c>
      <c r="C1437" t="s">
        <v>39</v>
      </c>
      <c r="D1437" t="s">
        <v>52</v>
      </c>
      <c r="E1437">
        <v>1</v>
      </c>
      <c r="F1437">
        <v>3</v>
      </c>
      <c r="G1437" t="s">
        <v>64</v>
      </c>
      <c r="H1437">
        <v>2020</v>
      </c>
      <c r="I1437">
        <v>2</v>
      </c>
      <c r="J1437" t="s">
        <v>53</v>
      </c>
      <c r="K1437">
        <v>3</v>
      </c>
      <c r="L1437">
        <v>1</v>
      </c>
      <c r="M1437" t="s">
        <v>54</v>
      </c>
      <c r="N1437">
        <v>4</v>
      </c>
      <c r="O1437" t="s">
        <v>44</v>
      </c>
      <c r="P1437">
        <v>2436</v>
      </c>
      <c r="Q1437">
        <v>6</v>
      </c>
      <c r="R1437" t="s">
        <v>38</v>
      </c>
      <c r="S1437">
        <v>12</v>
      </c>
      <c r="T1437">
        <v>3</v>
      </c>
      <c r="U1437">
        <v>3</v>
      </c>
      <c r="V1437">
        <v>0</v>
      </c>
      <c r="W1437">
        <v>6</v>
      </c>
      <c r="X1437">
        <v>2</v>
      </c>
      <c r="Y1437">
        <v>3</v>
      </c>
      <c r="Z1437">
        <v>4</v>
      </c>
      <c r="AA1437">
        <v>3</v>
      </c>
      <c r="AB1437">
        <v>1</v>
      </c>
      <c r="AC1437">
        <v>2</v>
      </c>
      <c r="AD1437">
        <v>0</v>
      </c>
      <c r="AE1437">
        <v>1</v>
      </c>
      <c r="AF1437">
        <v>1</v>
      </c>
      <c r="AG1437">
        <v>1</v>
      </c>
      <c r="AH1437" t="s">
        <v>45</v>
      </c>
      <c r="AI1437" t="s">
        <v>46</v>
      </c>
      <c r="AJ1437" t="s">
        <v>61</v>
      </c>
      <c r="AK1437" t="s">
        <v>48</v>
      </c>
      <c r="AL1437" t="s">
        <v>65</v>
      </c>
      <c r="AM1437">
        <v>3</v>
      </c>
      <c r="AN1437" t="s">
        <v>94</v>
      </c>
      <c r="AO1437" t="str" cm="1">
        <f t="array" ref="AO1437">_xlfn.IFS(
  attrition_data[[#This Row],[YearsSinceLastPromotion]]="","",
  attrition_data[[#This Row],[YearsSinceLastPromotion]]=0,"0",
  attrition_data[[#This Row],[YearsSinceLastPromotion]]&lt;=2,"1–2",
  attrition_data[[#This Row],[YearsSinceLastPromotion]]&lt;=5,"3–5",
  TRUE,"6+"
)</f>
        <v>1–2</v>
      </c>
      <c r="AP1437">
        <f>attrition_data[[#This Row],[MonthlyIncome]] * 12 * ReplacementFactor</f>
        <v>8769.6</v>
      </c>
      <c r="AQ1437">
        <f>IFERROR(attrition_data[[#This Row],[AttritionFlag]] * attrition_data[[#This Row],[ReplacementCost]], 0)</f>
        <v>0</v>
      </c>
      <c r="AR143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37" t="str" cm="1">
        <f t="array" ref="AS1437">_xlfn.IFS(
  attrition_data[[#This Row],[RiskScore]] &lt;= $AU$3, "Q1 (Lowest)",
  attrition_data[[#This Row],[RiskScore]] &lt;= $AV$3, "Q2",
  attrition_data[[#This Row],[RiskScore]] &lt;= $AW$3, "Q3",
  TRUE, "Q4 (Highest)"
)</f>
        <v>Q2</v>
      </c>
    </row>
    <row r="1438" spans="1:45">
      <c r="A1438">
        <v>21</v>
      </c>
      <c r="B1438" t="s">
        <v>50</v>
      </c>
      <c r="C1438" t="s">
        <v>39</v>
      </c>
      <c r="D1438" t="s">
        <v>40</v>
      </c>
      <c r="E1438">
        <v>5</v>
      </c>
      <c r="F1438">
        <v>1</v>
      </c>
      <c r="G1438" t="s">
        <v>64</v>
      </c>
      <c r="H1438">
        <v>2021</v>
      </c>
      <c r="I1438">
        <v>3</v>
      </c>
      <c r="J1438" t="s">
        <v>53</v>
      </c>
      <c r="K1438">
        <v>3</v>
      </c>
      <c r="L1438">
        <v>1</v>
      </c>
      <c r="M1438" t="s">
        <v>79</v>
      </c>
      <c r="N1438">
        <v>1</v>
      </c>
      <c r="O1438" t="s">
        <v>44</v>
      </c>
      <c r="P1438">
        <v>2380</v>
      </c>
      <c r="Q1438">
        <v>1</v>
      </c>
      <c r="R1438" t="s">
        <v>38</v>
      </c>
      <c r="S1438">
        <v>11</v>
      </c>
      <c r="T1438">
        <v>3</v>
      </c>
      <c r="U1438">
        <v>4</v>
      </c>
      <c r="V1438">
        <v>0</v>
      </c>
      <c r="W1438">
        <v>2</v>
      </c>
      <c r="X1438">
        <v>6</v>
      </c>
      <c r="Y1438">
        <v>3</v>
      </c>
      <c r="Z1438">
        <v>2</v>
      </c>
      <c r="AA1438">
        <v>2</v>
      </c>
      <c r="AB1438">
        <v>1</v>
      </c>
      <c r="AC1438">
        <v>2</v>
      </c>
      <c r="AD1438">
        <v>0</v>
      </c>
      <c r="AE1438">
        <v>1</v>
      </c>
      <c r="AF1438">
        <v>1</v>
      </c>
      <c r="AG1438">
        <v>1</v>
      </c>
      <c r="AH1438" t="s">
        <v>153</v>
      </c>
      <c r="AI1438" t="s">
        <v>46</v>
      </c>
      <c r="AJ1438" t="s">
        <v>61</v>
      </c>
      <c r="AK1438" t="s">
        <v>65</v>
      </c>
      <c r="AL1438" t="s">
        <v>65</v>
      </c>
      <c r="AM1438">
        <v>2.75</v>
      </c>
      <c r="AN1438" t="s">
        <v>94</v>
      </c>
      <c r="AO1438" t="str" cm="1">
        <f t="array" ref="AO1438">_xlfn.IFS(
  attrition_data[[#This Row],[YearsSinceLastPromotion]]="","",
  attrition_data[[#This Row],[YearsSinceLastPromotion]]=0,"0",
  attrition_data[[#This Row],[YearsSinceLastPromotion]]&lt;=2,"1–2",
  attrition_data[[#This Row],[YearsSinceLastPromotion]]&lt;=5,"3–5",
  TRUE,"6+"
)</f>
        <v>1–2</v>
      </c>
      <c r="AP1438">
        <f>attrition_data[[#This Row],[MonthlyIncome]] * 12 * ReplacementFactor</f>
        <v>8568</v>
      </c>
      <c r="AQ1438">
        <f>IFERROR(attrition_data[[#This Row],[AttritionFlag]] * attrition_data[[#This Row],[ReplacementCost]], 0)</f>
        <v>0</v>
      </c>
      <c r="AR143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438" t="str" cm="1">
        <f t="array" ref="AS1438">_xlfn.IFS(
  attrition_data[[#This Row],[RiskScore]] &lt;= $AU$3, "Q1 (Lowest)",
  attrition_data[[#This Row],[RiskScore]] &lt;= $AV$3, "Q2",
  attrition_data[[#This Row],[RiskScore]] &lt;= $AW$3, "Q3",
  TRUE, "Q4 (Highest)"
)</f>
        <v>Q3</v>
      </c>
    </row>
    <row r="1439" spans="1:45">
      <c r="A1439">
        <v>39</v>
      </c>
      <c r="B1439" t="s">
        <v>50</v>
      </c>
      <c r="C1439" t="s">
        <v>74</v>
      </c>
      <c r="D1439" t="s">
        <v>52</v>
      </c>
      <c r="E1439">
        <v>9</v>
      </c>
      <c r="F1439">
        <v>3</v>
      </c>
      <c r="G1439" t="s">
        <v>41</v>
      </c>
      <c r="H1439">
        <v>2022</v>
      </c>
      <c r="I1439">
        <v>4</v>
      </c>
      <c r="J1439" t="s">
        <v>53</v>
      </c>
      <c r="K1439">
        <v>3</v>
      </c>
      <c r="L1439">
        <v>5</v>
      </c>
      <c r="M1439" t="s">
        <v>75</v>
      </c>
      <c r="N1439">
        <v>4</v>
      </c>
      <c r="O1439" t="s">
        <v>44</v>
      </c>
      <c r="P1439">
        <v>19431</v>
      </c>
      <c r="Q1439">
        <v>2</v>
      </c>
      <c r="R1439" t="s">
        <v>50</v>
      </c>
      <c r="S1439">
        <v>13</v>
      </c>
      <c r="T1439">
        <v>3</v>
      </c>
      <c r="U1439">
        <v>3</v>
      </c>
      <c r="V1439">
        <v>0</v>
      </c>
      <c r="W1439">
        <v>21</v>
      </c>
      <c r="X1439">
        <v>3</v>
      </c>
      <c r="Y1439">
        <v>2</v>
      </c>
      <c r="Z1439">
        <v>6</v>
      </c>
      <c r="AA1439">
        <v>0</v>
      </c>
      <c r="AB1439">
        <v>1</v>
      </c>
      <c r="AC1439">
        <v>3</v>
      </c>
      <c r="AD1439">
        <v>0</v>
      </c>
      <c r="AE1439">
        <v>0</v>
      </c>
      <c r="AF1439">
        <v>1</v>
      </c>
      <c r="AG1439">
        <v>1</v>
      </c>
      <c r="AH1439" t="s">
        <v>45</v>
      </c>
      <c r="AI1439" t="s">
        <v>57</v>
      </c>
      <c r="AJ1439" t="s">
        <v>76</v>
      </c>
      <c r="AK1439" t="s">
        <v>71</v>
      </c>
      <c r="AL1439" t="s">
        <v>49</v>
      </c>
      <c r="AM1439">
        <v>3.25</v>
      </c>
      <c r="AN1439" t="s">
        <v>95</v>
      </c>
      <c r="AO1439" t="str" cm="1">
        <f t="array" ref="AO1439">_xlfn.IFS(
  attrition_data[[#This Row],[YearsSinceLastPromotion]]="","",
  attrition_data[[#This Row],[YearsSinceLastPromotion]]=0,"0",
  attrition_data[[#This Row],[YearsSinceLastPromotion]]&lt;=2,"1–2",
  attrition_data[[#This Row],[YearsSinceLastPromotion]]&lt;=5,"3–5",
  TRUE,"6+"
)</f>
        <v>1–2</v>
      </c>
      <c r="AP1439">
        <f>attrition_data[[#This Row],[MonthlyIncome]] * 12 * ReplacementFactor</f>
        <v>69951.599999999991</v>
      </c>
      <c r="AQ1439">
        <f>IFERROR(attrition_data[[#This Row],[AttritionFlag]] * attrition_data[[#This Row],[ReplacementCost]], 0)</f>
        <v>0</v>
      </c>
      <c r="AR143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39" t="str" cm="1">
        <f t="array" ref="AS1439">_xlfn.IFS(
  attrition_data[[#This Row],[RiskScore]] &lt;= $AU$3, "Q1 (Lowest)",
  attrition_data[[#This Row],[RiskScore]] &lt;= $AV$3, "Q2",
  attrition_data[[#This Row],[RiskScore]] &lt;= $AW$3, "Q3",
  TRUE, "Q4 (Highest)"
)</f>
        <v>Q1 (Lowest)</v>
      </c>
    </row>
    <row r="1440" spans="1:45">
      <c r="A1440">
        <v>23</v>
      </c>
      <c r="B1440" t="s">
        <v>38</v>
      </c>
      <c r="C1440" t="s">
        <v>51</v>
      </c>
      <c r="D1440" t="s">
        <v>40</v>
      </c>
      <c r="E1440">
        <v>9</v>
      </c>
      <c r="F1440">
        <v>3</v>
      </c>
      <c r="G1440" t="s">
        <v>82</v>
      </c>
      <c r="H1440">
        <v>2023</v>
      </c>
      <c r="I1440">
        <v>4</v>
      </c>
      <c r="J1440" t="s">
        <v>53</v>
      </c>
      <c r="K1440">
        <v>3</v>
      </c>
      <c r="L1440">
        <v>1</v>
      </c>
      <c r="M1440" t="s">
        <v>79</v>
      </c>
      <c r="N1440">
        <v>1</v>
      </c>
      <c r="O1440" t="s">
        <v>55</v>
      </c>
      <c r="P1440">
        <v>1790</v>
      </c>
      <c r="Q1440">
        <v>1</v>
      </c>
      <c r="R1440" t="s">
        <v>50</v>
      </c>
      <c r="S1440">
        <v>19</v>
      </c>
      <c r="T1440">
        <v>3</v>
      </c>
      <c r="U1440">
        <v>1</v>
      </c>
      <c r="V1440">
        <v>1</v>
      </c>
      <c r="W1440">
        <v>1</v>
      </c>
      <c r="X1440">
        <v>3</v>
      </c>
      <c r="Y1440">
        <v>2</v>
      </c>
      <c r="Z1440">
        <v>1</v>
      </c>
      <c r="AA1440">
        <v>0</v>
      </c>
      <c r="AB1440">
        <v>1</v>
      </c>
      <c r="AC1440">
        <v>0</v>
      </c>
      <c r="AD1440">
        <v>1</v>
      </c>
      <c r="AE1440">
        <v>0</v>
      </c>
      <c r="AF1440">
        <v>1</v>
      </c>
      <c r="AG1440">
        <v>0</v>
      </c>
      <c r="AH1440" t="s">
        <v>153</v>
      </c>
      <c r="AI1440" t="s">
        <v>57</v>
      </c>
      <c r="AJ1440" t="s">
        <v>61</v>
      </c>
      <c r="AK1440" t="s">
        <v>65</v>
      </c>
      <c r="AL1440" t="s">
        <v>62</v>
      </c>
      <c r="AM1440">
        <v>2</v>
      </c>
      <c r="AN1440" t="s">
        <v>93</v>
      </c>
      <c r="AO1440" t="str" cm="1">
        <f t="array" ref="AO1440">_xlfn.IFS(
  attrition_data[[#This Row],[YearsSinceLastPromotion]]="","",
  attrition_data[[#This Row],[YearsSinceLastPromotion]]=0,"0",
  attrition_data[[#This Row],[YearsSinceLastPromotion]]&lt;=2,"1–2",
  attrition_data[[#This Row],[YearsSinceLastPromotion]]&lt;=5,"3–5",
  TRUE,"6+"
)</f>
        <v>1–2</v>
      </c>
      <c r="AP1440">
        <f>attrition_data[[#This Row],[MonthlyIncome]] * 12 * ReplacementFactor</f>
        <v>6444</v>
      </c>
      <c r="AQ1440">
        <f>IFERROR(attrition_data[[#This Row],[AttritionFlag]] * attrition_data[[#This Row],[ReplacementCost]], 0)</f>
        <v>6444</v>
      </c>
      <c r="AR144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440" t="str" cm="1">
        <f t="array" ref="AS1440">_xlfn.IFS(
  attrition_data[[#This Row],[RiskScore]] &lt;= $AU$3, "Q1 (Lowest)",
  attrition_data[[#This Row],[RiskScore]] &lt;= $AV$3, "Q2",
  attrition_data[[#This Row],[RiskScore]] &lt;= $AW$3, "Q3",
  TRUE, "Q4 (Highest)"
)</f>
        <v>Q3</v>
      </c>
    </row>
    <row r="1441" spans="1:45">
      <c r="A1441">
        <v>36</v>
      </c>
      <c r="B1441" t="s">
        <v>50</v>
      </c>
      <c r="C1441" t="s">
        <v>39</v>
      </c>
      <c r="D1441" t="s">
        <v>40</v>
      </c>
      <c r="E1441">
        <v>3</v>
      </c>
      <c r="F1441">
        <v>3</v>
      </c>
      <c r="G1441" t="s">
        <v>64</v>
      </c>
      <c r="H1441">
        <v>2024</v>
      </c>
      <c r="I1441">
        <v>1</v>
      </c>
      <c r="J1441" t="s">
        <v>42</v>
      </c>
      <c r="K1441">
        <v>2</v>
      </c>
      <c r="L1441">
        <v>3</v>
      </c>
      <c r="M1441" t="s">
        <v>43</v>
      </c>
      <c r="N1441">
        <v>4</v>
      </c>
      <c r="O1441" t="s">
        <v>55</v>
      </c>
      <c r="P1441">
        <v>7644</v>
      </c>
      <c r="Q1441">
        <v>0</v>
      </c>
      <c r="R1441" t="s">
        <v>50</v>
      </c>
      <c r="S1441">
        <v>19</v>
      </c>
      <c r="T1441">
        <v>3</v>
      </c>
      <c r="U1441">
        <v>3</v>
      </c>
      <c r="V1441">
        <v>2</v>
      </c>
      <c r="W1441">
        <v>10</v>
      </c>
      <c r="X1441">
        <v>2</v>
      </c>
      <c r="Y1441">
        <v>3</v>
      </c>
      <c r="Z1441">
        <v>9</v>
      </c>
      <c r="AA1441">
        <v>7</v>
      </c>
      <c r="AB1441">
        <v>3</v>
      </c>
      <c r="AC1441">
        <v>4</v>
      </c>
      <c r="AD1441">
        <v>0</v>
      </c>
      <c r="AE1441">
        <v>0</v>
      </c>
      <c r="AF1441">
        <v>0</v>
      </c>
      <c r="AG1441">
        <v>1</v>
      </c>
      <c r="AH1441" t="s">
        <v>45</v>
      </c>
      <c r="AI1441" t="s">
        <v>46</v>
      </c>
      <c r="AJ1441" t="s">
        <v>47</v>
      </c>
      <c r="AK1441" t="s">
        <v>58</v>
      </c>
      <c r="AL1441" t="s">
        <v>49</v>
      </c>
      <c r="AM1441">
        <v>2.75</v>
      </c>
      <c r="AN1441" t="s">
        <v>94</v>
      </c>
      <c r="AO1441" t="str" cm="1">
        <f t="array" ref="AO1441">_xlfn.IFS(
  attrition_data[[#This Row],[YearsSinceLastPromotion]]="","",
  attrition_data[[#This Row],[YearsSinceLastPromotion]]=0,"0",
  attrition_data[[#This Row],[YearsSinceLastPromotion]]&lt;=2,"1–2",
  attrition_data[[#This Row],[YearsSinceLastPromotion]]&lt;=5,"3–5",
  TRUE,"6+"
)</f>
        <v>3–5</v>
      </c>
      <c r="AP1441">
        <f>attrition_data[[#This Row],[MonthlyIncome]] * 12 * ReplacementFactor</f>
        <v>27518.399999999998</v>
      </c>
      <c r="AQ1441">
        <f>IFERROR(attrition_data[[#This Row],[AttritionFlag]] * attrition_data[[#This Row],[ReplacementCost]], 0)</f>
        <v>0</v>
      </c>
      <c r="AR144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41" t="str" cm="1">
        <f t="array" ref="AS1441">_xlfn.IFS(
  attrition_data[[#This Row],[RiskScore]] &lt;= $AU$3, "Q1 (Lowest)",
  attrition_data[[#This Row],[RiskScore]] &lt;= $AV$3, "Q2",
  attrition_data[[#This Row],[RiskScore]] &lt;= $AW$3, "Q3",
  TRUE, "Q4 (Highest)"
)</f>
        <v>Q2</v>
      </c>
    </row>
    <row r="1442" spans="1:45">
      <c r="A1442">
        <v>36</v>
      </c>
      <c r="B1442" t="s">
        <v>50</v>
      </c>
      <c r="C1442" t="s">
        <v>51</v>
      </c>
      <c r="D1442" t="s">
        <v>52</v>
      </c>
      <c r="E1442">
        <v>4</v>
      </c>
      <c r="F1442">
        <v>2</v>
      </c>
      <c r="G1442" t="s">
        <v>41</v>
      </c>
      <c r="H1442">
        <v>2025</v>
      </c>
      <c r="I1442">
        <v>4</v>
      </c>
      <c r="J1442" t="s">
        <v>42</v>
      </c>
      <c r="K1442">
        <v>3</v>
      </c>
      <c r="L1442">
        <v>2</v>
      </c>
      <c r="M1442" t="s">
        <v>69</v>
      </c>
      <c r="N1442">
        <v>2</v>
      </c>
      <c r="O1442" t="s">
        <v>67</v>
      </c>
      <c r="P1442">
        <v>5131</v>
      </c>
      <c r="Q1442">
        <v>7</v>
      </c>
      <c r="R1442" t="s">
        <v>50</v>
      </c>
      <c r="S1442">
        <v>13</v>
      </c>
      <c r="T1442">
        <v>3</v>
      </c>
      <c r="U1442">
        <v>2</v>
      </c>
      <c r="V1442">
        <v>3</v>
      </c>
      <c r="W1442">
        <v>18</v>
      </c>
      <c r="X1442">
        <v>3</v>
      </c>
      <c r="Y1442">
        <v>3</v>
      </c>
      <c r="Z1442">
        <v>4</v>
      </c>
      <c r="AA1442">
        <v>2</v>
      </c>
      <c r="AB1442">
        <v>0</v>
      </c>
      <c r="AC1442">
        <v>2</v>
      </c>
      <c r="AD1442">
        <v>0</v>
      </c>
      <c r="AE1442">
        <v>0</v>
      </c>
      <c r="AF1442">
        <v>1</v>
      </c>
      <c r="AG1442">
        <v>1</v>
      </c>
      <c r="AH1442" t="s">
        <v>45</v>
      </c>
      <c r="AI1442" t="s">
        <v>46</v>
      </c>
      <c r="AJ1442" t="s">
        <v>47</v>
      </c>
      <c r="AK1442" t="s">
        <v>71</v>
      </c>
      <c r="AL1442" t="s">
        <v>65</v>
      </c>
      <c r="AM1442">
        <v>2.75</v>
      </c>
      <c r="AN1442" t="s">
        <v>94</v>
      </c>
      <c r="AO1442" t="str" cm="1">
        <f t="array" ref="AO1442">_xlfn.IFS(
  attrition_data[[#This Row],[YearsSinceLastPromotion]]="","",
  attrition_data[[#This Row],[YearsSinceLastPromotion]]=0,"0",
  attrition_data[[#This Row],[YearsSinceLastPromotion]]&lt;=2,"1–2",
  attrition_data[[#This Row],[YearsSinceLastPromotion]]&lt;=5,"3–5",
  TRUE,"6+"
)</f>
        <v>0</v>
      </c>
      <c r="AP1442">
        <f>attrition_data[[#This Row],[MonthlyIncome]] * 12 * ReplacementFactor</f>
        <v>18471.599999999999</v>
      </c>
      <c r="AQ1442">
        <f>IFERROR(attrition_data[[#This Row],[AttritionFlag]] * attrition_data[[#This Row],[ReplacementCost]], 0)</f>
        <v>0</v>
      </c>
      <c r="AR144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42" t="str" cm="1">
        <f t="array" ref="AS1442">_xlfn.IFS(
  attrition_data[[#This Row],[RiskScore]] &lt;= $AU$3, "Q1 (Lowest)",
  attrition_data[[#This Row],[RiskScore]] &lt;= $AV$3, "Q2",
  attrition_data[[#This Row],[RiskScore]] &lt;= $AW$3, "Q3",
  TRUE, "Q4 (Highest)"
)</f>
        <v>Q1 (Lowest)</v>
      </c>
    </row>
    <row r="1443" spans="1:45">
      <c r="A1443">
        <v>56</v>
      </c>
      <c r="B1443" t="s">
        <v>50</v>
      </c>
      <c r="C1443" t="s">
        <v>74</v>
      </c>
      <c r="D1443" t="s">
        <v>52</v>
      </c>
      <c r="E1443">
        <v>1</v>
      </c>
      <c r="F1443">
        <v>4</v>
      </c>
      <c r="G1443" t="s">
        <v>41</v>
      </c>
      <c r="H1443">
        <v>2026</v>
      </c>
      <c r="I1443">
        <v>3</v>
      </c>
      <c r="J1443" t="s">
        <v>53</v>
      </c>
      <c r="K1443">
        <v>3</v>
      </c>
      <c r="L1443">
        <v>2</v>
      </c>
      <c r="M1443" t="s">
        <v>70</v>
      </c>
      <c r="N1443">
        <v>3</v>
      </c>
      <c r="O1443" t="s">
        <v>67</v>
      </c>
      <c r="P1443">
        <v>6306</v>
      </c>
      <c r="Q1443">
        <v>1</v>
      </c>
      <c r="R1443" t="s">
        <v>50</v>
      </c>
      <c r="S1443">
        <v>21</v>
      </c>
      <c r="T1443">
        <v>4</v>
      </c>
      <c r="U1443">
        <v>1</v>
      </c>
      <c r="V1443">
        <v>1</v>
      </c>
      <c r="W1443">
        <v>13</v>
      </c>
      <c r="X1443">
        <v>2</v>
      </c>
      <c r="Y1443">
        <v>2</v>
      </c>
      <c r="Z1443">
        <v>13</v>
      </c>
      <c r="AA1443">
        <v>12</v>
      </c>
      <c r="AB1443">
        <v>1</v>
      </c>
      <c r="AC1443">
        <v>9</v>
      </c>
      <c r="AD1443">
        <v>0</v>
      </c>
      <c r="AE1443">
        <v>0</v>
      </c>
      <c r="AF1443">
        <v>1</v>
      </c>
      <c r="AG1443">
        <v>1</v>
      </c>
      <c r="AH1443" t="s">
        <v>66</v>
      </c>
      <c r="AI1443" t="s">
        <v>46</v>
      </c>
      <c r="AJ1443" t="s">
        <v>47</v>
      </c>
      <c r="AK1443" t="s">
        <v>58</v>
      </c>
      <c r="AL1443" t="s">
        <v>71</v>
      </c>
      <c r="AM1443">
        <v>2.25</v>
      </c>
      <c r="AN1443" t="s">
        <v>96</v>
      </c>
      <c r="AO1443" t="str" cm="1">
        <f t="array" ref="AO1443">_xlfn.IFS(
  attrition_data[[#This Row],[YearsSinceLastPromotion]]="","",
  attrition_data[[#This Row],[YearsSinceLastPromotion]]=0,"0",
  attrition_data[[#This Row],[YearsSinceLastPromotion]]&lt;=2,"1–2",
  attrition_data[[#This Row],[YearsSinceLastPromotion]]&lt;=5,"3–5",
  TRUE,"6+"
)</f>
        <v>1–2</v>
      </c>
      <c r="AP1443">
        <f>attrition_data[[#This Row],[MonthlyIncome]] * 12 * ReplacementFactor</f>
        <v>22701.599999999999</v>
      </c>
      <c r="AQ1443">
        <f>IFERROR(attrition_data[[#This Row],[AttritionFlag]] * attrition_data[[#This Row],[ReplacementCost]], 0)</f>
        <v>0</v>
      </c>
      <c r="AR144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43" t="str" cm="1">
        <f t="array" ref="AS1443">_xlfn.IFS(
  attrition_data[[#This Row],[RiskScore]] &lt;= $AU$3, "Q1 (Lowest)",
  attrition_data[[#This Row],[RiskScore]] &lt;= $AV$3, "Q2",
  attrition_data[[#This Row],[RiskScore]] &lt;= $AW$3, "Q3",
  TRUE, "Q4 (Highest)"
)</f>
        <v>Q1 (Lowest)</v>
      </c>
    </row>
    <row r="1444" spans="1:45">
      <c r="A1444">
        <v>29</v>
      </c>
      <c r="B1444" t="s">
        <v>38</v>
      </c>
      <c r="C1444" t="s">
        <v>39</v>
      </c>
      <c r="D1444" t="s">
        <v>52</v>
      </c>
      <c r="E1444">
        <v>1</v>
      </c>
      <c r="F1444">
        <v>4</v>
      </c>
      <c r="G1444" t="s">
        <v>64</v>
      </c>
      <c r="H1444">
        <v>2027</v>
      </c>
      <c r="I1444">
        <v>1</v>
      </c>
      <c r="J1444" t="s">
        <v>53</v>
      </c>
      <c r="K1444">
        <v>3</v>
      </c>
      <c r="L1444">
        <v>1</v>
      </c>
      <c r="M1444" t="s">
        <v>54</v>
      </c>
      <c r="N1444">
        <v>4</v>
      </c>
      <c r="O1444" t="s">
        <v>55</v>
      </c>
      <c r="P1444">
        <v>4787</v>
      </c>
      <c r="Q1444">
        <v>9</v>
      </c>
      <c r="R1444" t="s">
        <v>38</v>
      </c>
      <c r="S1444">
        <v>14</v>
      </c>
      <c r="T1444">
        <v>3</v>
      </c>
      <c r="U1444">
        <v>2</v>
      </c>
      <c r="V1444">
        <v>3</v>
      </c>
      <c r="W1444">
        <v>4</v>
      </c>
      <c r="X1444">
        <v>3</v>
      </c>
      <c r="Y1444">
        <v>4</v>
      </c>
      <c r="Z1444">
        <v>2</v>
      </c>
      <c r="AA1444">
        <v>2</v>
      </c>
      <c r="AB1444">
        <v>2</v>
      </c>
      <c r="AC1444">
        <v>2</v>
      </c>
      <c r="AD1444">
        <v>1</v>
      </c>
      <c r="AE1444">
        <v>1</v>
      </c>
      <c r="AF1444">
        <v>0</v>
      </c>
      <c r="AG1444">
        <v>1</v>
      </c>
      <c r="AH1444" t="s">
        <v>63</v>
      </c>
      <c r="AI1444" t="s">
        <v>46</v>
      </c>
      <c r="AJ1444" t="s">
        <v>61</v>
      </c>
      <c r="AK1444" t="s">
        <v>48</v>
      </c>
      <c r="AL1444" t="s">
        <v>65</v>
      </c>
      <c r="AM1444">
        <v>2.75</v>
      </c>
      <c r="AN1444" t="s">
        <v>94</v>
      </c>
      <c r="AO1444" t="str" cm="1">
        <f t="array" ref="AO1444">_xlfn.IFS(
  attrition_data[[#This Row],[YearsSinceLastPromotion]]="","",
  attrition_data[[#This Row],[YearsSinceLastPromotion]]=0,"0",
  attrition_data[[#This Row],[YearsSinceLastPromotion]]&lt;=2,"1–2",
  attrition_data[[#This Row],[YearsSinceLastPromotion]]&lt;=5,"3–5",
  TRUE,"6+"
)</f>
        <v>1–2</v>
      </c>
      <c r="AP1444">
        <f>attrition_data[[#This Row],[MonthlyIncome]] * 12 * ReplacementFactor</f>
        <v>17233.2</v>
      </c>
      <c r="AQ1444">
        <f>IFERROR(attrition_data[[#This Row],[AttritionFlag]] * attrition_data[[#This Row],[ReplacementCost]], 0)</f>
        <v>17233.2</v>
      </c>
      <c r="AR144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444" t="str" cm="1">
        <f t="array" ref="AS1444">_xlfn.IFS(
  attrition_data[[#This Row],[RiskScore]] &lt;= $AU$3, "Q1 (Lowest)",
  attrition_data[[#This Row],[RiskScore]] &lt;= $AV$3, "Q2",
  attrition_data[[#This Row],[RiskScore]] &lt;= $AW$3, "Q3",
  TRUE, "Q4 (Highest)"
)</f>
        <v>Q3</v>
      </c>
    </row>
    <row r="1445" spans="1:45">
      <c r="A1445">
        <v>42</v>
      </c>
      <c r="B1445" t="s">
        <v>50</v>
      </c>
      <c r="C1445" t="s">
        <v>39</v>
      </c>
      <c r="D1445" t="s">
        <v>52</v>
      </c>
      <c r="E1445">
        <v>2</v>
      </c>
      <c r="F1445">
        <v>3</v>
      </c>
      <c r="G1445" t="s">
        <v>41</v>
      </c>
      <c r="H1445">
        <v>2031</v>
      </c>
      <c r="I1445">
        <v>1</v>
      </c>
      <c r="J1445" t="s">
        <v>53</v>
      </c>
      <c r="K1445">
        <v>3</v>
      </c>
      <c r="L1445">
        <v>5</v>
      </c>
      <c r="M1445" t="s">
        <v>75</v>
      </c>
      <c r="N1445">
        <v>3</v>
      </c>
      <c r="O1445" t="s">
        <v>55</v>
      </c>
      <c r="P1445">
        <v>18880</v>
      </c>
      <c r="Q1445">
        <v>5</v>
      </c>
      <c r="R1445" t="s">
        <v>50</v>
      </c>
      <c r="S1445">
        <v>11</v>
      </c>
      <c r="T1445">
        <v>3</v>
      </c>
      <c r="U1445">
        <v>1</v>
      </c>
      <c r="V1445">
        <v>0</v>
      </c>
      <c r="W1445">
        <v>24</v>
      </c>
      <c r="X1445">
        <v>2</v>
      </c>
      <c r="Y1445">
        <v>2</v>
      </c>
      <c r="Z1445">
        <v>22</v>
      </c>
      <c r="AA1445">
        <v>6</v>
      </c>
      <c r="AB1445">
        <v>4</v>
      </c>
      <c r="AC1445">
        <v>14</v>
      </c>
      <c r="AD1445">
        <v>0</v>
      </c>
      <c r="AE1445">
        <v>0</v>
      </c>
      <c r="AF1445">
        <v>0</v>
      </c>
      <c r="AG1445">
        <v>1</v>
      </c>
      <c r="AH1445" t="s">
        <v>45</v>
      </c>
      <c r="AI1445" t="s">
        <v>46</v>
      </c>
      <c r="AJ1445" t="s">
        <v>76</v>
      </c>
      <c r="AK1445" t="s">
        <v>71</v>
      </c>
      <c r="AL1445" t="s">
        <v>78</v>
      </c>
      <c r="AM1445">
        <v>1.75</v>
      </c>
      <c r="AN1445" t="s">
        <v>93</v>
      </c>
      <c r="AO1445" t="str" cm="1">
        <f t="array" ref="AO1445">_xlfn.IFS(
  attrition_data[[#This Row],[YearsSinceLastPromotion]]="","",
  attrition_data[[#This Row],[YearsSinceLastPromotion]]=0,"0",
  attrition_data[[#This Row],[YearsSinceLastPromotion]]&lt;=2,"1–2",
  attrition_data[[#This Row],[YearsSinceLastPromotion]]&lt;=5,"3–5",
  TRUE,"6+"
)</f>
        <v>3–5</v>
      </c>
      <c r="AP1445">
        <f>attrition_data[[#This Row],[MonthlyIncome]] * 12 * ReplacementFactor</f>
        <v>67968</v>
      </c>
      <c r="AQ1445">
        <f>IFERROR(attrition_data[[#This Row],[AttritionFlag]] * attrition_data[[#This Row],[ReplacementCost]], 0)</f>
        <v>0</v>
      </c>
      <c r="AR144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445" t="str" cm="1">
        <f t="array" ref="AS1445">_xlfn.IFS(
  attrition_data[[#This Row],[RiskScore]] &lt;= $AU$3, "Q1 (Lowest)",
  attrition_data[[#This Row],[RiskScore]] &lt;= $AV$3, "Q2",
  attrition_data[[#This Row],[RiskScore]] &lt;= $AW$3, "Q3",
  TRUE, "Q4 (Highest)"
)</f>
        <v>Q3</v>
      </c>
    </row>
    <row r="1446" spans="1:45">
      <c r="A1446">
        <v>56</v>
      </c>
      <c r="B1446" t="s">
        <v>38</v>
      </c>
      <c r="C1446" t="s">
        <v>39</v>
      </c>
      <c r="D1446" t="s">
        <v>52</v>
      </c>
      <c r="E1446">
        <v>7</v>
      </c>
      <c r="F1446">
        <v>2</v>
      </c>
      <c r="G1446" t="s">
        <v>83</v>
      </c>
      <c r="H1446">
        <v>2032</v>
      </c>
      <c r="I1446">
        <v>4</v>
      </c>
      <c r="J1446" t="s">
        <v>53</v>
      </c>
      <c r="K1446">
        <v>3</v>
      </c>
      <c r="L1446">
        <v>1</v>
      </c>
      <c r="M1446" t="s">
        <v>60</v>
      </c>
      <c r="N1446">
        <v>3</v>
      </c>
      <c r="O1446" t="s">
        <v>55</v>
      </c>
      <c r="P1446">
        <v>2339</v>
      </c>
      <c r="Q1446">
        <v>8</v>
      </c>
      <c r="R1446" t="s">
        <v>50</v>
      </c>
      <c r="S1446">
        <v>11</v>
      </c>
      <c r="T1446">
        <v>3</v>
      </c>
      <c r="U1446">
        <v>4</v>
      </c>
      <c r="V1446">
        <v>1</v>
      </c>
      <c r="W1446">
        <v>14</v>
      </c>
      <c r="X1446">
        <v>4</v>
      </c>
      <c r="Y1446">
        <v>1</v>
      </c>
      <c r="Z1446">
        <v>10</v>
      </c>
      <c r="AA1446">
        <v>9</v>
      </c>
      <c r="AB1446">
        <v>9</v>
      </c>
      <c r="AC1446">
        <v>8</v>
      </c>
      <c r="AD1446">
        <v>1</v>
      </c>
      <c r="AE1446">
        <v>0</v>
      </c>
      <c r="AF1446">
        <v>0</v>
      </c>
      <c r="AG1446">
        <v>1</v>
      </c>
      <c r="AH1446" t="s">
        <v>66</v>
      </c>
      <c r="AI1446" t="s">
        <v>57</v>
      </c>
      <c r="AJ1446" t="s">
        <v>61</v>
      </c>
      <c r="AK1446" t="s">
        <v>58</v>
      </c>
      <c r="AL1446" t="s">
        <v>49</v>
      </c>
      <c r="AM1446">
        <v>3</v>
      </c>
      <c r="AN1446" t="s">
        <v>94</v>
      </c>
      <c r="AO1446" t="str" cm="1">
        <f t="array" ref="AO1446">_xlfn.IFS(
  attrition_data[[#This Row],[YearsSinceLastPromotion]]="","",
  attrition_data[[#This Row],[YearsSinceLastPromotion]]=0,"0",
  attrition_data[[#This Row],[YearsSinceLastPromotion]]&lt;=2,"1–2",
  attrition_data[[#This Row],[YearsSinceLastPromotion]]&lt;=5,"3–5",
  TRUE,"6+"
)</f>
        <v>6+</v>
      </c>
      <c r="AP1446">
        <f>attrition_data[[#This Row],[MonthlyIncome]] * 12 * ReplacementFactor</f>
        <v>8420.4</v>
      </c>
      <c r="AQ1446">
        <f>IFERROR(attrition_data[[#This Row],[AttritionFlag]] * attrition_data[[#This Row],[ReplacementCost]], 0)</f>
        <v>8420.4</v>
      </c>
      <c r="AR144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46" t="str" cm="1">
        <f t="array" ref="AS1446">_xlfn.IFS(
  attrition_data[[#This Row],[RiskScore]] &lt;= $AU$3, "Q1 (Lowest)",
  attrition_data[[#This Row],[RiskScore]] &lt;= $AV$3, "Q2",
  attrition_data[[#This Row],[RiskScore]] &lt;= $AW$3, "Q3",
  TRUE, "Q4 (Highest)"
)</f>
        <v>Q2</v>
      </c>
    </row>
    <row r="1447" spans="1:45">
      <c r="A1447">
        <v>41</v>
      </c>
      <c r="B1447" t="s">
        <v>50</v>
      </c>
      <c r="C1447" t="s">
        <v>39</v>
      </c>
      <c r="D1447" t="s">
        <v>52</v>
      </c>
      <c r="E1447">
        <v>28</v>
      </c>
      <c r="F1447">
        <v>4</v>
      </c>
      <c r="G1447" t="s">
        <v>41</v>
      </c>
      <c r="H1447">
        <v>2034</v>
      </c>
      <c r="I1447">
        <v>1</v>
      </c>
      <c r="J1447" t="s">
        <v>42</v>
      </c>
      <c r="K1447">
        <v>2</v>
      </c>
      <c r="L1447">
        <v>4</v>
      </c>
      <c r="M1447" t="s">
        <v>69</v>
      </c>
      <c r="N1447">
        <v>2</v>
      </c>
      <c r="O1447" t="s">
        <v>55</v>
      </c>
      <c r="P1447">
        <v>13570</v>
      </c>
      <c r="Q1447">
        <v>0</v>
      </c>
      <c r="R1447" t="s">
        <v>50</v>
      </c>
      <c r="S1447">
        <v>23</v>
      </c>
      <c r="T1447">
        <v>4</v>
      </c>
      <c r="U1447">
        <v>3</v>
      </c>
      <c r="V1447">
        <v>1</v>
      </c>
      <c r="W1447">
        <v>21</v>
      </c>
      <c r="X1447">
        <v>3</v>
      </c>
      <c r="Y1447">
        <v>3</v>
      </c>
      <c r="Z1447">
        <v>20</v>
      </c>
      <c r="AA1447">
        <v>7</v>
      </c>
      <c r="AB1447">
        <v>0</v>
      </c>
      <c r="AC1447">
        <v>10</v>
      </c>
      <c r="AD1447">
        <v>0</v>
      </c>
      <c r="AE1447">
        <v>0</v>
      </c>
      <c r="AF1447">
        <v>1</v>
      </c>
      <c r="AG1447">
        <v>1</v>
      </c>
      <c r="AH1447" t="s">
        <v>45</v>
      </c>
      <c r="AI1447" t="s">
        <v>68</v>
      </c>
      <c r="AJ1447" t="s">
        <v>81</v>
      </c>
      <c r="AK1447" t="s">
        <v>71</v>
      </c>
      <c r="AL1447" t="s">
        <v>71</v>
      </c>
      <c r="AM1447">
        <v>2.25</v>
      </c>
      <c r="AN1447" t="s">
        <v>96</v>
      </c>
      <c r="AO1447" t="str" cm="1">
        <f t="array" ref="AO1447">_xlfn.IFS(
  attrition_data[[#This Row],[YearsSinceLastPromotion]]="","",
  attrition_data[[#This Row],[YearsSinceLastPromotion]]=0,"0",
  attrition_data[[#This Row],[YearsSinceLastPromotion]]&lt;=2,"1–2",
  attrition_data[[#This Row],[YearsSinceLastPromotion]]&lt;=5,"3–5",
  TRUE,"6+"
)</f>
        <v>0</v>
      </c>
      <c r="AP1447">
        <f>attrition_data[[#This Row],[MonthlyIncome]] * 12 * ReplacementFactor</f>
        <v>48852</v>
      </c>
      <c r="AQ1447">
        <f>IFERROR(attrition_data[[#This Row],[AttritionFlag]] * attrition_data[[#This Row],[ReplacementCost]], 0)</f>
        <v>0</v>
      </c>
      <c r="AR144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47" t="str" cm="1">
        <f t="array" ref="AS1447">_xlfn.IFS(
  attrition_data[[#This Row],[RiskScore]] &lt;= $AU$3, "Q1 (Lowest)",
  attrition_data[[#This Row],[RiskScore]] &lt;= $AV$3, "Q2",
  attrition_data[[#This Row],[RiskScore]] &lt;= $AW$3, "Q3",
  TRUE, "Q4 (Highest)"
)</f>
        <v>Q2</v>
      </c>
    </row>
    <row r="1448" spans="1:45">
      <c r="A1448">
        <v>34</v>
      </c>
      <c r="B1448" t="s">
        <v>50</v>
      </c>
      <c r="C1448" t="s">
        <v>39</v>
      </c>
      <c r="D1448" t="s">
        <v>40</v>
      </c>
      <c r="E1448">
        <v>28</v>
      </c>
      <c r="F1448">
        <v>3</v>
      </c>
      <c r="G1448" t="s">
        <v>82</v>
      </c>
      <c r="H1448">
        <v>2035</v>
      </c>
      <c r="I1448">
        <v>4</v>
      </c>
      <c r="J1448" t="s">
        <v>42</v>
      </c>
      <c r="K1448">
        <v>2</v>
      </c>
      <c r="L1448">
        <v>2</v>
      </c>
      <c r="M1448" t="s">
        <v>43</v>
      </c>
      <c r="N1448">
        <v>3</v>
      </c>
      <c r="O1448" t="s">
        <v>55</v>
      </c>
      <c r="P1448">
        <v>6712</v>
      </c>
      <c r="Q1448">
        <v>1</v>
      </c>
      <c r="R1448" t="s">
        <v>50</v>
      </c>
      <c r="S1448">
        <v>21</v>
      </c>
      <c r="T1448">
        <v>4</v>
      </c>
      <c r="U1448">
        <v>4</v>
      </c>
      <c r="V1448">
        <v>2</v>
      </c>
      <c r="W1448">
        <v>8</v>
      </c>
      <c r="X1448">
        <v>2</v>
      </c>
      <c r="Y1448">
        <v>3</v>
      </c>
      <c r="Z1448">
        <v>8</v>
      </c>
      <c r="AA1448">
        <v>7</v>
      </c>
      <c r="AB1448">
        <v>1</v>
      </c>
      <c r="AC1448">
        <v>7</v>
      </c>
      <c r="AD1448">
        <v>0</v>
      </c>
      <c r="AE1448">
        <v>0</v>
      </c>
      <c r="AF1448">
        <v>1</v>
      </c>
      <c r="AG1448">
        <v>1</v>
      </c>
      <c r="AH1448" t="s">
        <v>63</v>
      </c>
      <c r="AI1448" t="s">
        <v>68</v>
      </c>
      <c r="AJ1448" t="s">
        <v>47</v>
      </c>
      <c r="AK1448" t="s">
        <v>48</v>
      </c>
      <c r="AL1448" t="s">
        <v>49</v>
      </c>
      <c r="AM1448">
        <v>3.5</v>
      </c>
      <c r="AN1448" t="s">
        <v>95</v>
      </c>
      <c r="AO1448" t="str" cm="1">
        <f t="array" ref="AO1448">_xlfn.IFS(
  attrition_data[[#This Row],[YearsSinceLastPromotion]]="","",
  attrition_data[[#This Row],[YearsSinceLastPromotion]]=0,"0",
  attrition_data[[#This Row],[YearsSinceLastPromotion]]&lt;=2,"1–2",
  attrition_data[[#This Row],[YearsSinceLastPromotion]]&lt;=5,"3–5",
  TRUE,"6+"
)</f>
        <v>1–2</v>
      </c>
      <c r="AP1448">
        <f>attrition_data[[#This Row],[MonthlyIncome]] * 12 * ReplacementFactor</f>
        <v>24163.200000000001</v>
      </c>
      <c r="AQ1448">
        <f>IFERROR(attrition_data[[#This Row],[AttritionFlag]] * attrition_data[[#This Row],[ReplacementCost]], 0)</f>
        <v>0</v>
      </c>
      <c r="AR144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48" t="str" cm="1">
        <f t="array" ref="AS1448">_xlfn.IFS(
  attrition_data[[#This Row],[RiskScore]] &lt;= $AU$3, "Q1 (Lowest)",
  attrition_data[[#This Row],[RiskScore]] &lt;= $AV$3, "Q2",
  attrition_data[[#This Row],[RiskScore]] &lt;= $AW$3, "Q3",
  TRUE, "Q4 (Highest)"
)</f>
        <v>Q2</v>
      </c>
    </row>
    <row r="1449" spans="1:45">
      <c r="A1449">
        <v>36</v>
      </c>
      <c r="B1449" t="s">
        <v>50</v>
      </c>
      <c r="C1449" t="s">
        <v>74</v>
      </c>
      <c r="D1449" t="s">
        <v>40</v>
      </c>
      <c r="E1449">
        <v>15</v>
      </c>
      <c r="F1449">
        <v>4</v>
      </c>
      <c r="G1449" t="s">
        <v>82</v>
      </c>
      <c r="H1449">
        <v>2036</v>
      </c>
      <c r="I1449">
        <v>4</v>
      </c>
      <c r="J1449" t="s">
        <v>53</v>
      </c>
      <c r="K1449">
        <v>1</v>
      </c>
      <c r="L1449">
        <v>2</v>
      </c>
      <c r="M1449" t="s">
        <v>43</v>
      </c>
      <c r="N1449">
        <v>4</v>
      </c>
      <c r="O1449" t="s">
        <v>67</v>
      </c>
      <c r="P1449">
        <v>5406</v>
      </c>
      <c r="Q1449">
        <v>1</v>
      </c>
      <c r="R1449" t="s">
        <v>50</v>
      </c>
      <c r="S1449">
        <v>24</v>
      </c>
      <c r="T1449">
        <v>4</v>
      </c>
      <c r="U1449">
        <v>1</v>
      </c>
      <c r="V1449">
        <v>1</v>
      </c>
      <c r="W1449">
        <v>15</v>
      </c>
      <c r="X1449">
        <v>4</v>
      </c>
      <c r="Y1449">
        <v>2</v>
      </c>
      <c r="Z1449">
        <v>15</v>
      </c>
      <c r="AA1449">
        <v>12</v>
      </c>
      <c r="AB1449">
        <v>11</v>
      </c>
      <c r="AC1449">
        <v>11</v>
      </c>
      <c r="AD1449">
        <v>0</v>
      </c>
      <c r="AE1449">
        <v>0</v>
      </c>
      <c r="AF1449">
        <v>0</v>
      </c>
      <c r="AG1449">
        <v>1</v>
      </c>
      <c r="AH1449" t="s">
        <v>45</v>
      </c>
      <c r="AI1449" t="s">
        <v>73</v>
      </c>
      <c r="AJ1449" t="s">
        <v>47</v>
      </c>
      <c r="AK1449" t="s">
        <v>58</v>
      </c>
      <c r="AL1449" t="s">
        <v>71</v>
      </c>
      <c r="AM1449">
        <v>2.75</v>
      </c>
      <c r="AN1449" t="s">
        <v>94</v>
      </c>
      <c r="AO1449" t="str" cm="1">
        <f t="array" ref="AO1449">_xlfn.IFS(
  attrition_data[[#This Row],[YearsSinceLastPromotion]]="","",
  attrition_data[[#This Row],[YearsSinceLastPromotion]]=0,"0",
  attrition_data[[#This Row],[YearsSinceLastPromotion]]&lt;=2,"1–2",
  attrition_data[[#This Row],[YearsSinceLastPromotion]]&lt;=5,"3–5",
  TRUE,"6+"
)</f>
        <v>6+</v>
      </c>
      <c r="AP1449">
        <f>attrition_data[[#This Row],[MonthlyIncome]] * 12 * ReplacementFactor</f>
        <v>19461.599999999999</v>
      </c>
      <c r="AQ1449">
        <f>IFERROR(attrition_data[[#This Row],[AttritionFlag]] * attrition_data[[#This Row],[ReplacementCost]], 0)</f>
        <v>0</v>
      </c>
      <c r="AR144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49" t="str" cm="1">
        <f t="array" ref="AS1449">_xlfn.IFS(
  attrition_data[[#This Row],[RiskScore]] &lt;= $AU$3, "Q1 (Lowest)",
  attrition_data[[#This Row],[RiskScore]] &lt;= $AV$3, "Q2",
  attrition_data[[#This Row],[RiskScore]] &lt;= $AW$3, "Q3",
  TRUE, "Q4 (Highest)"
)</f>
        <v>Q2</v>
      </c>
    </row>
    <row r="1450" spans="1:45">
      <c r="A1450">
        <v>41</v>
      </c>
      <c r="B1450" t="s">
        <v>50</v>
      </c>
      <c r="C1450" t="s">
        <v>39</v>
      </c>
      <c r="D1450" t="s">
        <v>40</v>
      </c>
      <c r="E1450">
        <v>3</v>
      </c>
      <c r="F1450">
        <v>3</v>
      </c>
      <c r="G1450" t="s">
        <v>41</v>
      </c>
      <c r="H1450">
        <v>2037</v>
      </c>
      <c r="I1450">
        <v>3</v>
      </c>
      <c r="J1450" t="s">
        <v>53</v>
      </c>
      <c r="K1450">
        <v>2</v>
      </c>
      <c r="L1450">
        <v>2</v>
      </c>
      <c r="M1450" t="s">
        <v>43</v>
      </c>
      <c r="N1450">
        <v>2</v>
      </c>
      <c r="O1450" t="s">
        <v>67</v>
      </c>
      <c r="P1450">
        <v>8938</v>
      </c>
      <c r="Q1450">
        <v>2</v>
      </c>
      <c r="R1450" t="s">
        <v>50</v>
      </c>
      <c r="S1450">
        <v>11</v>
      </c>
      <c r="T1450">
        <v>3</v>
      </c>
      <c r="U1450">
        <v>3</v>
      </c>
      <c r="V1450">
        <v>1</v>
      </c>
      <c r="W1450">
        <v>14</v>
      </c>
      <c r="X1450">
        <v>5</v>
      </c>
      <c r="Y1450">
        <v>3</v>
      </c>
      <c r="Z1450">
        <v>5</v>
      </c>
      <c r="AA1450">
        <v>4</v>
      </c>
      <c r="AB1450">
        <v>0</v>
      </c>
      <c r="AC1450">
        <v>4</v>
      </c>
      <c r="AD1450">
        <v>0</v>
      </c>
      <c r="AE1450">
        <v>0</v>
      </c>
      <c r="AF1450">
        <v>1</v>
      </c>
      <c r="AG1450">
        <v>1</v>
      </c>
      <c r="AH1450" t="s">
        <v>45</v>
      </c>
      <c r="AI1450" t="s">
        <v>46</v>
      </c>
      <c r="AJ1450" t="s">
        <v>47</v>
      </c>
      <c r="AK1450" t="s">
        <v>58</v>
      </c>
      <c r="AL1450" t="s">
        <v>65</v>
      </c>
      <c r="AM1450">
        <v>2.75</v>
      </c>
      <c r="AN1450" t="s">
        <v>94</v>
      </c>
      <c r="AO1450" t="str" cm="1">
        <f t="array" ref="AO1450">_xlfn.IFS(
  attrition_data[[#This Row],[YearsSinceLastPromotion]]="","",
  attrition_data[[#This Row],[YearsSinceLastPromotion]]=0,"0",
  attrition_data[[#This Row],[YearsSinceLastPromotion]]&lt;=2,"1–2",
  attrition_data[[#This Row],[YearsSinceLastPromotion]]&lt;=5,"3–5",
  TRUE,"6+"
)</f>
        <v>0</v>
      </c>
      <c r="AP1450">
        <f>attrition_data[[#This Row],[MonthlyIncome]] * 12 * ReplacementFactor</f>
        <v>32176.799999999999</v>
      </c>
      <c r="AQ1450">
        <f>IFERROR(attrition_data[[#This Row],[AttritionFlag]] * attrition_data[[#This Row],[ReplacementCost]], 0)</f>
        <v>0</v>
      </c>
      <c r="AR145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50" t="str" cm="1">
        <f t="array" ref="AS1450">_xlfn.IFS(
  attrition_data[[#This Row],[RiskScore]] &lt;= $AU$3, "Q1 (Lowest)",
  attrition_data[[#This Row],[RiskScore]] &lt;= $AV$3, "Q2",
  attrition_data[[#This Row],[RiskScore]] &lt;= $AW$3, "Q3",
  TRUE, "Q4 (Highest)"
)</f>
        <v>Q1 (Lowest)</v>
      </c>
    </row>
    <row r="1451" spans="1:45">
      <c r="A1451">
        <v>32</v>
      </c>
      <c r="B1451" t="s">
        <v>50</v>
      </c>
      <c r="C1451" t="s">
        <v>39</v>
      </c>
      <c r="D1451" t="s">
        <v>52</v>
      </c>
      <c r="E1451">
        <v>2</v>
      </c>
      <c r="F1451">
        <v>3</v>
      </c>
      <c r="G1451" t="s">
        <v>83</v>
      </c>
      <c r="H1451">
        <v>2038</v>
      </c>
      <c r="I1451">
        <v>4</v>
      </c>
      <c r="J1451" t="s">
        <v>53</v>
      </c>
      <c r="K1451">
        <v>3</v>
      </c>
      <c r="L1451">
        <v>1</v>
      </c>
      <c r="M1451" t="s">
        <v>54</v>
      </c>
      <c r="N1451">
        <v>1</v>
      </c>
      <c r="O1451" t="s">
        <v>44</v>
      </c>
      <c r="P1451">
        <v>2439</v>
      </c>
      <c r="Q1451">
        <v>1</v>
      </c>
      <c r="R1451" t="s">
        <v>50</v>
      </c>
      <c r="S1451">
        <v>14</v>
      </c>
      <c r="T1451">
        <v>3</v>
      </c>
      <c r="U1451">
        <v>4</v>
      </c>
      <c r="V1451">
        <v>0</v>
      </c>
      <c r="W1451">
        <v>4</v>
      </c>
      <c r="X1451">
        <v>4</v>
      </c>
      <c r="Y1451">
        <v>3</v>
      </c>
      <c r="Z1451">
        <v>4</v>
      </c>
      <c r="AA1451">
        <v>2</v>
      </c>
      <c r="AB1451">
        <v>1</v>
      </c>
      <c r="AC1451">
        <v>2</v>
      </c>
      <c r="AD1451">
        <v>0</v>
      </c>
      <c r="AE1451">
        <v>0</v>
      </c>
      <c r="AF1451">
        <v>1</v>
      </c>
      <c r="AG1451">
        <v>1</v>
      </c>
      <c r="AH1451" t="s">
        <v>63</v>
      </c>
      <c r="AI1451" t="s">
        <v>46</v>
      </c>
      <c r="AJ1451" t="s">
        <v>61</v>
      </c>
      <c r="AK1451" t="s">
        <v>48</v>
      </c>
      <c r="AL1451" t="s">
        <v>65</v>
      </c>
      <c r="AM1451">
        <v>3</v>
      </c>
      <c r="AN1451" t="s">
        <v>94</v>
      </c>
      <c r="AO1451" t="str" cm="1">
        <f t="array" ref="AO1451">_xlfn.IFS(
  attrition_data[[#This Row],[YearsSinceLastPromotion]]="","",
  attrition_data[[#This Row],[YearsSinceLastPromotion]]=0,"0",
  attrition_data[[#This Row],[YearsSinceLastPromotion]]&lt;=2,"1–2",
  attrition_data[[#This Row],[YearsSinceLastPromotion]]&lt;=5,"3–5",
  TRUE,"6+"
)</f>
        <v>1–2</v>
      </c>
      <c r="AP1451">
        <f>attrition_data[[#This Row],[MonthlyIncome]] * 12 * ReplacementFactor</f>
        <v>8780.4</v>
      </c>
      <c r="AQ1451">
        <f>IFERROR(attrition_data[[#This Row],[AttritionFlag]] * attrition_data[[#This Row],[ReplacementCost]], 0)</f>
        <v>0</v>
      </c>
      <c r="AR145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51" t="str" cm="1">
        <f t="array" ref="AS1451">_xlfn.IFS(
  attrition_data[[#This Row],[RiskScore]] &lt;= $AU$3, "Q1 (Lowest)",
  attrition_data[[#This Row],[RiskScore]] &lt;= $AV$3, "Q2",
  attrition_data[[#This Row],[RiskScore]] &lt;= $AW$3, "Q3",
  TRUE, "Q4 (Highest)"
)</f>
        <v>Q1 (Lowest)</v>
      </c>
    </row>
    <row r="1452" spans="1:45">
      <c r="A1452">
        <v>35</v>
      </c>
      <c r="B1452" t="s">
        <v>50</v>
      </c>
      <c r="C1452" t="s">
        <v>39</v>
      </c>
      <c r="D1452" t="s">
        <v>84</v>
      </c>
      <c r="E1452">
        <v>26</v>
      </c>
      <c r="F1452">
        <v>4</v>
      </c>
      <c r="G1452" t="s">
        <v>41</v>
      </c>
      <c r="H1452">
        <v>2040</v>
      </c>
      <c r="I1452">
        <v>3</v>
      </c>
      <c r="J1452" t="s">
        <v>42</v>
      </c>
      <c r="K1452">
        <v>3</v>
      </c>
      <c r="L1452">
        <v>3</v>
      </c>
      <c r="M1452" t="s">
        <v>84</v>
      </c>
      <c r="N1452">
        <v>4</v>
      </c>
      <c r="O1452" t="s">
        <v>44</v>
      </c>
      <c r="P1452">
        <v>8837</v>
      </c>
      <c r="Q1452">
        <v>1</v>
      </c>
      <c r="R1452" t="s">
        <v>38</v>
      </c>
      <c r="S1452">
        <v>16</v>
      </c>
      <c r="T1452">
        <v>3</v>
      </c>
      <c r="U1452">
        <v>3</v>
      </c>
      <c r="V1452">
        <v>0</v>
      </c>
      <c r="W1452">
        <v>9</v>
      </c>
      <c r="X1452">
        <v>2</v>
      </c>
      <c r="Y1452">
        <v>3</v>
      </c>
      <c r="Z1452">
        <v>9</v>
      </c>
      <c r="AA1452">
        <v>0</v>
      </c>
      <c r="AB1452">
        <v>1</v>
      </c>
      <c r="AC1452">
        <v>7</v>
      </c>
      <c r="AD1452">
        <v>0</v>
      </c>
      <c r="AE1452">
        <v>1</v>
      </c>
      <c r="AF1452">
        <v>1</v>
      </c>
      <c r="AG1452">
        <v>1</v>
      </c>
      <c r="AH1452" t="s">
        <v>45</v>
      </c>
      <c r="AI1452" t="s">
        <v>68</v>
      </c>
      <c r="AJ1452" t="s">
        <v>47</v>
      </c>
      <c r="AK1452" t="s">
        <v>58</v>
      </c>
      <c r="AL1452" t="s">
        <v>49</v>
      </c>
      <c r="AM1452">
        <v>3.25</v>
      </c>
      <c r="AN1452" t="s">
        <v>95</v>
      </c>
      <c r="AO1452" t="str" cm="1">
        <f t="array" ref="AO1452">_xlfn.IFS(
  attrition_data[[#This Row],[YearsSinceLastPromotion]]="","",
  attrition_data[[#This Row],[YearsSinceLastPromotion]]=0,"0",
  attrition_data[[#This Row],[YearsSinceLastPromotion]]&lt;=2,"1–2",
  attrition_data[[#This Row],[YearsSinceLastPromotion]]&lt;=5,"3–5",
  TRUE,"6+"
)</f>
        <v>1–2</v>
      </c>
      <c r="AP1452">
        <f>attrition_data[[#This Row],[MonthlyIncome]] * 12 * ReplacementFactor</f>
        <v>31813.199999999997</v>
      </c>
      <c r="AQ1452">
        <f>IFERROR(attrition_data[[#This Row],[AttritionFlag]] * attrition_data[[#This Row],[ReplacementCost]], 0)</f>
        <v>0</v>
      </c>
      <c r="AR145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452" t="str" cm="1">
        <f t="array" ref="AS1452">_xlfn.IFS(
  attrition_data[[#This Row],[RiskScore]] &lt;= $AU$3, "Q1 (Lowest)",
  attrition_data[[#This Row],[RiskScore]] &lt;= $AV$3, "Q2",
  attrition_data[[#This Row],[RiskScore]] &lt;= $AW$3, "Q3",
  TRUE, "Q4 (Highest)"
)</f>
        <v>Q3</v>
      </c>
    </row>
    <row r="1453" spans="1:45">
      <c r="A1453">
        <v>38</v>
      </c>
      <c r="B1453" t="s">
        <v>50</v>
      </c>
      <c r="C1453" t="s">
        <v>39</v>
      </c>
      <c r="D1453" t="s">
        <v>40</v>
      </c>
      <c r="E1453">
        <v>10</v>
      </c>
      <c r="F1453">
        <v>2</v>
      </c>
      <c r="G1453" t="s">
        <v>41</v>
      </c>
      <c r="H1453">
        <v>2041</v>
      </c>
      <c r="I1453">
        <v>1</v>
      </c>
      <c r="J1453" t="s">
        <v>42</v>
      </c>
      <c r="K1453">
        <v>3</v>
      </c>
      <c r="L1453">
        <v>2</v>
      </c>
      <c r="M1453" t="s">
        <v>43</v>
      </c>
      <c r="N1453">
        <v>4</v>
      </c>
      <c r="O1453" t="s">
        <v>55</v>
      </c>
      <c r="P1453">
        <v>5343</v>
      </c>
      <c r="Q1453">
        <v>1</v>
      </c>
      <c r="R1453" t="s">
        <v>50</v>
      </c>
      <c r="S1453">
        <v>11</v>
      </c>
      <c r="T1453">
        <v>3</v>
      </c>
      <c r="U1453">
        <v>3</v>
      </c>
      <c r="V1453">
        <v>1</v>
      </c>
      <c r="W1453">
        <v>10</v>
      </c>
      <c r="X1453">
        <v>1</v>
      </c>
      <c r="Y1453">
        <v>3</v>
      </c>
      <c r="Z1453">
        <v>10</v>
      </c>
      <c r="AA1453">
        <v>7</v>
      </c>
      <c r="AB1453">
        <v>1</v>
      </c>
      <c r="AC1453">
        <v>9</v>
      </c>
      <c r="AD1453">
        <v>0</v>
      </c>
      <c r="AE1453">
        <v>0</v>
      </c>
      <c r="AF1453">
        <v>1</v>
      </c>
      <c r="AG1453">
        <v>1</v>
      </c>
      <c r="AH1453" t="s">
        <v>45</v>
      </c>
      <c r="AI1453" t="s">
        <v>57</v>
      </c>
      <c r="AJ1453" t="s">
        <v>47</v>
      </c>
      <c r="AK1453" t="s">
        <v>58</v>
      </c>
      <c r="AL1453" t="s">
        <v>49</v>
      </c>
      <c r="AM1453">
        <v>2.75</v>
      </c>
      <c r="AN1453" t="s">
        <v>94</v>
      </c>
      <c r="AO1453" t="str" cm="1">
        <f t="array" ref="AO1453">_xlfn.IFS(
  attrition_data[[#This Row],[YearsSinceLastPromotion]]="","",
  attrition_data[[#This Row],[YearsSinceLastPromotion]]=0,"0",
  attrition_data[[#This Row],[YearsSinceLastPromotion]]&lt;=2,"1–2",
  attrition_data[[#This Row],[YearsSinceLastPromotion]]&lt;=5,"3–5",
  TRUE,"6+"
)</f>
        <v>1–2</v>
      </c>
      <c r="AP1453">
        <f>attrition_data[[#This Row],[MonthlyIncome]] * 12 * ReplacementFactor</f>
        <v>19234.8</v>
      </c>
      <c r="AQ1453">
        <f>IFERROR(attrition_data[[#This Row],[AttritionFlag]] * attrition_data[[#This Row],[ReplacementCost]], 0)</f>
        <v>0</v>
      </c>
      <c r="AR145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53" t="str" cm="1">
        <f t="array" ref="AS1453">_xlfn.IFS(
  attrition_data[[#This Row],[RiskScore]] &lt;= $AU$3, "Q1 (Lowest)",
  attrition_data[[#This Row],[RiskScore]] &lt;= $AV$3, "Q2",
  attrition_data[[#This Row],[RiskScore]] &lt;= $AW$3, "Q3",
  TRUE, "Q4 (Highest)"
)</f>
        <v>Q1 (Lowest)</v>
      </c>
    </row>
    <row r="1454" spans="1:45">
      <c r="A1454">
        <v>50</v>
      </c>
      <c r="B1454" t="s">
        <v>38</v>
      </c>
      <c r="C1454" t="s">
        <v>51</v>
      </c>
      <c r="D1454" t="s">
        <v>40</v>
      </c>
      <c r="E1454">
        <v>1</v>
      </c>
      <c r="F1454">
        <v>4</v>
      </c>
      <c r="G1454" t="s">
        <v>41</v>
      </c>
      <c r="H1454">
        <v>2044</v>
      </c>
      <c r="I1454">
        <v>2</v>
      </c>
      <c r="J1454" t="s">
        <v>53</v>
      </c>
      <c r="K1454">
        <v>3</v>
      </c>
      <c r="L1454">
        <v>2</v>
      </c>
      <c r="M1454" t="s">
        <v>43</v>
      </c>
      <c r="N1454">
        <v>3</v>
      </c>
      <c r="O1454" t="s">
        <v>67</v>
      </c>
      <c r="P1454">
        <v>6728</v>
      </c>
      <c r="Q1454">
        <v>7</v>
      </c>
      <c r="R1454" t="s">
        <v>50</v>
      </c>
      <c r="S1454">
        <v>12</v>
      </c>
      <c r="T1454">
        <v>3</v>
      </c>
      <c r="U1454">
        <v>4</v>
      </c>
      <c r="V1454">
        <v>2</v>
      </c>
      <c r="W1454">
        <v>12</v>
      </c>
      <c r="X1454">
        <v>3</v>
      </c>
      <c r="Y1454">
        <v>3</v>
      </c>
      <c r="Z1454">
        <v>6</v>
      </c>
      <c r="AA1454">
        <v>3</v>
      </c>
      <c r="AB1454">
        <v>0</v>
      </c>
      <c r="AC1454">
        <v>1</v>
      </c>
      <c r="AD1454">
        <v>1</v>
      </c>
      <c r="AE1454">
        <v>0</v>
      </c>
      <c r="AF1454">
        <v>1</v>
      </c>
      <c r="AG1454">
        <v>1</v>
      </c>
      <c r="AH1454" t="s">
        <v>56</v>
      </c>
      <c r="AI1454" t="s">
        <v>46</v>
      </c>
      <c r="AJ1454" t="s">
        <v>47</v>
      </c>
      <c r="AK1454" t="s">
        <v>58</v>
      </c>
      <c r="AL1454" t="s">
        <v>49</v>
      </c>
      <c r="AM1454">
        <v>3</v>
      </c>
      <c r="AN1454" t="s">
        <v>94</v>
      </c>
      <c r="AO1454" t="str" cm="1">
        <f t="array" ref="AO1454">_xlfn.IFS(
  attrition_data[[#This Row],[YearsSinceLastPromotion]]="","",
  attrition_data[[#This Row],[YearsSinceLastPromotion]]=0,"0",
  attrition_data[[#This Row],[YearsSinceLastPromotion]]&lt;=2,"1–2",
  attrition_data[[#This Row],[YearsSinceLastPromotion]]&lt;=5,"3–5",
  TRUE,"6+"
)</f>
        <v>0</v>
      </c>
      <c r="AP1454">
        <f>attrition_data[[#This Row],[MonthlyIncome]] * 12 * ReplacementFactor</f>
        <v>24220.799999999999</v>
      </c>
      <c r="AQ1454">
        <f>IFERROR(attrition_data[[#This Row],[AttritionFlag]] * attrition_data[[#This Row],[ReplacementCost]], 0)</f>
        <v>24220.799999999999</v>
      </c>
      <c r="AR145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54" t="str" cm="1">
        <f t="array" ref="AS1454">_xlfn.IFS(
  attrition_data[[#This Row],[RiskScore]] &lt;= $AU$3, "Q1 (Lowest)",
  attrition_data[[#This Row],[RiskScore]] &lt;= $AV$3, "Q2",
  attrition_data[[#This Row],[RiskScore]] &lt;= $AW$3, "Q3",
  TRUE, "Q4 (Highest)"
)</f>
        <v>Q1 (Lowest)</v>
      </c>
    </row>
    <row r="1455" spans="1:45">
      <c r="A1455">
        <v>36</v>
      </c>
      <c r="B1455" t="s">
        <v>50</v>
      </c>
      <c r="C1455" t="s">
        <v>39</v>
      </c>
      <c r="D1455" t="s">
        <v>40</v>
      </c>
      <c r="E1455">
        <v>11</v>
      </c>
      <c r="F1455">
        <v>4</v>
      </c>
      <c r="G1455" t="s">
        <v>82</v>
      </c>
      <c r="H1455">
        <v>2045</v>
      </c>
      <c r="I1455">
        <v>2</v>
      </c>
      <c r="J1455" t="s">
        <v>42</v>
      </c>
      <c r="K1455">
        <v>2</v>
      </c>
      <c r="L1455">
        <v>2</v>
      </c>
      <c r="M1455" t="s">
        <v>43</v>
      </c>
      <c r="N1455">
        <v>4</v>
      </c>
      <c r="O1455" t="s">
        <v>55</v>
      </c>
      <c r="P1455">
        <v>6652</v>
      </c>
      <c r="Q1455">
        <v>4</v>
      </c>
      <c r="R1455" t="s">
        <v>50</v>
      </c>
      <c r="S1455">
        <v>13</v>
      </c>
      <c r="T1455">
        <v>3</v>
      </c>
      <c r="U1455">
        <v>1</v>
      </c>
      <c r="V1455">
        <v>1</v>
      </c>
      <c r="W1455">
        <v>8</v>
      </c>
      <c r="X1455">
        <v>2</v>
      </c>
      <c r="Y1455">
        <v>2</v>
      </c>
      <c r="Z1455">
        <v>6</v>
      </c>
      <c r="AA1455">
        <v>3</v>
      </c>
      <c r="AB1455">
        <v>0</v>
      </c>
      <c r="AC1455">
        <v>0</v>
      </c>
      <c r="AD1455">
        <v>0</v>
      </c>
      <c r="AE1455">
        <v>0</v>
      </c>
      <c r="AF1455">
        <v>1</v>
      </c>
      <c r="AG1455">
        <v>0</v>
      </c>
      <c r="AH1455" t="s">
        <v>45</v>
      </c>
      <c r="AI1455" t="s">
        <v>73</v>
      </c>
      <c r="AJ1455" t="s">
        <v>47</v>
      </c>
      <c r="AK1455" t="s">
        <v>48</v>
      </c>
      <c r="AL1455" t="s">
        <v>49</v>
      </c>
      <c r="AM1455">
        <v>2.25</v>
      </c>
      <c r="AN1455" t="s">
        <v>96</v>
      </c>
      <c r="AO1455" t="str" cm="1">
        <f t="array" ref="AO1455">_xlfn.IFS(
  attrition_data[[#This Row],[YearsSinceLastPromotion]]="","",
  attrition_data[[#This Row],[YearsSinceLastPromotion]]=0,"0",
  attrition_data[[#This Row],[YearsSinceLastPromotion]]&lt;=2,"1–2",
  attrition_data[[#This Row],[YearsSinceLastPromotion]]&lt;=5,"3–5",
  TRUE,"6+"
)</f>
        <v>0</v>
      </c>
      <c r="AP1455">
        <f>attrition_data[[#This Row],[MonthlyIncome]] * 12 * ReplacementFactor</f>
        <v>23947.200000000001</v>
      </c>
      <c r="AQ1455">
        <f>IFERROR(attrition_data[[#This Row],[AttritionFlag]] * attrition_data[[#This Row],[ReplacementCost]], 0)</f>
        <v>0</v>
      </c>
      <c r="AR145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55" t="str" cm="1">
        <f t="array" ref="AS1455">_xlfn.IFS(
  attrition_data[[#This Row],[RiskScore]] &lt;= $AU$3, "Q1 (Lowest)",
  attrition_data[[#This Row],[RiskScore]] &lt;= $AV$3, "Q2",
  attrition_data[[#This Row],[RiskScore]] &lt;= $AW$3, "Q3",
  TRUE, "Q4 (Highest)"
)</f>
        <v>Q1 (Lowest)</v>
      </c>
    </row>
    <row r="1456" spans="1:45">
      <c r="A1456">
        <v>45</v>
      </c>
      <c r="B1456" t="s">
        <v>50</v>
      </c>
      <c r="C1456" t="s">
        <v>39</v>
      </c>
      <c r="D1456" t="s">
        <v>40</v>
      </c>
      <c r="E1456">
        <v>20</v>
      </c>
      <c r="F1456">
        <v>3</v>
      </c>
      <c r="G1456" t="s">
        <v>41</v>
      </c>
      <c r="H1456">
        <v>2046</v>
      </c>
      <c r="I1456">
        <v>4</v>
      </c>
      <c r="J1456" t="s">
        <v>42</v>
      </c>
      <c r="K1456">
        <v>3</v>
      </c>
      <c r="L1456">
        <v>2</v>
      </c>
      <c r="M1456" t="s">
        <v>43</v>
      </c>
      <c r="N1456">
        <v>3</v>
      </c>
      <c r="O1456" t="s">
        <v>44</v>
      </c>
      <c r="P1456">
        <v>4850</v>
      </c>
      <c r="Q1456">
        <v>8</v>
      </c>
      <c r="R1456" t="s">
        <v>50</v>
      </c>
      <c r="S1456">
        <v>15</v>
      </c>
      <c r="T1456">
        <v>3</v>
      </c>
      <c r="U1456">
        <v>3</v>
      </c>
      <c r="V1456">
        <v>0</v>
      </c>
      <c r="W1456">
        <v>8</v>
      </c>
      <c r="X1456">
        <v>3</v>
      </c>
      <c r="Y1456">
        <v>3</v>
      </c>
      <c r="Z1456">
        <v>5</v>
      </c>
      <c r="AA1456">
        <v>3</v>
      </c>
      <c r="AB1456">
        <v>0</v>
      </c>
      <c r="AC1456">
        <v>1</v>
      </c>
      <c r="AD1456">
        <v>0</v>
      </c>
      <c r="AE1456">
        <v>0</v>
      </c>
      <c r="AF1456">
        <v>1</v>
      </c>
      <c r="AG1456">
        <v>1</v>
      </c>
      <c r="AH1456" t="s">
        <v>56</v>
      </c>
      <c r="AI1456" t="s">
        <v>72</v>
      </c>
      <c r="AJ1456" t="s">
        <v>61</v>
      </c>
      <c r="AK1456" t="s">
        <v>48</v>
      </c>
      <c r="AL1456" t="s">
        <v>65</v>
      </c>
      <c r="AM1456">
        <v>3.25</v>
      </c>
      <c r="AN1456" t="s">
        <v>95</v>
      </c>
      <c r="AO1456" t="str" cm="1">
        <f t="array" ref="AO1456">_xlfn.IFS(
  attrition_data[[#This Row],[YearsSinceLastPromotion]]="","",
  attrition_data[[#This Row],[YearsSinceLastPromotion]]=0,"0",
  attrition_data[[#This Row],[YearsSinceLastPromotion]]&lt;=2,"1–2",
  attrition_data[[#This Row],[YearsSinceLastPromotion]]&lt;=5,"3–5",
  TRUE,"6+"
)</f>
        <v>0</v>
      </c>
      <c r="AP1456">
        <f>attrition_data[[#This Row],[MonthlyIncome]] * 12 * ReplacementFactor</f>
        <v>17460</v>
      </c>
      <c r="AQ1456">
        <f>IFERROR(attrition_data[[#This Row],[AttritionFlag]] * attrition_data[[#This Row],[ReplacementCost]], 0)</f>
        <v>0</v>
      </c>
      <c r="AR145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56" t="str" cm="1">
        <f t="array" ref="AS1456">_xlfn.IFS(
  attrition_data[[#This Row],[RiskScore]] &lt;= $AU$3, "Q1 (Lowest)",
  attrition_data[[#This Row],[RiskScore]] &lt;= $AV$3, "Q2",
  attrition_data[[#This Row],[RiskScore]] &lt;= $AW$3, "Q3",
  TRUE, "Q4 (Highest)"
)</f>
        <v>Q2</v>
      </c>
    </row>
    <row r="1457" spans="1:45">
      <c r="A1457">
        <v>40</v>
      </c>
      <c r="B1457" t="s">
        <v>50</v>
      </c>
      <c r="C1457" t="s">
        <v>39</v>
      </c>
      <c r="D1457" t="s">
        <v>52</v>
      </c>
      <c r="E1457">
        <v>2</v>
      </c>
      <c r="F1457">
        <v>4</v>
      </c>
      <c r="G1457" t="s">
        <v>41</v>
      </c>
      <c r="H1457">
        <v>2048</v>
      </c>
      <c r="I1457">
        <v>3</v>
      </c>
      <c r="J1457" t="s">
        <v>53</v>
      </c>
      <c r="K1457">
        <v>2</v>
      </c>
      <c r="L1457">
        <v>1</v>
      </c>
      <c r="M1457" t="s">
        <v>54</v>
      </c>
      <c r="N1457">
        <v>3</v>
      </c>
      <c r="O1457" t="s">
        <v>44</v>
      </c>
      <c r="P1457">
        <v>2809</v>
      </c>
      <c r="Q1457">
        <v>2</v>
      </c>
      <c r="R1457" t="s">
        <v>50</v>
      </c>
      <c r="S1457">
        <v>14</v>
      </c>
      <c r="T1457">
        <v>3</v>
      </c>
      <c r="U1457">
        <v>4</v>
      </c>
      <c r="V1457">
        <v>0</v>
      </c>
      <c r="W1457">
        <v>8</v>
      </c>
      <c r="X1457">
        <v>2</v>
      </c>
      <c r="Y1457">
        <v>3</v>
      </c>
      <c r="Z1457">
        <v>2</v>
      </c>
      <c r="AA1457">
        <v>2</v>
      </c>
      <c r="AB1457">
        <v>2</v>
      </c>
      <c r="AC1457">
        <v>2</v>
      </c>
      <c r="AD1457">
        <v>0</v>
      </c>
      <c r="AE1457">
        <v>0</v>
      </c>
      <c r="AF1457">
        <v>0</v>
      </c>
      <c r="AG1457">
        <v>1</v>
      </c>
      <c r="AH1457" t="s">
        <v>45</v>
      </c>
      <c r="AI1457" t="s">
        <v>46</v>
      </c>
      <c r="AJ1457" t="s">
        <v>61</v>
      </c>
      <c r="AK1457" t="s">
        <v>48</v>
      </c>
      <c r="AL1457" t="s">
        <v>65</v>
      </c>
      <c r="AM1457">
        <v>3.25</v>
      </c>
      <c r="AN1457" t="s">
        <v>95</v>
      </c>
      <c r="AO1457" t="str" cm="1">
        <f t="array" ref="AO1457">_xlfn.IFS(
  attrition_data[[#This Row],[YearsSinceLastPromotion]]="","",
  attrition_data[[#This Row],[YearsSinceLastPromotion]]=0,"0",
  attrition_data[[#This Row],[YearsSinceLastPromotion]]&lt;=2,"1–2",
  attrition_data[[#This Row],[YearsSinceLastPromotion]]&lt;=5,"3–5",
  TRUE,"6+"
)</f>
        <v>1–2</v>
      </c>
      <c r="AP1457">
        <f>attrition_data[[#This Row],[MonthlyIncome]] * 12 * ReplacementFactor</f>
        <v>10112.4</v>
      </c>
      <c r="AQ1457">
        <f>IFERROR(attrition_data[[#This Row],[AttritionFlag]] * attrition_data[[#This Row],[ReplacementCost]], 0)</f>
        <v>0</v>
      </c>
      <c r="AR145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57" t="str" cm="1">
        <f t="array" ref="AS1457">_xlfn.IFS(
  attrition_data[[#This Row],[RiskScore]] &lt;= $AU$3, "Q1 (Lowest)",
  attrition_data[[#This Row],[RiskScore]] &lt;= $AV$3, "Q2",
  attrition_data[[#This Row],[RiskScore]] &lt;= $AW$3, "Q3",
  TRUE, "Q4 (Highest)"
)</f>
        <v>Q2</v>
      </c>
    </row>
    <row r="1458" spans="1:45">
      <c r="A1458">
        <v>35</v>
      </c>
      <c r="B1458" t="s">
        <v>50</v>
      </c>
      <c r="C1458" t="s">
        <v>51</v>
      </c>
      <c r="D1458" t="s">
        <v>52</v>
      </c>
      <c r="E1458">
        <v>18</v>
      </c>
      <c r="F1458">
        <v>4</v>
      </c>
      <c r="G1458" t="s">
        <v>41</v>
      </c>
      <c r="H1458">
        <v>2049</v>
      </c>
      <c r="I1458">
        <v>3</v>
      </c>
      <c r="J1458" t="s">
        <v>53</v>
      </c>
      <c r="K1458">
        <v>3</v>
      </c>
      <c r="L1458">
        <v>2</v>
      </c>
      <c r="M1458" t="s">
        <v>70</v>
      </c>
      <c r="N1458">
        <v>3</v>
      </c>
      <c r="O1458" t="s">
        <v>55</v>
      </c>
      <c r="P1458">
        <v>5689</v>
      </c>
      <c r="Q1458">
        <v>1</v>
      </c>
      <c r="R1458" t="s">
        <v>38</v>
      </c>
      <c r="S1458">
        <v>14</v>
      </c>
      <c r="T1458">
        <v>3</v>
      </c>
      <c r="U1458">
        <v>4</v>
      </c>
      <c r="V1458">
        <v>2</v>
      </c>
      <c r="W1458">
        <v>10</v>
      </c>
      <c r="X1458">
        <v>2</v>
      </c>
      <c r="Y1458">
        <v>4</v>
      </c>
      <c r="Z1458">
        <v>10</v>
      </c>
      <c r="AA1458">
        <v>2</v>
      </c>
      <c r="AB1458">
        <v>0</v>
      </c>
      <c r="AC1458">
        <v>2</v>
      </c>
      <c r="AD1458">
        <v>0</v>
      </c>
      <c r="AE1458">
        <v>1</v>
      </c>
      <c r="AF1458">
        <v>1</v>
      </c>
      <c r="AG1458">
        <v>1</v>
      </c>
      <c r="AH1458" t="s">
        <v>45</v>
      </c>
      <c r="AI1458" t="s">
        <v>72</v>
      </c>
      <c r="AJ1458" t="s">
        <v>47</v>
      </c>
      <c r="AK1458" t="s">
        <v>58</v>
      </c>
      <c r="AL1458" t="s">
        <v>49</v>
      </c>
      <c r="AM1458">
        <v>3.5</v>
      </c>
      <c r="AN1458" t="s">
        <v>95</v>
      </c>
      <c r="AO1458" t="str" cm="1">
        <f t="array" ref="AO1458">_xlfn.IFS(
  attrition_data[[#This Row],[YearsSinceLastPromotion]]="","",
  attrition_data[[#This Row],[YearsSinceLastPromotion]]=0,"0",
  attrition_data[[#This Row],[YearsSinceLastPromotion]]&lt;=2,"1–2",
  attrition_data[[#This Row],[YearsSinceLastPromotion]]&lt;=5,"3–5",
  TRUE,"6+"
)</f>
        <v>0</v>
      </c>
      <c r="AP1458">
        <f>attrition_data[[#This Row],[MonthlyIncome]] * 12 * ReplacementFactor</f>
        <v>20480.399999999998</v>
      </c>
      <c r="AQ1458">
        <f>IFERROR(attrition_data[[#This Row],[AttritionFlag]] * attrition_data[[#This Row],[ReplacementCost]], 0)</f>
        <v>0</v>
      </c>
      <c r="AR145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58" t="str" cm="1">
        <f t="array" ref="AS1458">_xlfn.IFS(
  attrition_data[[#This Row],[RiskScore]] &lt;= $AU$3, "Q1 (Lowest)",
  attrition_data[[#This Row],[RiskScore]] &lt;= $AV$3, "Q2",
  attrition_data[[#This Row],[RiskScore]] &lt;= $AW$3, "Q3",
  TRUE, "Q4 (Highest)"
)</f>
        <v>Q2</v>
      </c>
    </row>
    <row r="1459" spans="1:45">
      <c r="A1459">
        <v>40</v>
      </c>
      <c r="B1459" t="s">
        <v>50</v>
      </c>
      <c r="C1459" t="s">
        <v>39</v>
      </c>
      <c r="D1459" t="s">
        <v>52</v>
      </c>
      <c r="E1459">
        <v>2</v>
      </c>
      <c r="F1459">
        <v>4</v>
      </c>
      <c r="G1459" t="s">
        <v>64</v>
      </c>
      <c r="H1459">
        <v>2051</v>
      </c>
      <c r="I1459">
        <v>3</v>
      </c>
      <c r="J1459" t="s">
        <v>42</v>
      </c>
      <c r="K1459">
        <v>3</v>
      </c>
      <c r="L1459">
        <v>1</v>
      </c>
      <c r="M1459" t="s">
        <v>54</v>
      </c>
      <c r="N1459">
        <v>3</v>
      </c>
      <c r="O1459" t="s">
        <v>55</v>
      </c>
      <c r="P1459">
        <v>2001</v>
      </c>
      <c r="Q1459">
        <v>2</v>
      </c>
      <c r="R1459" t="s">
        <v>50</v>
      </c>
      <c r="S1459">
        <v>14</v>
      </c>
      <c r="T1459">
        <v>3</v>
      </c>
      <c r="U1459">
        <v>2</v>
      </c>
      <c r="V1459">
        <v>3</v>
      </c>
      <c r="W1459">
        <v>20</v>
      </c>
      <c r="X1459">
        <v>2</v>
      </c>
      <c r="Y1459">
        <v>3</v>
      </c>
      <c r="Z1459">
        <v>5</v>
      </c>
      <c r="AA1459">
        <v>3</v>
      </c>
      <c r="AB1459">
        <v>0</v>
      </c>
      <c r="AC1459">
        <v>2</v>
      </c>
      <c r="AD1459">
        <v>0</v>
      </c>
      <c r="AE1459">
        <v>0</v>
      </c>
      <c r="AF1459">
        <v>1</v>
      </c>
      <c r="AG1459">
        <v>1</v>
      </c>
      <c r="AH1459" t="s">
        <v>45</v>
      </c>
      <c r="AI1459" t="s">
        <v>46</v>
      </c>
      <c r="AJ1459" t="s">
        <v>61</v>
      </c>
      <c r="AK1459" t="s">
        <v>71</v>
      </c>
      <c r="AL1459" t="s">
        <v>65</v>
      </c>
      <c r="AM1459">
        <v>2.75</v>
      </c>
      <c r="AN1459" t="s">
        <v>94</v>
      </c>
      <c r="AO1459" t="str" cm="1">
        <f t="array" ref="AO1459">_xlfn.IFS(
  attrition_data[[#This Row],[YearsSinceLastPromotion]]="","",
  attrition_data[[#This Row],[YearsSinceLastPromotion]]=0,"0",
  attrition_data[[#This Row],[YearsSinceLastPromotion]]&lt;=2,"1–2",
  attrition_data[[#This Row],[YearsSinceLastPromotion]]&lt;=5,"3–5",
  TRUE,"6+"
)</f>
        <v>0</v>
      </c>
      <c r="AP1459">
        <f>attrition_data[[#This Row],[MonthlyIncome]] * 12 * ReplacementFactor</f>
        <v>7203.5999999999995</v>
      </c>
      <c r="AQ1459">
        <f>IFERROR(attrition_data[[#This Row],[AttritionFlag]] * attrition_data[[#This Row],[ReplacementCost]], 0)</f>
        <v>0</v>
      </c>
      <c r="AR145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59" t="str" cm="1">
        <f t="array" ref="AS1459">_xlfn.IFS(
  attrition_data[[#This Row],[RiskScore]] &lt;= $AU$3, "Q1 (Lowest)",
  attrition_data[[#This Row],[RiskScore]] &lt;= $AV$3, "Q2",
  attrition_data[[#This Row],[RiskScore]] &lt;= $AW$3, "Q3",
  TRUE, "Q4 (Highest)"
)</f>
        <v>Q1 (Lowest)</v>
      </c>
    </row>
    <row r="1460" spans="1:45">
      <c r="A1460">
        <v>35</v>
      </c>
      <c r="B1460" t="s">
        <v>50</v>
      </c>
      <c r="C1460" t="s">
        <v>39</v>
      </c>
      <c r="D1460" t="s">
        <v>52</v>
      </c>
      <c r="E1460">
        <v>1</v>
      </c>
      <c r="F1460">
        <v>4</v>
      </c>
      <c r="G1460" t="s">
        <v>41</v>
      </c>
      <c r="H1460">
        <v>2052</v>
      </c>
      <c r="I1460">
        <v>3</v>
      </c>
      <c r="J1460" t="s">
        <v>42</v>
      </c>
      <c r="K1460">
        <v>1</v>
      </c>
      <c r="L1460">
        <v>1</v>
      </c>
      <c r="M1460" t="s">
        <v>54</v>
      </c>
      <c r="N1460">
        <v>4</v>
      </c>
      <c r="O1460" t="s">
        <v>55</v>
      </c>
      <c r="P1460">
        <v>2977</v>
      </c>
      <c r="Q1460">
        <v>1</v>
      </c>
      <c r="R1460" t="s">
        <v>50</v>
      </c>
      <c r="S1460">
        <v>12</v>
      </c>
      <c r="T1460">
        <v>3</v>
      </c>
      <c r="U1460">
        <v>4</v>
      </c>
      <c r="V1460">
        <v>1</v>
      </c>
      <c r="W1460">
        <v>4</v>
      </c>
      <c r="X1460">
        <v>5</v>
      </c>
      <c r="Y1460">
        <v>3</v>
      </c>
      <c r="Z1460">
        <v>4</v>
      </c>
      <c r="AA1460">
        <v>3</v>
      </c>
      <c r="AB1460">
        <v>1</v>
      </c>
      <c r="AC1460">
        <v>1</v>
      </c>
      <c r="AD1460">
        <v>0</v>
      </c>
      <c r="AE1460">
        <v>0</v>
      </c>
      <c r="AF1460">
        <v>1</v>
      </c>
      <c r="AG1460">
        <v>1</v>
      </c>
      <c r="AH1460" t="s">
        <v>45</v>
      </c>
      <c r="AI1460" t="s">
        <v>46</v>
      </c>
      <c r="AJ1460" t="s">
        <v>61</v>
      </c>
      <c r="AK1460" t="s">
        <v>48</v>
      </c>
      <c r="AL1460" t="s">
        <v>65</v>
      </c>
      <c r="AM1460">
        <v>3.5</v>
      </c>
      <c r="AN1460" t="s">
        <v>95</v>
      </c>
      <c r="AO1460" t="str" cm="1">
        <f t="array" ref="AO1460">_xlfn.IFS(
  attrition_data[[#This Row],[YearsSinceLastPromotion]]="","",
  attrition_data[[#This Row],[YearsSinceLastPromotion]]=0,"0",
  attrition_data[[#This Row],[YearsSinceLastPromotion]]&lt;=2,"1–2",
  attrition_data[[#This Row],[YearsSinceLastPromotion]]&lt;=5,"3–5",
  TRUE,"6+"
)</f>
        <v>1–2</v>
      </c>
      <c r="AP1460">
        <f>attrition_data[[#This Row],[MonthlyIncome]] * 12 * ReplacementFactor</f>
        <v>10717.199999999999</v>
      </c>
      <c r="AQ1460">
        <f>IFERROR(attrition_data[[#This Row],[AttritionFlag]] * attrition_data[[#This Row],[ReplacementCost]], 0)</f>
        <v>0</v>
      </c>
      <c r="AR146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60" t="str" cm="1">
        <f t="array" ref="AS1460">_xlfn.IFS(
  attrition_data[[#This Row],[RiskScore]] &lt;= $AU$3, "Q1 (Lowest)",
  attrition_data[[#This Row],[RiskScore]] &lt;= $AV$3, "Q2",
  attrition_data[[#This Row],[RiskScore]] &lt;= $AW$3, "Q3",
  TRUE, "Q4 (Highest)"
)</f>
        <v>Q1 (Lowest)</v>
      </c>
    </row>
    <row r="1461" spans="1:45">
      <c r="A1461">
        <v>29</v>
      </c>
      <c r="B1461" t="s">
        <v>50</v>
      </c>
      <c r="C1461" t="s">
        <v>39</v>
      </c>
      <c r="D1461" t="s">
        <v>52</v>
      </c>
      <c r="E1461">
        <v>13</v>
      </c>
      <c r="F1461">
        <v>2</v>
      </c>
      <c r="G1461" t="s">
        <v>59</v>
      </c>
      <c r="H1461">
        <v>2053</v>
      </c>
      <c r="I1461">
        <v>4</v>
      </c>
      <c r="J1461" t="s">
        <v>53</v>
      </c>
      <c r="K1461">
        <v>2</v>
      </c>
      <c r="L1461">
        <v>2</v>
      </c>
      <c r="M1461" t="s">
        <v>60</v>
      </c>
      <c r="N1461">
        <v>2</v>
      </c>
      <c r="O1461" t="s">
        <v>55</v>
      </c>
      <c r="P1461">
        <v>4025</v>
      </c>
      <c r="Q1461">
        <v>4</v>
      </c>
      <c r="R1461" t="s">
        <v>38</v>
      </c>
      <c r="S1461">
        <v>13</v>
      </c>
      <c r="T1461">
        <v>3</v>
      </c>
      <c r="U1461">
        <v>1</v>
      </c>
      <c r="V1461">
        <v>1</v>
      </c>
      <c r="W1461">
        <v>10</v>
      </c>
      <c r="X1461">
        <v>2</v>
      </c>
      <c r="Y1461">
        <v>3</v>
      </c>
      <c r="Z1461">
        <v>4</v>
      </c>
      <c r="AA1461">
        <v>3</v>
      </c>
      <c r="AB1461">
        <v>0</v>
      </c>
      <c r="AC1461">
        <v>3</v>
      </c>
      <c r="AD1461">
        <v>0</v>
      </c>
      <c r="AE1461">
        <v>1</v>
      </c>
      <c r="AF1461">
        <v>1</v>
      </c>
      <c r="AG1461">
        <v>1</v>
      </c>
      <c r="AH1461" t="s">
        <v>63</v>
      </c>
      <c r="AI1461" t="s">
        <v>73</v>
      </c>
      <c r="AJ1461" t="s">
        <v>61</v>
      </c>
      <c r="AK1461" t="s">
        <v>58</v>
      </c>
      <c r="AL1461" t="s">
        <v>65</v>
      </c>
      <c r="AM1461">
        <v>2.5</v>
      </c>
      <c r="AN1461" t="s">
        <v>96</v>
      </c>
      <c r="AO1461" t="str" cm="1">
        <f t="array" ref="AO1461">_xlfn.IFS(
  attrition_data[[#This Row],[YearsSinceLastPromotion]]="","",
  attrition_data[[#This Row],[YearsSinceLastPromotion]]=0,"0",
  attrition_data[[#This Row],[YearsSinceLastPromotion]]&lt;=2,"1–2",
  attrition_data[[#This Row],[YearsSinceLastPromotion]]&lt;=5,"3–5",
  TRUE,"6+"
)</f>
        <v>0</v>
      </c>
      <c r="AP1461">
        <f>attrition_data[[#This Row],[MonthlyIncome]] * 12 * ReplacementFactor</f>
        <v>14490</v>
      </c>
      <c r="AQ1461">
        <f>IFERROR(attrition_data[[#This Row],[AttritionFlag]] * attrition_data[[#This Row],[ReplacementCost]], 0)</f>
        <v>0</v>
      </c>
      <c r="AR146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61" t="str" cm="1">
        <f t="array" ref="AS1461">_xlfn.IFS(
  attrition_data[[#This Row],[RiskScore]] &lt;= $AU$3, "Q1 (Lowest)",
  attrition_data[[#This Row],[RiskScore]] &lt;= $AV$3, "Q2",
  attrition_data[[#This Row],[RiskScore]] &lt;= $AW$3, "Q3",
  TRUE, "Q4 (Highest)"
)</f>
        <v>Q2</v>
      </c>
    </row>
    <row r="1462" spans="1:45">
      <c r="A1462">
        <v>29</v>
      </c>
      <c r="B1462" t="s">
        <v>50</v>
      </c>
      <c r="C1462" t="s">
        <v>39</v>
      </c>
      <c r="D1462" t="s">
        <v>52</v>
      </c>
      <c r="E1462">
        <v>28</v>
      </c>
      <c r="F1462">
        <v>4</v>
      </c>
      <c r="G1462" t="s">
        <v>64</v>
      </c>
      <c r="H1462">
        <v>2054</v>
      </c>
      <c r="I1462">
        <v>4</v>
      </c>
      <c r="J1462" t="s">
        <v>42</v>
      </c>
      <c r="K1462">
        <v>2</v>
      </c>
      <c r="L1462">
        <v>1</v>
      </c>
      <c r="M1462" t="s">
        <v>54</v>
      </c>
      <c r="N1462">
        <v>1</v>
      </c>
      <c r="O1462" t="s">
        <v>44</v>
      </c>
      <c r="P1462">
        <v>3785</v>
      </c>
      <c r="Q1462">
        <v>1</v>
      </c>
      <c r="R1462" t="s">
        <v>50</v>
      </c>
      <c r="S1462">
        <v>14</v>
      </c>
      <c r="T1462">
        <v>3</v>
      </c>
      <c r="U1462">
        <v>2</v>
      </c>
      <c r="V1462">
        <v>0</v>
      </c>
      <c r="W1462">
        <v>5</v>
      </c>
      <c r="X1462">
        <v>3</v>
      </c>
      <c r="Y1462">
        <v>1</v>
      </c>
      <c r="Z1462">
        <v>5</v>
      </c>
      <c r="AA1462">
        <v>4</v>
      </c>
      <c r="AB1462">
        <v>0</v>
      </c>
      <c r="AC1462">
        <v>4</v>
      </c>
      <c r="AD1462">
        <v>0</v>
      </c>
      <c r="AE1462">
        <v>0</v>
      </c>
      <c r="AF1462">
        <v>1</v>
      </c>
      <c r="AG1462">
        <v>1</v>
      </c>
      <c r="AH1462" t="s">
        <v>63</v>
      </c>
      <c r="AI1462" t="s">
        <v>68</v>
      </c>
      <c r="AJ1462" t="s">
        <v>61</v>
      </c>
      <c r="AK1462" t="s">
        <v>48</v>
      </c>
      <c r="AL1462" t="s">
        <v>65</v>
      </c>
      <c r="AM1462">
        <v>2</v>
      </c>
      <c r="AN1462" t="s">
        <v>93</v>
      </c>
      <c r="AO1462" t="str" cm="1">
        <f t="array" ref="AO1462">_xlfn.IFS(
  attrition_data[[#This Row],[YearsSinceLastPromotion]]="","",
  attrition_data[[#This Row],[YearsSinceLastPromotion]]=0,"0",
  attrition_data[[#This Row],[YearsSinceLastPromotion]]&lt;=2,"1–2",
  attrition_data[[#This Row],[YearsSinceLastPromotion]]&lt;=5,"3–5",
  TRUE,"6+"
)</f>
        <v>0</v>
      </c>
      <c r="AP1462">
        <f>attrition_data[[#This Row],[MonthlyIncome]] * 12 * ReplacementFactor</f>
        <v>13626</v>
      </c>
      <c r="AQ1462">
        <f>IFERROR(attrition_data[[#This Row],[AttritionFlag]] * attrition_data[[#This Row],[ReplacementCost]], 0)</f>
        <v>0</v>
      </c>
      <c r="AR1462">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462" t="str" cm="1">
        <f t="array" ref="AS1462">_xlfn.IFS(
  attrition_data[[#This Row],[RiskScore]] &lt;= $AU$3, "Q1 (Lowest)",
  attrition_data[[#This Row],[RiskScore]] &lt;= $AV$3, "Q2",
  attrition_data[[#This Row],[RiskScore]] &lt;= $AW$3, "Q3",
  TRUE, "Q4 (Highest)"
)</f>
        <v>Q3</v>
      </c>
    </row>
    <row r="1463" spans="1:45">
      <c r="A1463">
        <v>50</v>
      </c>
      <c r="B1463" t="s">
        <v>38</v>
      </c>
      <c r="C1463" t="s">
        <v>39</v>
      </c>
      <c r="D1463" t="s">
        <v>40</v>
      </c>
      <c r="E1463">
        <v>28</v>
      </c>
      <c r="F1463">
        <v>3</v>
      </c>
      <c r="G1463" t="s">
        <v>82</v>
      </c>
      <c r="H1463">
        <v>2055</v>
      </c>
      <c r="I1463">
        <v>4</v>
      </c>
      <c r="J1463" t="s">
        <v>53</v>
      </c>
      <c r="K1463">
        <v>2</v>
      </c>
      <c r="L1463">
        <v>3</v>
      </c>
      <c r="M1463" t="s">
        <v>43</v>
      </c>
      <c r="N1463">
        <v>1</v>
      </c>
      <c r="O1463" t="s">
        <v>67</v>
      </c>
      <c r="P1463">
        <v>10854</v>
      </c>
      <c r="Q1463">
        <v>4</v>
      </c>
      <c r="R1463" t="s">
        <v>38</v>
      </c>
      <c r="S1463">
        <v>13</v>
      </c>
      <c r="T1463">
        <v>3</v>
      </c>
      <c r="U1463">
        <v>2</v>
      </c>
      <c r="V1463">
        <v>1</v>
      </c>
      <c r="W1463">
        <v>20</v>
      </c>
      <c r="X1463">
        <v>3</v>
      </c>
      <c r="Y1463">
        <v>3</v>
      </c>
      <c r="Z1463">
        <v>3</v>
      </c>
      <c r="AA1463">
        <v>2</v>
      </c>
      <c r="AB1463">
        <v>2</v>
      </c>
      <c r="AC1463">
        <v>0</v>
      </c>
      <c r="AD1463">
        <v>1</v>
      </c>
      <c r="AE1463">
        <v>1</v>
      </c>
      <c r="AF1463">
        <v>0</v>
      </c>
      <c r="AG1463">
        <v>0</v>
      </c>
      <c r="AH1463" t="s">
        <v>56</v>
      </c>
      <c r="AI1463" t="s">
        <v>68</v>
      </c>
      <c r="AJ1463" t="s">
        <v>81</v>
      </c>
      <c r="AK1463" t="s">
        <v>71</v>
      </c>
      <c r="AL1463" t="s">
        <v>65</v>
      </c>
      <c r="AM1463">
        <v>2.5</v>
      </c>
      <c r="AN1463" t="s">
        <v>96</v>
      </c>
      <c r="AO1463" t="str" cm="1">
        <f t="array" ref="AO1463">_xlfn.IFS(
  attrition_data[[#This Row],[YearsSinceLastPromotion]]="","",
  attrition_data[[#This Row],[YearsSinceLastPromotion]]=0,"0",
  attrition_data[[#This Row],[YearsSinceLastPromotion]]&lt;=2,"1–2",
  attrition_data[[#This Row],[YearsSinceLastPromotion]]&lt;=5,"3–5",
  TRUE,"6+"
)</f>
        <v>1–2</v>
      </c>
      <c r="AP1463">
        <f>attrition_data[[#This Row],[MonthlyIncome]] * 12 * ReplacementFactor</f>
        <v>39074.400000000001</v>
      </c>
      <c r="AQ1463">
        <f>IFERROR(attrition_data[[#This Row],[AttritionFlag]] * attrition_data[[#This Row],[ReplacementCost]], 0)</f>
        <v>39074.400000000001</v>
      </c>
      <c r="AR1463">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463" t="str" cm="1">
        <f t="array" ref="AS1463">_xlfn.IFS(
  attrition_data[[#This Row],[RiskScore]] &lt;= $AU$3, "Q1 (Lowest)",
  attrition_data[[#This Row],[RiskScore]] &lt;= $AV$3, "Q2",
  attrition_data[[#This Row],[RiskScore]] &lt;= $AW$3, "Q3",
  TRUE, "Q4 (Highest)"
)</f>
        <v>Q3</v>
      </c>
    </row>
    <row r="1464" spans="1:45">
      <c r="A1464">
        <v>39</v>
      </c>
      <c r="B1464" t="s">
        <v>50</v>
      </c>
      <c r="C1464" t="s">
        <v>39</v>
      </c>
      <c r="D1464" t="s">
        <v>40</v>
      </c>
      <c r="E1464">
        <v>24</v>
      </c>
      <c r="F1464">
        <v>1</v>
      </c>
      <c r="G1464" t="s">
        <v>82</v>
      </c>
      <c r="H1464">
        <v>2056</v>
      </c>
      <c r="I1464">
        <v>2</v>
      </c>
      <c r="J1464" t="s">
        <v>42</v>
      </c>
      <c r="K1464">
        <v>2</v>
      </c>
      <c r="L1464">
        <v>4</v>
      </c>
      <c r="M1464" t="s">
        <v>43</v>
      </c>
      <c r="N1464">
        <v>4</v>
      </c>
      <c r="O1464" t="s">
        <v>55</v>
      </c>
      <c r="P1464">
        <v>12031</v>
      </c>
      <c r="Q1464">
        <v>0</v>
      </c>
      <c r="R1464" t="s">
        <v>50</v>
      </c>
      <c r="S1464">
        <v>11</v>
      </c>
      <c r="T1464">
        <v>3</v>
      </c>
      <c r="U1464">
        <v>1</v>
      </c>
      <c r="V1464">
        <v>1</v>
      </c>
      <c r="W1464">
        <v>21</v>
      </c>
      <c r="X1464">
        <v>2</v>
      </c>
      <c r="Y1464">
        <v>2</v>
      </c>
      <c r="Z1464">
        <v>20</v>
      </c>
      <c r="AA1464">
        <v>9</v>
      </c>
      <c r="AB1464">
        <v>9</v>
      </c>
      <c r="AC1464">
        <v>6</v>
      </c>
      <c r="AD1464">
        <v>0</v>
      </c>
      <c r="AE1464">
        <v>0</v>
      </c>
      <c r="AF1464">
        <v>0</v>
      </c>
      <c r="AG1464">
        <v>1</v>
      </c>
      <c r="AH1464" t="s">
        <v>45</v>
      </c>
      <c r="AI1464" t="s">
        <v>68</v>
      </c>
      <c r="AJ1464" t="s">
        <v>81</v>
      </c>
      <c r="AK1464" t="s">
        <v>71</v>
      </c>
      <c r="AL1464" t="s">
        <v>71</v>
      </c>
      <c r="AM1464">
        <v>2.25</v>
      </c>
      <c r="AN1464" t="s">
        <v>96</v>
      </c>
      <c r="AO1464" t="str" cm="1">
        <f t="array" ref="AO1464">_xlfn.IFS(
  attrition_data[[#This Row],[YearsSinceLastPromotion]]="","",
  attrition_data[[#This Row],[YearsSinceLastPromotion]]=0,"0",
  attrition_data[[#This Row],[YearsSinceLastPromotion]]&lt;=2,"1–2",
  attrition_data[[#This Row],[YearsSinceLastPromotion]]&lt;=5,"3–5",
  TRUE,"6+"
)</f>
        <v>6+</v>
      </c>
      <c r="AP1464">
        <f>attrition_data[[#This Row],[MonthlyIncome]] * 12 * ReplacementFactor</f>
        <v>43311.6</v>
      </c>
      <c r="AQ1464">
        <f>IFERROR(attrition_data[[#This Row],[AttritionFlag]] * attrition_data[[#This Row],[ReplacementCost]], 0)</f>
        <v>0</v>
      </c>
      <c r="AR1464">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2</v>
      </c>
      <c r="AS1464" t="str" cm="1">
        <f t="array" ref="AS1464">_xlfn.IFS(
  attrition_data[[#This Row],[RiskScore]] &lt;= $AU$3, "Q1 (Lowest)",
  attrition_data[[#This Row],[RiskScore]] &lt;= $AV$3, "Q2",
  attrition_data[[#This Row],[RiskScore]] &lt;= $AW$3, "Q3",
  TRUE, "Q4 (Highest)"
)</f>
        <v>Q3</v>
      </c>
    </row>
    <row r="1465" spans="1:45">
      <c r="A1465">
        <v>31</v>
      </c>
      <c r="B1465" t="s">
        <v>50</v>
      </c>
      <c r="C1465" t="s">
        <v>74</v>
      </c>
      <c r="D1465" t="s">
        <v>52</v>
      </c>
      <c r="E1465">
        <v>5</v>
      </c>
      <c r="F1465">
        <v>3</v>
      </c>
      <c r="G1465" t="s">
        <v>64</v>
      </c>
      <c r="H1465">
        <v>2057</v>
      </c>
      <c r="I1465">
        <v>2</v>
      </c>
      <c r="J1465" t="s">
        <v>53</v>
      </c>
      <c r="K1465">
        <v>3</v>
      </c>
      <c r="L1465">
        <v>2</v>
      </c>
      <c r="M1465" t="s">
        <v>69</v>
      </c>
      <c r="N1465">
        <v>1</v>
      </c>
      <c r="O1465" t="s">
        <v>44</v>
      </c>
      <c r="P1465">
        <v>9936</v>
      </c>
      <c r="Q1465">
        <v>0</v>
      </c>
      <c r="R1465" t="s">
        <v>50</v>
      </c>
      <c r="S1465">
        <v>19</v>
      </c>
      <c r="T1465">
        <v>3</v>
      </c>
      <c r="U1465">
        <v>2</v>
      </c>
      <c r="V1465">
        <v>0</v>
      </c>
      <c r="W1465">
        <v>10</v>
      </c>
      <c r="X1465">
        <v>2</v>
      </c>
      <c r="Y1465">
        <v>3</v>
      </c>
      <c r="Z1465">
        <v>9</v>
      </c>
      <c r="AA1465">
        <v>4</v>
      </c>
      <c r="AB1465">
        <v>1</v>
      </c>
      <c r="AC1465">
        <v>7</v>
      </c>
      <c r="AD1465">
        <v>0</v>
      </c>
      <c r="AE1465">
        <v>0</v>
      </c>
      <c r="AF1465">
        <v>1</v>
      </c>
      <c r="AG1465">
        <v>1</v>
      </c>
      <c r="AH1465" t="s">
        <v>63</v>
      </c>
      <c r="AI1465" t="s">
        <v>46</v>
      </c>
      <c r="AJ1465" t="s">
        <v>47</v>
      </c>
      <c r="AK1465" t="s">
        <v>58</v>
      </c>
      <c r="AL1465" t="s">
        <v>49</v>
      </c>
      <c r="AM1465">
        <v>2</v>
      </c>
      <c r="AN1465" t="s">
        <v>93</v>
      </c>
      <c r="AO1465" t="str" cm="1">
        <f t="array" ref="AO1465">_xlfn.IFS(
  attrition_data[[#This Row],[YearsSinceLastPromotion]]="","",
  attrition_data[[#This Row],[YearsSinceLastPromotion]]=0,"0",
  attrition_data[[#This Row],[YearsSinceLastPromotion]]&lt;=2,"1–2",
  attrition_data[[#This Row],[YearsSinceLastPromotion]]&lt;=5,"3–5",
  TRUE,"6+"
)</f>
        <v>1–2</v>
      </c>
      <c r="AP1465">
        <f>attrition_data[[#This Row],[MonthlyIncome]] * 12 * ReplacementFactor</f>
        <v>35769.599999999999</v>
      </c>
      <c r="AQ1465">
        <f>IFERROR(attrition_data[[#This Row],[AttritionFlag]] * attrition_data[[#This Row],[ReplacementCost]], 0)</f>
        <v>0</v>
      </c>
      <c r="AR1465">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65" t="str" cm="1">
        <f t="array" ref="AS1465">_xlfn.IFS(
  attrition_data[[#This Row],[RiskScore]] &lt;= $AU$3, "Q1 (Lowest)",
  attrition_data[[#This Row],[RiskScore]] &lt;= $AV$3, "Q2",
  attrition_data[[#This Row],[RiskScore]] &lt;= $AW$3, "Q3",
  TRUE, "Q4 (Highest)"
)</f>
        <v>Q2</v>
      </c>
    </row>
    <row r="1466" spans="1:45">
      <c r="A1466">
        <v>26</v>
      </c>
      <c r="B1466" t="s">
        <v>50</v>
      </c>
      <c r="C1466" t="s">
        <v>39</v>
      </c>
      <c r="D1466" t="s">
        <v>40</v>
      </c>
      <c r="E1466">
        <v>5</v>
      </c>
      <c r="F1466">
        <v>3</v>
      </c>
      <c r="G1466" t="s">
        <v>59</v>
      </c>
      <c r="H1466">
        <v>2060</v>
      </c>
      <c r="I1466">
        <v>4</v>
      </c>
      <c r="J1466" t="s">
        <v>42</v>
      </c>
      <c r="K1466">
        <v>2</v>
      </c>
      <c r="L1466">
        <v>1</v>
      </c>
      <c r="M1466" t="s">
        <v>79</v>
      </c>
      <c r="N1466">
        <v>3</v>
      </c>
      <c r="O1466" t="s">
        <v>44</v>
      </c>
      <c r="P1466">
        <v>2966</v>
      </c>
      <c r="Q1466">
        <v>0</v>
      </c>
      <c r="R1466" t="s">
        <v>50</v>
      </c>
      <c r="S1466">
        <v>18</v>
      </c>
      <c r="T1466">
        <v>3</v>
      </c>
      <c r="U1466">
        <v>4</v>
      </c>
      <c r="V1466">
        <v>0</v>
      </c>
      <c r="W1466">
        <v>5</v>
      </c>
      <c r="X1466">
        <v>2</v>
      </c>
      <c r="Y1466">
        <v>3</v>
      </c>
      <c r="Z1466">
        <v>4</v>
      </c>
      <c r="AA1466">
        <v>2</v>
      </c>
      <c r="AB1466">
        <v>0</v>
      </c>
      <c r="AC1466">
        <v>0</v>
      </c>
      <c r="AD1466">
        <v>0</v>
      </c>
      <c r="AE1466">
        <v>0</v>
      </c>
      <c r="AF1466">
        <v>1</v>
      </c>
      <c r="AG1466">
        <v>0</v>
      </c>
      <c r="AH1466" t="s">
        <v>63</v>
      </c>
      <c r="AI1466" t="s">
        <v>46</v>
      </c>
      <c r="AJ1466" t="s">
        <v>61</v>
      </c>
      <c r="AK1466" t="s">
        <v>48</v>
      </c>
      <c r="AL1466" t="s">
        <v>65</v>
      </c>
      <c r="AM1466">
        <v>3.5</v>
      </c>
      <c r="AN1466" t="s">
        <v>95</v>
      </c>
      <c r="AO1466" t="str" cm="1">
        <f t="array" ref="AO1466">_xlfn.IFS(
  attrition_data[[#This Row],[YearsSinceLastPromotion]]="","",
  attrition_data[[#This Row],[YearsSinceLastPromotion]]=0,"0",
  attrition_data[[#This Row],[YearsSinceLastPromotion]]&lt;=2,"1–2",
  attrition_data[[#This Row],[YearsSinceLastPromotion]]&lt;=5,"3–5",
  TRUE,"6+"
)</f>
        <v>0</v>
      </c>
      <c r="AP1466">
        <f>attrition_data[[#This Row],[MonthlyIncome]] * 12 * ReplacementFactor</f>
        <v>10677.6</v>
      </c>
      <c r="AQ1466">
        <f>IFERROR(attrition_data[[#This Row],[AttritionFlag]] * attrition_data[[#This Row],[ReplacementCost]], 0)</f>
        <v>0</v>
      </c>
      <c r="AR1466">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66" t="str" cm="1">
        <f t="array" ref="AS1466">_xlfn.IFS(
  attrition_data[[#This Row],[RiskScore]] &lt;= $AU$3, "Q1 (Lowest)",
  attrition_data[[#This Row],[RiskScore]] &lt;= $AV$3, "Q2",
  attrition_data[[#This Row],[RiskScore]] &lt;= $AW$3, "Q3",
  TRUE, "Q4 (Highest)"
)</f>
        <v>Q1 (Lowest)</v>
      </c>
    </row>
    <row r="1467" spans="1:45">
      <c r="A1467">
        <v>36</v>
      </c>
      <c r="B1467" t="s">
        <v>50</v>
      </c>
      <c r="C1467" t="s">
        <v>51</v>
      </c>
      <c r="D1467" t="s">
        <v>52</v>
      </c>
      <c r="E1467">
        <v>23</v>
      </c>
      <c r="F1467">
        <v>2</v>
      </c>
      <c r="G1467" t="s">
        <v>64</v>
      </c>
      <c r="H1467">
        <v>2061</v>
      </c>
      <c r="I1467">
        <v>3</v>
      </c>
      <c r="J1467" t="s">
        <v>53</v>
      </c>
      <c r="K1467">
        <v>4</v>
      </c>
      <c r="L1467">
        <v>2</v>
      </c>
      <c r="M1467" t="s">
        <v>60</v>
      </c>
      <c r="N1467">
        <v>4</v>
      </c>
      <c r="O1467" t="s">
        <v>55</v>
      </c>
      <c r="P1467">
        <v>2571</v>
      </c>
      <c r="Q1467">
        <v>4</v>
      </c>
      <c r="R1467" t="s">
        <v>50</v>
      </c>
      <c r="S1467">
        <v>17</v>
      </c>
      <c r="T1467">
        <v>3</v>
      </c>
      <c r="U1467">
        <v>3</v>
      </c>
      <c r="V1467">
        <v>1</v>
      </c>
      <c r="W1467">
        <v>17</v>
      </c>
      <c r="X1467">
        <v>3</v>
      </c>
      <c r="Y1467">
        <v>3</v>
      </c>
      <c r="Z1467">
        <v>5</v>
      </c>
      <c r="AA1467">
        <v>2</v>
      </c>
      <c r="AB1467">
        <v>0</v>
      </c>
      <c r="AC1467">
        <v>3</v>
      </c>
      <c r="AD1467">
        <v>0</v>
      </c>
      <c r="AE1467">
        <v>0</v>
      </c>
      <c r="AF1467">
        <v>1</v>
      </c>
      <c r="AG1467">
        <v>1</v>
      </c>
      <c r="AH1467" t="s">
        <v>45</v>
      </c>
      <c r="AI1467" t="s">
        <v>68</v>
      </c>
      <c r="AJ1467" t="s">
        <v>61</v>
      </c>
      <c r="AK1467" t="s">
        <v>71</v>
      </c>
      <c r="AL1467" t="s">
        <v>65</v>
      </c>
      <c r="AM1467">
        <v>3.25</v>
      </c>
      <c r="AN1467" t="s">
        <v>95</v>
      </c>
      <c r="AO1467" t="str" cm="1">
        <f t="array" ref="AO1467">_xlfn.IFS(
  attrition_data[[#This Row],[YearsSinceLastPromotion]]="","",
  attrition_data[[#This Row],[YearsSinceLastPromotion]]=0,"0",
  attrition_data[[#This Row],[YearsSinceLastPromotion]]&lt;=2,"1–2",
  attrition_data[[#This Row],[YearsSinceLastPromotion]]&lt;=5,"3–5",
  TRUE,"6+"
)</f>
        <v>0</v>
      </c>
      <c r="AP1467">
        <f>attrition_data[[#This Row],[MonthlyIncome]] * 12 * ReplacementFactor</f>
        <v>9255.6</v>
      </c>
      <c r="AQ1467">
        <f>IFERROR(attrition_data[[#This Row],[AttritionFlag]] * attrition_data[[#This Row],[ReplacementCost]], 0)</f>
        <v>0</v>
      </c>
      <c r="AR1467">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67" t="str" cm="1">
        <f t="array" ref="AS1467">_xlfn.IFS(
  attrition_data[[#This Row],[RiskScore]] &lt;= $AU$3, "Q1 (Lowest)",
  attrition_data[[#This Row],[RiskScore]] &lt;= $AV$3, "Q2",
  attrition_data[[#This Row],[RiskScore]] &lt;= $AW$3, "Q3",
  TRUE, "Q4 (Highest)"
)</f>
        <v>Q2</v>
      </c>
    </row>
    <row r="1468" spans="1:45">
      <c r="A1468">
        <v>39</v>
      </c>
      <c r="B1468" t="s">
        <v>50</v>
      </c>
      <c r="C1468" t="s">
        <v>39</v>
      </c>
      <c r="D1468" t="s">
        <v>52</v>
      </c>
      <c r="E1468">
        <v>6</v>
      </c>
      <c r="F1468">
        <v>1</v>
      </c>
      <c r="G1468" t="s">
        <v>64</v>
      </c>
      <c r="H1468">
        <v>2062</v>
      </c>
      <c r="I1468">
        <v>4</v>
      </c>
      <c r="J1468" t="s">
        <v>53</v>
      </c>
      <c r="K1468">
        <v>2</v>
      </c>
      <c r="L1468">
        <v>3</v>
      </c>
      <c r="M1468" t="s">
        <v>70</v>
      </c>
      <c r="N1468">
        <v>1</v>
      </c>
      <c r="O1468" t="s">
        <v>55</v>
      </c>
      <c r="P1468">
        <v>9991</v>
      </c>
      <c r="Q1468">
        <v>4</v>
      </c>
      <c r="R1468" t="s">
        <v>50</v>
      </c>
      <c r="S1468">
        <v>15</v>
      </c>
      <c r="T1468">
        <v>3</v>
      </c>
      <c r="U1468">
        <v>1</v>
      </c>
      <c r="V1468">
        <v>1</v>
      </c>
      <c r="W1468">
        <v>9</v>
      </c>
      <c r="X1468">
        <v>5</v>
      </c>
      <c r="Y1468">
        <v>3</v>
      </c>
      <c r="Z1468">
        <v>7</v>
      </c>
      <c r="AA1468">
        <v>7</v>
      </c>
      <c r="AB1468">
        <v>1</v>
      </c>
      <c r="AC1468">
        <v>7</v>
      </c>
      <c r="AD1468">
        <v>0</v>
      </c>
      <c r="AE1468">
        <v>0</v>
      </c>
      <c r="AF1468">
        <v>1</v>
      </c>
      <c r="AG1468">
        <v>1</v>
      </c>
      <c r="AH1468" t="s">
        <v>45</v>
      </c>
      <c r="AI1468" t="s">
        <v>57</v>
      </c>
      <c r="AJ1468" t="s">
        <v>47</v>
      </c>
      <c r="AK1468" t="s">
        <v>58</v>
      </c>
      <c r="AL1468" t="s">
        <v>49</v>
      </c>
      <c r="AM1468">
        <v>2.25</v>
      </c>
      <c r="AN1468" t="s">
        <v>96</v>
      </c>
      <c r="AO1468" t="str" cm="1">
        <f t="array" ref="AO1468">_xlfn.IFS(
  attrition_data[[#This Row],[YearsSinceLastPromotion]]="","",
  attrition_data[[#This Row],[YearsSinceLastPromotion]]=0,"0",
  attrition_data[[#This Row],[YearsSinceLastPromotion]]&lt;=2,"1–2",
  attrition_data[[#This Row],[YearsSinceLastPromotion]]&lt;=5,"3–5",
  TRUE,"6+"
)</f>
        <v>1–2</v>
      </c>
      <c r="AP1468">
        <f>attrition_data[[#This Row],[MonthlyIncome]] * 12 * ReplacementFactor</f>
        <v>35967.599999999999</v>
      </c>
      <c r="AQ1468">
        <f>IFERROR(attrition_data[[#This Row],[AttritionFlag]] * attrition_data[[#This Row],[ReplacementCost]], 0)</f>
        <v>0</v>
      </c>
      <c r="AR1468">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68" t="str" cm="1">
        <f t="array" ref="AS1468">_xlfn.IFS(
  attrition_data[[#This Row],[RiskScore]] &lt;= $AU$3, "Q1 (Lowest)",
  attrition_data[[#This Row],[RiskScore]] &lt;= $AV$3, "Q2",
  attrition_data[[#This Row],[RiskScore]] &lt;= $AW$3, "Q3",
  TRUE, "Q4 (Highest)"
)</f>
        <v>Q1 (Lowest)</v>
      </c>
    </row>
    <row r="1469" spans="1:45">
      <c r="A1469">
        <v>27</v>
      </c>
      <c r="B1469" t="s">
        <v>50</v>
      </c>
      <c r="C1469" t="s">
        <v>39</v>
      </c>
      <c r="D1469" t="s">
        <v>52</v>
      </c>
      <c r="E1469">
        <v>4</v>
      </c>
      <c r="F1469">
        <v>3</v>
      </c>
      <c r="G1469" t="s">
        <v>41</v>
      </c>
      <c r="H1469">
        <v>2064</v>
      </c>
      <c r="I1469">
        <v>2</v>
      </c>
      <c r="J1469" t="s">
        <v>53</v>
      </c>
      <c r="K1469">
        <v>4</v>
      </c>
      <c r="L1469">
        <v>2</v>
      </c>
      <c r="M1469" t="s">
        <v>69</v>
      </c>
      <c r="N1469">
        <v>2</v>
      </c>
      <c r="O1469" t="s">
        <v>55</v>
      </c>
      <c r="P1469">
        <v>6142</v>
      </c>
      <c r="Q1469">
        <v>1</v>
      </c>
      <c r="R1469" t="s">
        <v>38</v>
      </c>
      <c r="S1469">
        <v>20</v>
      </c>
      <c r="T1469">
        <v>4</v>
      </c>
      <c r="U1469">
        <v>2</v>
      </c>
      <c r="V1469">
        <v>1</v>
      </c>
      <c r="W1469">
        <v>6</v>
      </c>
      <c r="X1469">
        <v>0</v>
      </c>
      <c r="Y1469">
        <v>3</v>
      </c>
      <c r="Z1469">
        <v>6</v>
      </c>
      <c r="AA1469">
        <v>2</v>
      </c>
      <c r="AB1469">
        <v>0</v>
      </c>
      <c r="AC1469">
        <v>3</v>
      </c>
      <c r="AD1469">
        <v>0</v>
      </c>
      <c r="AE1469">
        <v>1</v>
      </c>
      <c r="AF1469">
        <v>1</v>
      </c>
      <c r="AG1469">
        <v>1</v>
      </c>
      <c r="AH1469" t="s">
        <v>63</v>
      </c>
      <c r="AI1469" t="s">
        <v>46</v>
      </c>
      <c r="AJ1469" t="s">
        <v>47</v>
      </c>
      <c r="AK1469" t="s">
        <v>48</v>
      </c>
      <c r="AL1469" t="s">
        <v>49</v>
      </c>
      <c r="AM1469">
        <v>2.25</v>
      </c>
      <c r="AN1469" t="s">
        <v>96</v>
      </c>
      <c r="AO1469" t="str" cm="1">
        <f t="array" ref="AO1469">_xlfn.IFS(
  attrition_data[[#This Row],[YearsSinceLastPromotion]]="","",
  attrition_data[[#This Row],[YearsSinceLastPromotion]]=0,"0",
  attrition_data[[#This Row],[YearsSinceLastPromotion]]&lt;=2,"1–2",
  attrition_data[[#This Row],[YearsSinceLastPromotion]]&lt;=5,"3–5",
  TRUE,"6+"
)</f>
        <v>0</v>
      </c>
      <c r="AP1469">
        <f>attrition_data[[#This Row],[MonthlyIncome]] * 12 * ReplacementFactor</f>
        <v>22111.200000000001</v>
      </c>
      <c r="AQ1469">
        <f>IFERROR(attrition_data[[#This Row],[AttritionFlag]] * attrition_data[[#This Row],[ReplacementCost]], 0)</f>
        <v>0</v>
      </c>
      <c r="AR1469">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1</v>
      </c>
      <c r="AS1469" t="str" cm="1">
        <f t="array" ref="AS1469">_xlfn.IFS(
  attrition_data[[#This Row],[RiskScore]] &lt;= $AU$3, "Q1 (Lowest)",
  attrition_data[[#This Row],[RiskScore]] &lt;= $AV$3, "Q2",
  attrition_data[[#This Row],[RiskScore]] &lt;= $AW$3, "Q3",
  TRUE, "Q4 (Highest)"
)</f>
        <v>Q2</v>
      </c>
    </row>
    <row r="1470" spans="1:45">
      <c r="A1470">
        <v>49</v>
      </c>
      <c r="B1470" t="s">
        <v>50</v>
      </c>
      <c r="C1470" t="s">
        <v>51</v>
      </c>
      <c r="D1470" t="s">
        <v>40</v>
      </c>
      <c r="E1470">
        <v>2</v>
      </c>
      <c r="F1470">
        <v>3</v>
      </c>
      <c r="G1470" t="s">
        <v>64</v>
      </c>
      <c r="H1470">
        <v>2065</v>
      </c>
      <c r="I1470">
        <v>4</v>
      </c>
      <c r="J1470" t="s">
        <v>53</v>
      </c>
      <c r="K1470">
        <v>2</v>
      </c>
      <c r="L1470">
        <v>2</v>
      </c>
      <c r="M1470" t="s">
        <v>43</v>
      </c>
      <c r="N1470">
        <v>2</v>
      </c>
      <c r="O1470" t="s">
        <v>55</v>
      </c>
      <c r="P1470">
        <v>5390</v>
      </c>
      <c r="Q1470">
        <v>2</v>
      </c>
      <c r="R1470" t="s">
        <v>50</v>
      </c>
      <c r="S1470">
        <v>14</v>
      </c>
      <c r="T1470">
        <v>3</v>
      </c>
      <c r="U1470">
        <v>4</v>
      </c>
      <c r="V1470">
        <v>0</v>
      </c>
      <c r="W1470">
        <v>17</v>
      </c>
      <c r="X1470">
        <v>3</v>
      </c>
      <c r="Y1470">
        <v>2</v>
      </c>
      <c r="Z1470">
        <v>9</v>
      </c>
      <c r="AA1470">
        <v>6</v>
      </c>
      <c r="AB1470">
        <v>0</v>
      </c>
      <c r="AC1470">
        <v>8</v>
      </c>
      <c r="AD1470">
        <v>0</v>
      </c>
      <c r="AE1470">
        <v>0</v>
      </c>
      <c r="AF1470">
        <v>1</v>
      </c>
      <c r="AG1470">
        <v>1</v>
      </c>
      <c r="AH1470" t="s">
        <v>56</v>
      </c>
      <c r="AI1470" t="s">
        <v>46</v>
      </c>
      <c r="AJ1470" t="s">
        <v>47</v>
      </c>
      <c r="AK1470" t="s">
        <v>71</v>
      </c>
      <c r="AL1470" t="s">
        <v>49</v>
      </c>
      <c r="AM1470">
        <v>3</v>
      </c>
      <c r="AN1470" t="s">
        <v>94</v>
      </c>
      <c r="AO1470" t="str" cm="1">
        <f t="array" ref="AO1470">_xlfn.IFS(
  attrition_data[[#This Row],[YearsSinceLastPromotion]]="","",
  attrition_data[[#This Row],[YearsSinceLastPromotion]]=0,"0",
  attrition_data[[#This Row],[YearsSinceLastPromotion]]&lt;=2,"1–2",
  attrition_data[[#This Row],[YearsSinceLastPromotion]]&lt;=5,"3–5",
  TRUE,"6+"
)</f>
        <v>0</v>
      </c>
      <c r="AP1470">
        <f>attrition_data[[#This Row],[MonthlyIncome]] * 12 * ReplacementFactor</f>
        <v>19404</v>
      </c>
      <c r="AQ1470">
        <f>IFERROR(attrition_data[[#This Row],[AttritionFlag]] * attrition_data[[#This Row],[ReplacementCost]], 0)</f>
        <v>0</v>
      </c>
      <c r="AR1470">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70" t="str" cm="1">
        <f t="array" ref="AS1470">_xlfn.IFS(
  attrition_data[[#This Row],[RiskScore]] &lt;= $AU$3, "Q1 (Lowest)",
  attrition_data[[#This Row],[RiskScore]] &lt;= $AV$3, "Q2",
  attrition_data[[#This Row],[RiskScore]] &lt;= $AW$3, "Q3",
  TRUE, "Q4 (Highest)"
)</f>
        <v>Q1 (Lowest)</v>
      </c>
    </row>
    <row r="1471" spans="1:45">
      <c r="A1471">
        <v>34</v>
      </c>
      <c r="B1471" t="s">
        <v>50</v>
      </c>
      <c r="C1471" t="s">
        <v>39</v>
      </c>
      <c r="D1471" t="s">
        <v>52</v>
      </c>
      <c r="E1471">
        <v>8</v>
      </c>
      <c r="F1471">
        <v>3</v>
      </c>
      <c r="G1471" t="s">
        <v>64</v>
      </c>
      <c r="H1471">
        <v>2068</v>
      </c>
      <c r="I1471">
        <v>2</v>
      </c>
      <c r="J1471" t="s">
        <v>53</v>
      </c>
      <c r="K1471">
        <v>4</v>
      </c>
      <c r="L1471">
        <v>2</v>
      </c>
      <c r="M1471" t="s">
        <v>60</v>
      </c>
      <c r="N1471">
        <v>3</v>
      </c>
      <c r="O1471" t="s">
        <v>55</v>
      </c>
      <c r="P1471">
        <v>4404</v>
      </c>
      <c r="Q1471">
        <v>2</v>
      </c>
      <c r="R1471" t="s">
        <v>50</v>
      </c>
      <c r="S1471">
        <v>12</v>
      </c>
      <c r="T1471">
        <v>3</v>
      </c>
      <c r="U1471">
        <v>1</v>
      </c>
      <c r="V1471">
        <v>0</v>
      </c>
      <c r="W1471">
        <v>6</v>
      </c>
      <c r="X1471">
        <v>3</v>
      </c>
      <c r="Y1471">
        <v>4</v>
      </c>
      <c r="Z1471">
        <v>4</v>
      </c>
      <c r="AA1471">
        <v>3</v>
      </c>
      <c r="AB1471">
        <v>1</v>
      </c>
      <c r="AC1471">
        <v>2</v>
      </c>
      <c r="AD1471">
        <v>0</v>
      </c>
      <c r="AE1471">
        <v>0</v>
      </c>
      <c r="AF1471">
        <v>1</v>
      </c>
      <c r="AG1471">
        <v>1</v>
      </c>
      <c r="AH1471" t="s">
        <v>63</v>
      </c>
      <c r="AI1471" t="s">
        <v>57</v>
      </c>
      <c r="AJ1471" t="s">
        <v>61</v>
      </c>
      <c r="AK1471" t="s">
        <v>48</v>
      </c>
      <c r="AL1471" t="s">
        <v>65</v>
      </c>
      <c r="AM1471">
        <v>2.5</v>
      </c>
      <c r="AN1471" t="s">
        <v>96</v>
      </c>
      <c r="AO1471" t="str" cm="1">
        <f t="array" ref="AO1471">_xlfn.IFS(
  attrition_data[[#This Row],[YearsSinceLastPromotion]]="","",
  attrition_data[[#This Row],[YearsSinceLastPromotion]]=0,"0",
  attrition_data[[#This Row],[YearsSinceLastPromotion]]&lt;=2,"1–2",
  attrition_data[[#This Row],[YearsSinceLastPromotion]]&lt;=5,"3–5",
  TRUE,"6+"
)</f>
        <v>1–2</v>
      </c>
      <c r="AP1471">
        <f>attrition_data[[#This Row],[MonthlyIncome]] * 12 * ReplacementFactor</f>
        <v>15854.4</v>
      </c>
      <c r="AQ1471">
        <f>IFERROR(attrition_data[[#This Row],[AttritionFlag]] * attrition_data[[#This Row],[ReplacementCost]], 0)</f>
        <v>0</v>
      </c>
      <c r="AR1471">
        <f xml:space="preserve">  N(attrition_data[[#This Row],[OverTimeFlag]]&gt;=1)
 + N(attrition_data[[#This Row],[YearsAtCompany]]&lt;=2)
 + N( IF(attrition_data[[#This Row],[SatisfactionIndex]]&lt;&gt;"",
         attrition_data[[#This Row],[SatisfactionIndex]]&lt;=LowSatMax,
         attrition_data[[#This Row],[SatisfactionLevel]]="Low") )
 + N(attrition_data[[#This Row],[DistanceFromHome]]&gt;=LongCommuteKm)
 + N(attrition_data[[#This Row],[YearsSinceLastPromotion]]&gt;=3)</f>
        <v>0</v>
      </c>
      <c r="AS1471" t="str" cm="1">
        <f t="array" ref="AS1471">_xlfn.IFS(
  attrition_data[[#This Row],[RiskScore]] &lt;= $AU$3, "Q1 (Lowest)",
  attrition_data[[#This Row],[RiskScore]] &lt;= $AV$3, "Q2",
  attrition_data[[#This Row],[RiskScore]] &lt;= $AW$3, "Q3",
  TRUE, "Q4 (Highest)"
)</f>
        <v>Q1 (Lowest)</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6BF06-21D5-4078-9F0D-65D27C61BF44}">
  <dimension ref="A1:B42"/>
  <sheetViews>
    <sheetView zoomScale="110" zoomScaleNormal="110" workbookViewId="0">
      <selection activeCell="C1" sqref="C1"/>
    </sheetView>
  </sheetViews>
  <sheetFormatPr defaultRowHeight="15"/>
  <cols>
    <col min="1" max="1" width="35.7109375" customWidth="1"/>
    <col min="2" max="2" width="15.85546875" customWidth="1"/>
    <col min="3" max="3" width="21.85546875" bestFit="1" customWidth="1"/>
  </cols>
  <sheetData>
    <row r="1" spans="1:2" ht="18.75">
      <c r="A1" s="37" t="s">
        <v>141</v>
      </c>
      <c r="B1" s="36"/>
    </row>
    <row r="2" spans="1:2">
      <c r="A2" s="53"/>
      <c r="B2" s="54"/>
    </row>
    <row r="3" spans="1:2">
      <c r="A3" s="6" t="s">
        <v>85</v>
      </c>
      <c r="B3" s="75">
        <f>COUNTA(attrition_data[EmployeeId])</f>
        <v>1470</v>
      </c>
    </row>
    <row r="4" spans="1:2">
      <c r="A4" s="15"/>
      <c r="B4" s="35"/>
    </row>
    <row r="5" spans="1:2">
      <c r="A5" s="15" t="s">
        <v>125</v>
      </c>
      <c r="B5" s="76">
        <f>SUM(attrition_data[AttritionFlag])</f>
        <v>237</v>
      </c>
    </row>
    <row r="6" spans="1:2">
      <c r="A6" s="15"/>
      <c r="B6" s="35"/>
    </row>
    <row r="7" spans="1:2">
      <c r="A7" s="15" t="s">
        <v>88</v>
      </c>
      <c r="B7" s="81">
        <f>B5/B3</f>
        <v>0.16122448979591836</v>
      </c>
    </row>
    <row r="8" spans="1:2">
      <c r="A8" s="15"/>
      <c r="B8" s="35"/>
    </row>
    <row r="9" spans="1:2">
      <c r="A9" s="15" t="s">
        <v>131</v>
      </c>
      <c r="B9" s="78">
        <f>SUM(attrition_data[AttritionCost])</f>
        <v>4084347.5999999996</v>
      </c>
    </row>
    <row r="10" spans="1:2">
      <c r="A10" s="15"/>
      <c r="B10" s="35"/>
    </row>
    <row r="11" spans="1:2">
      <c r="A11" s="15" t="s">
        <v>91</v>
      </c>
      <c r="B11" s="76">
        <f>AVERAGE(attrition_data[YearsAtCompany])</f>
        <v>7.0081632653061225</v>
      </c>
    </row>
    <row r="12" spans="1:2">
      <c r="A12" s="15"/>
      <c r="B12" s="35"/>
    </row>
    <row r="13" spans="1:2">
      <c r="A13" s="15" t="s">
        <v>89</v>
      </c>
      <c r="B13" s="78">
        <f>AVERAGE(attrition_data[SatisfactionIndex])</f>
        <v>2.730952380952381</v>
      </c>
    </row>
    <row r="14" spans="1:2">
      <c r="A14" s="15"/>
      <c r="B14" s="35"/>
    </row>
    <row r="15" spans="1:2">
      <c r="A15" s="15" t="s">
        <v>90</v>
      </c>
      <c r="B15" s="82">
        <f>COUNTIFS(attrition_data[OverTime], "Yes") / ROWS(attrition_data[EmployeeId])</f>
        <v>0.28299319727891159</v>
      </c>
    </row>
    <row r="16" spans="1:2">
      <c r="A16" s="15"/>
      <c r="B16" s="35"/>
    </row>
    <row r="17" spans="1:2">
      <c r="A17" s="15" t="s">
        <v>132</v>
      </c>
      <c r="B17" s="82">
        <f>COUNTIFS(attrition_data[CareerStage], "Early Career") / ROWS(attrition_data[EmployeeId])</f>
        <v>0.11224489795918367</v>
      </c>
    </row>
    <row r="18" spans="1:2">
      <c r="A18" s="15"/>
      <c r="B18" s="35"/>
    </row>
    <row r="19" spans="1:2">
      <c r="A19" s="15" t="s">
        <v>133</v>
      </c>
      <c r="B19" s="82">
        <f>IFERROR(
  SUMIFS(attrition_data[AttritionFlag], attrition_data[EmploymentStage], "New Hires") /
  COUNTIFS(attrition_data[EmploymentStage], "New Hires"),
0)</f>
        <v>0.34883720930232559</v>
      </c>
    </row>
    <row r="20" spans="1:2">
      <c r="A20" s="15"/>
      <c r="B20" s="35"/>
    </row>
    <row r="21" spans="1:2">
      <c r="A21" s="15" t="s">
        <v>134</v>
      </c>
      <c r="B21" s="82">
        <f>IFERROR(
  SUMIFS(attrition_data[AttritionFlag], attrition_data[OverTime], "Yes") /
  COUNTIFS(attrition_data[OverTime], "Yes"),
0)</f>
        <v>0.30528846153846156</v>
      </c>
    </row>
    <row r="22" spans="1:2">
      <c r="A22" s="15"/>
      <c r="B22" s="35"/>
    </row>
    <row r="23" spans="1:2">
      <c r="A23" s="15" t="s">
        <v>135</v>
      </c>
      <c r="B23" s="82">
        <f>IFERROR(
  SUMIFS(attrition_data[AttritionFlag], attrition_data[CommuteRange], "20+ km") /
  COUNTIFS(attrition_data[CommuteRange], "20+ km"),
0)</f>
        <v>0.22058823529411764</v>
      </c>
    </row>
    <row r="24" spans="1:2">
      <c r="A24" s="15"/>
      <c r="B24" s="35"/>
    </row>
    <row r="25" spans="1:2">
      <c r="A25" s="15" t="s">
        <v>136</v>
      </c>
      <c r="B25" s="82">
        <f>IFERROR(
  SUMIFS(attrition_data[AttritionFlag], attrition_data[IncomeGroup], "Low Income") /
  COUNTIFS(attrition_data[IncomeGroup], "Low Income"),
0)</f>
        <v>0.21762349799732977</v>
      </c>
    </row>
    <row r="26" spans="1:2">
      <c r="A26" s="15"/>
      <c r="B26" s="35"/>
    </row>
    <row r="27" spans="1:2">
      <c r="A27" s="15" t="s">
        <v>137</v>
      </c>
      <c r="B27" s="82">
        <f>IFERROR(
  SUMIFS(attrition_data[AttritionFlag], attrition_data[ManagerStability], 0) /
  COUNTIFS(attrition_data[ManagerStability], 0),
0)</f>
        <v>0.32319391634980987</v>
      </c>
    </row>
    <row r="28" spans="1:2">
      <c r="A28" s="15"/>
      <c r="B28" s="35"/>
    </row>
    <row r="29" spans="1:2">
      <c r="A29" s="15" t="s">
        <v>138</v>
      </c>
      <c r="B29" s="76" cm="1">
        <f t="array" ref="B29">MEDIAN( _xlfn._xlws.FILTER(attrition_data[MonthlyIncome], attrition_data[AttritionFlag]=1) )</f>
        <v>3202</v>
      </c>
    </row>
    <row r="30" spans="1:2">
      <c r="A30" s="15"/>
      <c r="B30" s="77"/>
    </row>
    <row r="31" spans="1:2">
      <c r="A31" s="15" t="s">
        <v>139</v>
      </c>
      <c r="B31" s="76" cm="1">
        <f t="array" ref="B31">MEDIAN( _xlfn._xlws.FILTER(attrition_data[MonthlyIncome], attrition_data[AttritionFlag]=0) )</f>
        <v>5204</v>
      </c>
    </row>
    <row r="32" spans="1:2">
      <c r="A32" s="15"/>
      <c r="B32" s="35"/>
    </row>
    <row r="33" spans="1:2">
      <c r="A33" s="15" t="s">
        <v>140</v>
      </c>
      <c r="B33" s="82">
        <f>IFERROR( B29/B31 - 1, 0 )</f>
        <v>-0.38470407378939275</v>
      </c>
    </row>
    <row r="34" spans="1:2">
      <c r="A34" s="15"/>
      <c r="B34" s="35"/>
    </row>
    <row r="35" spans="1:2">
      <c r="A35" s="15" t="s">
        <v>162</v>
      </c>
      <c r="B35" s="78">
        <f>SUMIFS(attrition_data[ReplacementCost], attrition_data[Attrition], "Yes")</f>
        <v>4084347.5999999996</v>
      </c>
    </row>
    <row r="36" spans="1:2">
      <c r="A36" s="15"/>
      <c r="B36" s="35"/>
    </row>
    <row r="37" spans="1:2">
      <c r="A37" s="15" t="s">
        <v>163</v>
      </c>
      <c r="B37" s="78">
        <f>IFERROR(B35/B5,0)</f>
        <v>17233.534177215188</v>
      </c>
    </row>
    <row r="38" spans="1:2">
      <c r="A38" s="15"/>
      <c r="B38" s="35"/>
    </row>
    <row r="39" spans="1:2">
      <c r="A39" s="15" t="s">
        <v>177</v>
      </c>
      <c r="B39" s="79">
        <f>100*(
  GETPIVOTDATA("Attrition Rate", charts!$A$19, "Overtime", "Yes")
 -GETPIVOTDATA("Attrition Rate", charts!$A$19, "Overtime", "No")
)</f>
        <v>20.092413516274998</v>
      </c>
    </row>
    <row r="40" spans="1:2">
      <c r="A40" s="15"/>
      <c r="B40" s="35"/>
    </row>
    <row r="41" spans="1:2">
      <c r="A41" s="15" t="s">
        <v>178</v>
      </c>
      <c r="B41" s="35"/>
    </row>
    <row r="42" spans="1:2">
      <c r="A42" s="7" t="str">
        <f>analysis!O155</f>
        <v>Research &amp; Development</v>
      </c>
      <c r="B42" s="80">
        <f>GETPIVOTDATA("ReplacementCost", analysis!$O$152, "Department", analysis!O155)</f>
        <v>1966946.4000000001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3B228-A339-435F-A79F-280F8B42800D}">
  <dimension ref="A1:H8"/>
  <sheetViews>
    <sheetView workbookViewId="0"/>
  </sheetViews>
  <sheetFormatPr defaultRowHeight="15"/>
  <cols>
    <col min="1" max="1" width="20" customWidth="1"/>
    <col min="4" max="4" width="16.85546875" bestFit="1" customWidth="1"/>
    <col min="5" max="5" width="16.85546875" customWidth="1"/>
    <col min="6" max="6" width="15.7109375" customWidth="1"/>
    <col min="7" max="7" width="12.5703125" bestFit="1" customWidth="1"/>
  </cols>
  <sheetData>
    <row r="1" spans="1:8">
      <c r="A1" t="s">
        <v>107</v>
      </c>
      <c r="B1" t="s">
        <v>108</v>
      </c>
      <c r="G1" s="40" t="s">
        <v>112</v>
      </c>
      <c r="H1" s="40" t="s">
        <v>116</v>
      </c>
    </row>
    <row r="2" spans="1:8">
      <c r="A2" t="s">
        <v>109</v>
      </c>
      <c r="B2">
        <f>ReplacementFactor</f>
        <v>0.3</v>
      </c>
      <c r="D2" s="6" t="s">
        <v>117</v>
      </c>
      <c r="E2" s="8" t="s">
        <v>113</v>
      </c>
      <c r="G2" s="38" t="s">
        <v>113</v>
      </c>
      <c r="H2" s="38">
        <v>0.3</v>
      </c>
    </row>
    <row r="3" spans="1:8">
      <c r="A3" t="s">
        <v>110</v>
      </c>
      <c r="B3">
        <v>20</v>
      </c>
      <c r="D3" s="7" t="s">
        <v>118</v>
      </c>
      <c r="E3" s="9">
        <f>_xlfn.XLOOKUP($E$2, $G$2:$G$4, $H$2:$H$4)</f>
        <v>0.3</v>
      </c>
      <c r="G3" s="39" t="s">
        <v>114</v>
      </c>
      <c r="H3" s="39">
        <v>0.5</v>
      </c>
    </row>
    <row r="4" spans="1:8">
      <c r="A4" t="s">
        <v>111</v>
      </c>
      <c r="B4">
        <v>2</v>
      </c>
      <c r="G4" s="38" t="s">
        <v>115</v>
      </c>
      <c r="H4" s="38">
        <v>1</v>
      </c>
    </row>
    <row r="8" spans="1:8">
      <c r="A8" s="11"/>
    </row>
  </sheetData>
  <dataValidations count="1">
    <dataValidation type="list" allowBlank="1" showInputMessage="1" showErrorMessage="1" sqref="E2" xr:uid="{02AD3F9C-E454-4B4C-9CFB-021569088899}">
      <formula1>$G$2:$G$4</formula1>
    </dataValidation>
  </dataValidations>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DDF78-B6F7-4D05-9749-6B99E7A18640}">
  <dimension ref="A1:T174"/>
  <sheetViews>
    <sheetView zoomScale="84" zoomScaleNormal="84" workbookViewId="0">
      <selection activeCell="K48" sqref="K48"/>
    </sheetView>
  </sheetViews>
  <sheetFormatPr defaultRowHeight="15"/>
  <cols>
    <col min="1" max="1" width="13.42578125" bestFit="1" customWidth="1"/>
    <col min="2" max="2" width="13.140625" bestFit="1" customWidth="1"/>
    <col min="3" max="3" width="10.7109375" customWidth="1"/>
    <col min="4" max="4" width="15.7109375" bestFit="1" customWidth="1"/>
    <col min="5" max="5" width="13.5703125" bestFit="1" customWidth="1"/>
    <col min="6" max="6" width="20.7109375" bestFit="1" customWidth="1"/>
    <col min="7" max="7" width="18.5703125" bestFit="1" customWidth="1"/>
    <col min="8" max="9" width="13.28515625" customWidth="1"/>
    <col min="12" max="12" width="25" bestFit="1" customWidth="1"/>
    <col min="13" max="13" width="8.28515625" bestFit="1" customWidth="1"/>
    <col min="14" max="14" width="6.5703125" bestFit="1" customWidth="1"/>
    <col min="15" max="15" width="11.28515625" bestFit="1" customWidth="1"/>
    <col min="16" max="16" width="9.5703125" bestFit="1" customWidth="1"/>
    <col min="17" max="17" width="9.140625" bestFit="1" customWidth="1"/>
    <col min="18" max="18" width="11.28515625" bestFit="1" customWidth="1"/>
  </cols>
  <sheetData>
    <row r="1" spans="1:14">
      <c r="K1" s="15"/>
    </row>
    <row r="2" spans="1:14">
      <c r="A2" s="5" t="s">
        <v>99</v>
      </c>
      <c r="K2" s="15"/>
      <c r="L2" s="5" t="s">
        <v>106</v>
      </c>
    </row>
    <row r="3" spans="1:14">
      <c r="K3" s="15"/>
    </row>
    <row r="4" spans="1:14">
      <c r="A4" s="1" t="s">
        <v>86</v>
      </c>
      <c r="B4" t="s">
        <v>88</v>
      </c>
      <c r="K4" s="15"/>
      <c r="L4" s="1" t="s">
        <v>86</v>
      </c>
      <c r="M4" t="s">
        <v>88</v>
      </c>
      <c r="N4" t="s">
        <v>125</v>
      </c>
    </row>
    <row r="5" spans="1:14">
      <c r="A5" s="2" t="s">
        <v>84</v>
      </c>
      <c r="B5" s="3">
        <v>0.19047619047619047</v>
      </c>
      <c r="K5" s="15"/>
      <c r="L5" s="2" t="s">
        <v>97</v>
      </c>
      <c r="M5" s="3">
        <v>0.36666666666666664</v>
      </c>
      <c r="N5" s="84">
        <v>11</v>
      </c>
    </row>
    <row r="6" spans="1:14">
      <c r="A6" s="2" t="s">
        <v>52</v>
      </c>
      <c r="B6" s="3">
        <v>0.13839750260145681</v>
      </c>
      <c r="K6" s="15"/>
      <c r="L6" s="2" t="s">
        <v>93</v>
      </c>
      <c r="M6" s="3">
        <v>0.3014705882352941</v>
      </c>
      <c r="N6" s="84">
        <v>41</v>
      </c>
    </row>
    <row r="7" spans="1:14">
      <c r="A7" s="2" t="s">
        <v>40</v>
      </c>
      <c r="B7" s="3">
        <v>0.20627802690582961</v>
      </c>
      <c r="K7" s="15"/>
      <c r="L7" s="2" t="s">
        <v>96</v>
      </c>
      <c r="M7" s="3">
        <v>0.1793103448275862</v>
      </c>
      <c r="N7" s="84">
        <v>78</v>
      </c>
    </row>
    <row r="8" spans="1:14">
      <c r="A8" s="2" t="s">
        <v>87</v>
      </c>
      <c r="B8" s="3">
        <v>0.16122448979591836</v>
      </c>
      <c r="K8" s="15"/>
      <c r="L8" s="2" t="s">
        <v>94</v>
      </c>
      <c r="M8" s="3">
        <v>0.13594040968342644</v>
      </c>
      <c r="N8" s="84">
        <v>73</v>
      </c>
    </row>
    <row r="9" spans="1:14">
      <c r="K9" s="15"/>
      <c r="L9" s="2" t="s">
        <v>95</v>
      </c>
      <c r="M9" s="3">
        <v>0.10240963855421686</v>
      </c>
      <c r="N9" s="84">
        <v>34</v>
      </c>
    </row>
    <row r="10" spans="1:14">
      <c r="K10" s="15"/>
      <c r="L10" s="2"/>
      <c r="M10" s="10"/>
    </row>
    <row r="11" spans="1:14">
      <c r="K11" s="15"/>
      <c r="L11" s="2"/>
      <c r="M11" s="10"/>
    </row>
    <row r="12" spans="1:14">
      <c r="K12" s="15"/>
      <c r="L12" s="2"/>
      <c r="M12" s="10"/>
    </row>
    <row r="13" spans="1:14">
      <c r="K13" s="15"/>
      <c r="L13" s="2"/>
      <c r="M13" s="10"/>
    </row>
    <row r="14" spans="1:14">
      <c r="K14" s="15"/>
      <c r="L14" s="2"/>
      <c r="M14" s="10"/>
    </row>
    <row r="15" spans="1:14">
      <c r="K15" s="15"/>
    </row>
    <row r="16" spans="1:14">
      <c r="K16" s="15"/>
    </row>
    <row r="17" spans="1:20">
      <c r="A17" s="5" t="s">
        <v>100</v>
      </c>
      <c r="K17" s="15"/>
      <c r="L17" s="5" t="s">
        <v>123</v>
      </c>
    </row>
    <row r="18" spans="1:20">
      <c r="K18" s="15"/>
    </row>
    <row r="19" spans="1:20">
      <c r="A19" s="1" t="s">
        <v>101</v>
      </c>
      <c r="B19" t="s">
        <v>88</v>
      </c>
      <c r="K19" s="15"/>
      <c r="L19" s="1" t="s">
        <v>86</v>
      </c>
      <c r="M19" t="s">
        <v>88</v>
      </c>
    </row>
    <row r="20" spans="1:20">
      <c r="A20" s="2" t="s">
        <v>50</v>
      </c>
      <c r="B20" s="3">
        <v>0.10436432637571158</v>
      </c>
      <c r="K20" s="15"/>
      <c r="L20" s="2" t="s">
        <v>50</v>
      </c>
      <c r="M20" s="3">
        <v>0.14661654135338345</v>
      </c>
    </row>
    <row r="21" spans="1:20">
      <c r="A21" s="2" t="s">
        <v>38</v>
      </c>
      <c r="B21" s="3">
        <v>0.30528846153846156</v>
      </c>
      <c r="K21" s="15"/>
      <c r="L21" s="2" t="s">
        <v>38</v>
      </c>
      <c r="M21" s="3">
        <v>0.16950959488272921</v>
      </c>
    </row>
    <row r="22" spans="1:20">
      <c r="A22" s="2"/>
      <c r="B22" s="3"/>
      <c r="K22" s="15"/>
      <c r="L22" s="2"/>
      <c r="M22" s="10"/>
    </row>
    <row r="23" spans="1:20">
      <c r="A23" s="2"/>
      <c r="B23" s="3"/>
      <c r="K23" s="15"/>
      <c r="L23" s="2"/>
      <c r="M23" s="10"/>
    </row>
    <row r="24" spans="1:20">
      <c r="A24" s="2"/>
      <c r="B24" s="3"/>
      <c r="K24" s="15"/>
      <c r="L24" s="2"/>
      <c r="M24" s="10"/>
    </row>
    <row r="25" spans="1:20">
      <c r="A25" s="2"/>
      <c r="B25" s="3"/>
      <c r="K25" s="15"/>
    </row>
    <row r="26" spans="1:20">
      <c r="K26" s="15"/>
      <c r="L26" s="2"/>
      <c r="N26" s="4"/>
      <c r="O26" s="4"/>
      <c r="P26" s="4"/>
      <c r="Q26" s="4"/>
      <c r="R26" s="4"/>
      <c r="S26" s="13"/>
      <c r="T26" s="13"/>
    </row>
    <row r="27" spans="1:20">
      <c r="K27" s="15"/>
      <c r="L27" s="2"/>
      <c r="N27" s="4"/>
      <c r="O27" s="4"/>
      <c r="P27" s="4"/>
      <c r="Q27" s="4"/>
      <c r="R27" s="4"/>
      <c r="S27" s="13"/>
      <c r="T27" s="13"/>
    </row>
    <row r="28" spans="1:20">
      <c r="K28" s="15"/>
      <c r="L28" s="2"/>
      <c r="N28" s="4"/>
      <c r="O28" s="4"/>
      <c r="P28" s="4"/>
      <c r="Q28" s="4"/>
      <c r="R28" s="4"/>
      <c r="S28" s="13"/>
      <c r="T28" s="13"/>
    </row>
    <row r="29" spans="1:20">
      <c r="K29" s="15"/>
      <c r="L29" s="2"/>
      <c r="N29" s="4"/>
      <c r="O29" s="4"/>
      <c r="P29" s="4"/>
      <c r="Q29" s="4"/>
      <c r="R29" s="4"/>
      <c r="S29" s="13"/>
      <c r="T29" s="13"/>
    </row>
    <row r="30" spans="1:20">
      <c r="A30" s="5" t="s">
        <v>154</v>
      </c>
      <c r="K30" s="15"/>
      <c r="L30" s="5" t="s">
        <v>147</v>
      </c>
    </row>
    <row r="31" spans="1:20">
      <c r="K31" s="15"/>
    </row>
    <row r="32" spans="1:20">
      <c r="A32" s="1" t="s">
        <v>86</v>
      </c>
      <c r="B32" t="s">
        <v>88</v>
      </c>
      <c r="K32" s="15"/>
      <c r="L32" s="1" t="s">
        <v>86</v>
      </c>
      <c r="M32" t="s">
        <v>148</v>
      </c>
      <c r="N32" t="s">
        <v>149</v>
      </c>
    </row>
    <row r="33" spans="1:14">
      <c r="A33" s="2" t="s">
        <v>80</v>
      </c>
      <c r="B33" s="3">
        <v>2.5000000000000001E-2</v>
      </c>
      <c r="K33" s="15"/>
      <c r="L33" s="2" t="s">
        <v>52</v>
      </c>
      <c r="M33" s="4">
        <v>1966946.3999999994</v>
      </c>
      <c r="N33" s="3">
        <v>0.48158153826084737</v>
      </c>
    </row>
    <row r="34" spans="1:14">
      <c r="A34" s="2" t="s">
        <v>75</v>
      </c>
      <c r="B34" s="3">
        <v>4.9019607843137254E-2</v>
      </c>
      <c r="K34" s="15"/>
      <c r="L34" s="2" t="s">
        <v>40</v>
      </c>
      <c r="M34" s="4">
        <v>1956880.7999999996</v>
      </c>
      <c r="N34" s="3">
        <v>0.96069864376871361</v>
      </c>
    </row>
    <row r="35" spans="1:14">
      <c r="A35" s="2" t="s">
        <v>70</v>
      </c>
      <c r="B35" s="3">
        <v>6.8702290076335881E-2</v>
      </c>
      <c r="K35" s="15"/>
      <c r="L35" s="2" t="s">
        <v>84</v>
      </c>
      <c r="M35" s="4">
        <v>160520.4</v>
      </c>
      <c r="N35" s="3">
        <v>1.0000000000000002</v>
      </c>
    </row>
    <row r="36" spans="1:14">
      <c r="A36" s="2" t="s">
        <v>69</v>
      </c>
      <c r="B36" s="3">
        <v>6.8965517241379309E-2</v>
      </c>
      <c r="K36" s="15"/>
    </row>
    <row r="37" spans="1:14">
      <c r="A37" s="2" t="s">
        <v>54</v>
      </c>
      <c r="B37" s="3">
        <v>0.16095890410958905</v>
      </c>
      <c r="K37" s="15"/>
    </row>
    <row r="38" spans="1:14">
      <c r="A38" s="2" t="s">
        <v>43</v>
      </c>
      <c r="B38" s="3">
        <v>0.17484662576687116</v>
      </c>
      <c r="K38" s="15"/>
    </row>
    <row r="39" spans="1:14">
      <c r="A39" s="2" t="s">
        <v>84</v>
      </c>
      <c r="B39" s="3">
        <v>0.23076923076923078</v>
      </c>
      <c r="K39" s="15"/>
    </row>
    <row r="40" spans="1:14">
      <c r="A40" s="2" t="s">
        <v>60</v>
      </c>
      <c r="B40" s="3">
        <v>0.23938223938223938</v>
      </c>
      <c r="K40" s="15"/>
    </row>
    <row r="41" spans="1:14">
      <c r="A41" s="2" t="s">
        <v>79</v>
      </c>
      <c r="B41" s="3">
        <v>0.39759036144578314</v>
      </c>
      <c r="K41" s="15"/>
    </row>
    <row r="42" spans="1:14">
      <c r="A42" s="2" t="s">
        <v>87</v>
      </c>
      <c r="B42" s="3">
        <v>0.16122448979591836</v>
      </c>
      <c r="K42" s="15"/>
    </row>
    <row r="43" spans="1:14">
      <c r="K43" s="15"/>
    </row>
    <row r="44" spans="1:14">
      <c r="K44" s="15"/>
    </row>
    <row r="45" spans="1:14">
      <c r="K45" s="15"/>
    </row>
    <row r="46" spans="1:14">
      <c r="K46" s="15"/>
    </row>
    <row r="47" spans="1:14">
      <c r="K47" s="15"/>
      <c r="L47" s="5" t="s">
        <v>150</v>
      </c>
    </row>
    <row r="48" spans="1:14">
      <c r="K48" s="15"/>
    </row>
    <row r="49" spans="1:13">
      <c r="K49" s="15"/>
    </row>
    <row r="50" spans="1:13">
      <c r="K50" s="15"/>
    </row>
    <row r="51" spans="1:13">
      <c r="K51" s="15"/>
      <c r="L51" s="17" t="s">
        <v>86</v>
      </c>
      <c r="M51" s="17" t="s">
        <v>148</v>
      </c>
    </row>
    <row r="52" spans="1:13">
      <c r="A52" s="5" t="s">
        <v>155</v>
      </c>
      <c r="K52" s="15"/>
      <c r="L52" t="s">
        <v>70</v>
      </c>
      <c r="M52" s="4">
        <v>276962.39999999997</v>
      </c>
    </row>
    <row r="53" spans="1:13">
      <c r="K53" s="15"/>
      <c r="L53" t="s">
        <v>84</v>
      </c>
      <c r="M53" s="4">
        <v>160520.4</v>
      </c>
    </row>
    <row r="54" spans="1:13">
      <c r="A54" s="1" t="s">
        <v>86</v>
      </c>
      <c r="B54" t="s">
        <v>88</v>
      </c>
      <c r="K54" s="15"/>
      <c r="L54" t="s">
        <v>60</v>
      </c>
      <c r="M54" s="4">
        <v>651578.4</v>
      </c>
    </row>
    <row r="55" spans="1:13">
      <c r="A55" s="2" t="s">
        <v>63</v>
      </c>
      <c r="B55" s="3">
        <v>0.20216606498194944</v>
      </c>
      <c r="K55" s="15"/>
      <c r="L55" t="s">
        <v>75</v>
      </c>
      <c r="M55" s="4">
        <v>302353.19999999995</v>
      </c>
    </row>
    <row r="56" spans="1:13">
      <c r="A56" s="2" t="s">
        <v>45</v>
      </c>
      <c r="B56" s="3">
        <v>0.100990099009901</v>
      </c>
      <c r="K56" s="15"/>
      <c r="L56" t="s">
        <v>69</v>
      </c>
      <c r="M56" s="4">
        <v>265158</v>
      </c>
    </row>
    <row r="57" spans="1:13">
      <c r="A57" s="2" t="s">
        <v>56</v>
      </c>
      <c r="B57" s="3">
        <v>0.10204081632653061</v>
      </c>
      <c r="K57" s="15"/>
      <c r="L57" t="s">
        <v>80</v>
      </c>
      <c r="M57" s="4">
        <v>139647.59999999998</v>
      </c>
    </row>
    <row r="58" spans="1:13">
      <c r="A58" s="2" t="s">
        <v>66</v>
      </c>
      <c r="B58" s="3">
        <v>0.15942028985507245</v>
      </c>
      <c r="K58" s="15"/>
      <c r="L58" t="s">
        <v>54</v>
      </c>
      <c r="M58" s="4">
        <v>470455.20000000007</v>
      </c>
    </row>
    <row r="59" spans="1:13">
      <c r="A59" s="2" t="s">
        <v>153</v>
      </c>
      <c r="B59" s="3">
        <v>0.39175257731958762</v>
      </c>
      <c r="K59" s="15"/>
      <c r="L59" t="s">
        <v>43</v>
      </c>
      <c r="M59" s="4">
        <v>1515168</v>
      </c>
    </row>
    <row r="60" spans="1:13">
      <c r="A60" s="2" t="s">
        <v>87</v>
      </c>
      <c r="B60" s="3">
        <v>0.16122448979591836</v>
      </c>
      <c r="K60" s="15"/>
      <c r="L60" t="s">
        <v>79</v>
      </c>
      <c r="M60" s="4">
        <v>280929.59999999992</v>
      </c>
    </row>
    <row r="61" spans="1:13">
      <c r="A61" s="2"/>
      <c r="K61" s="15"/>
      <c r="M61" s="4"/>
    </row>
    <row r="62" spans="1:13">
      <c r="A62" s="2"/>
      <c r="K62" s="15"/>
    </row>
    <row r="63" spans="1:13">
      <c r="A63" s="2"/>
      <c r="K63" s="15"/>
    </row>
    <row r="64" spans="1:13">
      <c r="A64" s="2"/>
      <c r="K64" s="15"/>
    </row>
    <row r="65" spans="1:20">
      <c r="A65" s="2"/>
      <c r="K65" s="15"/>
    </row>
    <row r="66" spans="1:20">
      <c r="A66" s="2"/>
      <c r="K66" s="15"/>
    </row>
    <row r="67" spans="1:20">
      <c r="K67" s="15"/>
    </row>
    <row r="68" spans="1:20">
      <c r="K68" s="15"/>
    </row>
    <row r="69" spans="1:20">
      <c r="A69" s="5" t="s">
        <v>156</v>
      </c>
      <c r="K69" s="15"/>
    </row>
    <row r="70" spans="1:20">
      <c r="K70" s="15"/>
    </row>
    <row r="71" spans="1:20">
      <c r="A71" s="1" t="s">
        <v>86</v>
      </c>
      <c r="B71" t="s">
        <v>88</v>
      </c>
      <c r="K71" s="15"/>
      <c r="L71" s="5" t="s">
        <v>146</v>
      </c>
    </row>
    <row r="72" spans="1:20">
      <c r="A72" s="2" t="s">
        <v>62</v>
      </c>
      <c r="B72" s="3">
        <v>0.34883720930232559</v>
      </c>
      <c r="K72" s="15"/>
    </row>
    <row r="73" spans="1:20">
      <c r="A73" s="2" t="s">
        <v>65</v>
      </c>
      <c r="B73" s="3">
        <v>0.15508021390374332</v>
      </c>
      <c r="K73" s="15"/>
      <c r="L73" s="1" t="s">
        <v>88</v>
      </c>
      <c r="M73" s="1" t="s">
        <v>127</v>
      </c>
      <c r="S73" s="5"/>
      <c r="T73" s="5"/>
    </row>
    <row r="74" spans="1:20">
      <c r="A74" s="2" t="s">
        <v>49</v>
      </c>
      <c r="B74" s="3">
        <v>0.12276785714285714</v>
      </c>
      <c r="K74" s="15"/>
      <c r="L74" s="1" t="s">
        <v>86</v>
      </c>
      <c r="M74" t="s">
        <v>50</v>
      </c>
      <c r="N74" t="s">
        <v>38</v>
      </c>
      <c r="O74" t="s">
        <v>87</v>
      </c>
      <c r="S74" s="13"/>
      <c r="T74" s="13"/>
    </row>
    <row r="75" spans="1:20">
      <c r="A75" s="2" t="s">
        <v>71</v>
      </c>
      <c r="B75" s="3">
        <v>6.6666666666666666E-2</v>
      </c>
      <c r="K75" s="15"/>
      <c r="L75" s="2" t="s">
        <v>84</v>
      </c>
      <c r="M75" s="3">
        <v>0.15217391304347827</v>
      </c>
      <c r="N75" s="3">
        <v>0.29411764705882354</v>
      </c>
      <c r="O75" s="3">
        <v>0.19047619047619047</v>
      </c>
      <c r="S75" s="13"/>
      <c r="T75" s="13"/>
    </row>
    <row r="76" spans="1:20">
      <c r="A76" s="2" t="s">
        <v>78</v>
      </c>
      <c r="B76" s="3">
        <v>0.12121212121212122</v>
      </c>
      <c r="K76" s="15"/>
      <c r="L76" s="2" t="s">
        <v>52</v>
      </c>
      <c r="M76" s="3">
        <v>8.5507246376811591E-2</v>
      </c>
      <c r="N76" s="3">
        <v>0.27306273062730629</v>
      </c>
      <c r="O76" s="3">
        <v>0.13839750260145681</v>
      </c>
      <c r="S76" s="13"/>
      <c r="T76" s="13"/>
    </row>
    <row r="77" spans="1:20">
      <c r="A77" s="2" t="s">
        <v>87</v>
      </c>
      <c r="B77" s="3">
        <v>0.16122448979591836</v>
      </c>
      <c r="K77" s="15"/>
      <c r="L77" s="2" t="s">
        <v>40</v>
      </c>
      <c r="M77" s="3">
        <v>0.13836477987421383</v>
      </c>
      <c r="N77" s="3">
        <v>0.375</v>
      </c>
      <c r="O77" s="3">
        <v>0.20627802690582961</v>
      </c>
      <c r="S77" s="13"/>
      <c r="T77" s="13"/>
    </row>
    <row r="78" spans="1:20">
      <c r="A78" s="2"/>
      <c r="K78" s="15"/>
      <c r="P78" s="4"/>
      <c r="Q78" s="4"/>
      <c r="R78" s="4"/>
      <c r="S78" s="13"/>
      <c r="T78" s="13"/>
    </row>
    <row r="79" spans="1:20">
      <c r="A79" s="2"/>
      <c r="K79" s="15"/>
    </row>
    <row r="80" spans="1:20">
      <c r="A80" s="2"/>
      <c r="K80" s="15"/>
    </row>
    <row r="81" spans="1:18">
      <c r="A81" s="2"/>
      <c r="K81" s="15"/>
    </row>
    <row r="82" spans="1:18">
      <c r="A82" s="2"/>
      <c r="K82" s="15"/>
    </row>
    <row r="83" spans="1:18">
      <c r="A83" s="2"/>
      <c r="K83" s="15"/>
    </row>
    <row r="84" spans="1:18">
      <c r="K84" s="15"/>
    </row>
    <row r="85" spans="1:18">
      <c r="K85" s="15"/>
      <c r="L85" s="5" t="s">
        <v>152</v>
      </c>
    </row>
    <row r="86" spans="1:18">
      <c r="A86" s="5" t="s">
        <v>157</v>
      </c>
      <c r="K86" s="15"/>
    </row>
    <row r="87" spans="1:18">
      <c r="K87" s="15"/>
      <c r="L87" s="1" t="s">
        <v>88</v>
      </c>
      <c r="M87" s="1" t="s">
        <v>127</v>
      </c>
    </row>
    <row r="88" spans="1:18">
      <c r="A88" s="1" t="s">
        <v>86</v>
      </c>
      <c r="B88" t="s">
        <v>88</v>
      </c>
      <c r="K88" s="15"/>
      <c r="L88" s="1" t="s">
        <v>86</v>
      </c>
      <c r="M88" t="s">
        <v>94</v>
      </c>
      <c r="N88" t="s">
        <v>93</v>
      </c>
      <c r="O88" t="s">
        <v>96</v>
      </c>
      <c r="P88" t="s">
        <v>95</v>
      </c>
      <c r="Q88" t="s">
        <v>97</v>
      </c>
      <c r="R88" t="s">
        <v>87</v>
      </c>
    </row>
    <row r="89" spans="1:18">
      <c r="A89" s="2" t="s">
        <v>76</v>
      </c>
      <c r="B89" s="3">
        <v>3.7593984962406013E-2</v>
      </c>
      <c r="K89" s="15"/>
      <c r="L89" s="2" t="s">
        <v>61</v>
      </c>
      <c r="M89" s="3">
        <v>0.18978102189781021</v>
      </c>
      <c r="N89" s="3">
        <v>0.4</v>
      </c>
      <c r="O89" s="3">
        <v>0.23981900452488689</v>
      </c>
      <c r="P89" s="3">
        <v>0.1377245508982036</v>
      </c>
      <c r="Q89" s="3">
        <v>0.41176470588235292</v>
      </c>
      <c r="R89" s="3">
        <v>0.21762349799732977</v>
      </c>
    </row>
    <row r="90" spans="1:18">
      <c r="A90" s="2" t="s">
        <v>61</v>
      </c>
      <c r="B90" s="3">
        <v>0.21762349799732977</v>
      </c>
      <c r="K90" s="15"/>
      <c r="L90" s="2" t="s">
        <v>47</v>
      </c>
      <c r="M90" s="3">
        <v>8.2802547770700632E-2</v>
      </c>
      <c r="N90" s="3">
        <v>0.21739130434782608</v>
      </c>
      <c r="O90" s="3">
        <v>0.125</v>
      </c>
      <c r="P90" s="3">
        <v>6.8627450980392163E-2</v>
      </c>
      <c r="Q90" s="3">
        <v>0.42857142857142855</v>
      </c>
      <c r="R90" s="3">
        <v>0.11136363636363636</v>
      </c>
    </row>
    <row r="91" spans="1:18">
      <c r="A91" s="2" t="s">
        <v>47</v>
      </c>
      <c r="B91" s="3">
        <v>0.11136363636363636</v>
      </c>
      <c r="K91" s="15"/>
      <c r="L91" s="2" t="s">
        <v>81</v>
      </c>
      <c r="M91" s="3">
        <v>8.1967213114754092E-2</v>
      </c>
      <c r="N91" s="3">
        <v>0.22222222222222221</v>
      </c>
      <c r="O91" s="3">
        <v>0.2</v>
      </c>
      <c r="P91" s="3">
        <v>0.1</v>
      </c>
      <c r="Q91" s="3">
        <v>0.33333333333333331</v>
      </c>
      <c r="R91" s="3">
        <v>0.13513513513513514</v>
      </c>
    </row>
    <row r="92" spans="1:18">
      <c r="A92" s="2" t="s">
        <v>81</v>
      </c>
      <c r="B92" s="3">
        <v>0.13513513513513514</v>
      </c>
      <c r="K92" s="15"/>
      <c r="L92" s="2" t="s">
        <v>76</v>
      </c>
      <c r="M92" s="3">
        <v>6.6666666666666666E-2</v>
      </c>
      <c r="N92" s="3">
        <v>9.0909090909090912E-2</v>
      </c>
      <c r="O92" s="3">
        <v>0</v>
      </c>
      <c r="P92" s="3">
        <v>3.0303030303030304E-2</v>
      </c>
      <c r="Q92" s="3">
        <v>0</v>
      </c>
      <c r="R92" s="3">
        <v>3.7593984962406013E-2</v>
      </c>
    </row>
    <row r="93" spans="1:18">
      <c r="A93" s="2" t="s">
        <v>87</v>
      </c>
      <c r="B93" s="3">
        <v>0.16122448979591836</v>
      </c>
      <c r="K93" s="15"/>
      <c r="L93" s="2" t="s">
        <v>87</v>
      </c>
      <c r="M93" s="3">
        <v>0.13594040968342644</v>
      </c>
      <c r="N93" s="3">
        <v>0.3014705882352941</v>
      </c>
      <c r="O93" s="3">
        <v>0.1793103448275862</v>
      </c>
      <c r="P93" s="3">
        <v>0.10240963855421686</v>
      </c>
      <c r="Q93" s="3">
        <v>0.36666666666666664</v>
      </c>
      <c r="R93" s="3">
        <v>0.16122448979591836</v>
      </c>
    </row>
    <row r="94" spans="1:18">
      <c r="A94" s="2"/>
      <c r="K94" s="15"/>
    </row>
    <row r="95" spans="1:18">
      <c r="A95" s="2"/>
      <c r="K95" s="15"/>
    </row>
    <row r="96" spans="1:18">
      <c r="A96" s="2"/>
      <c r="K96" s="15"/>
    </row>
    <row r="97" spans="1:11">
      <c r="A97" s="2"/>
      <c r="K97" s="15"/>
    </row>
    <row r="98" spans="1:11">
      <c r="A98" s="2"/>
      <c r="K98" s="15"/>
    </row>
    <row r="99" spans="1:11">
      <c r="A99" s="2"/>
      <c r="K99" s="15"/>
    </row>
    <row r="100" spans="1:11">
      <c r="A100" s="2"/>
      <c r="K100" s="15"/>
    </row>
    <row r="101" spans="1:11">
      <c r="K101" s="15"/>
    </row>
    <row r="102" spans="1:11">
      <c r="A102" s="5" t="s">
        <v>105</v>
      </c>
      <c r="K102" s="15"/>
    </row>
    <row r="103" spans="1:11">
      <c r="K103" s="15"/>
    </row>
    <row r="104" spans="1:11">
      <c r="A104" s="1" t="s">
        <v>86</v>
      </c>
      <c r="B104" t="s">
        <v>88</v>
      </c>
      <c r="K104" s="15"/>
    </row>
    <row r="105" spans="1:11">
      <c r="A105" s="2" t="s">
        <v>46</v>
      </c>
      <c r="B105" s="3">
        <v>0.13765822784810128</v>
      </c>
      <c r="K105" s="15"/>
    </row>
    <row r="106" spans="1:11">
      <c r="A106" s="2" t="s">
        <v>57</v>
      </c>
      <c r="B106" s="3">
        <v>0.14467005076142131</v>
      </c>
      <c r="K106" s="15"/>
    </row>
    <row r="107" spans="1:11">
      <c r="A107" s="2" t="s">
        <v>73</v>
      </c>
      <c r="B107" s="3">
        <v>0.21739130434782608</v>
      </c>
      <c r="K107" s="15"/>
    </row>
    <row r="108" spans="1:11">
      <c r="A108" s="2" t="s">
        <v>72</v>
      </c>
      <c r="B108" s="3">
        <v>0.184</v>
      </c>
      <c r="K108" s="15"/>
    </row>
    <row r="109" spans="1:11">
      <c r="A109" s="2" t="s">
        <v>68</v>
      </c>
      <c r="B109" s="3">
        <v>0.22058823529411764</v>
      </c>
      <c r="K109" s="15"/>
    </row>
    <row r="110" spans="1:11">
      <c r="A110" s="2" t="s">
        <v>87</v>
      </c>
      <c r="B110" s="3">
        <v>0.16122448979591836</v>
      </c>
      <c r="K110" s="15"/>
    </row>
    <row r="111" spans="1:11">
      <c r="K111" s="15"/>
    </row>
    <row r="112" spans="1:11">
      <c r="K112" s="15"/>
    </row>
    <row r="113" spans="1:15">
      <c r="A113" s="2"/>
      <c r="K113" s="15"/>
    </row>
    <row r="114" spans="1:15">
      <c r="A114" s="2"/>
      <c r="K114" s="15"/>
    </row>
    <row r="115" spans="1:15">
      <c r="A115" s="2"/>
      <c r="K115" s="15"/>
    </row>
    <row r="116" spans="1:15">
      <c r="A116" s="2"/>
      <c r="K116" s="15"/>
    </row>
    <row r="117" spans="1:15">
      <c r="A117" s="2"/>
      <c r="K117" s="15"/>
      <c r="L117" s="2"/>
      <c r="N117" s="4"/>
      <c r="O117" s="4"/>
    </row>
    <row r="118" spans="1:15">
      <c r="K118" s="15"/>
    </row>
    <row r="119" spans="1:15">
      <c r="K119" s="15"/>
    </row>
    <row r="120" spans="1:15">
      <c r="A120" s="5" t="s">
        <v>124</v>
      </c>
      <c r="K120" s="15"/>
      <c r="L120" s="5" t="s">
        <v>151</v>
      </c>
    </row>
    <row r="121" spans="1:15">
      <c r="K121" s="15"/>
    </row>
    <row r="122" spans="1:15">
      <c r="A122" s="1" t="s">
        <v>86</v>
      </c>
      <c r="B122" t="s">
        <v>88</v>
      </c>
      <c r="K122" s="15"/>
      <c r="L122" s="1" t="s">
        <v>86</v>
      </c>
      <c r="M122" t="s">
        <v>125</v>
      </c>
      <c r="N122" t="s">
        <v>130</v>
      </c>
    </row>
    <row r="123" spans="1:15">
      <c r="A123" s="2" t="s">
        <v>144</v>
      </c>
      <c r="B123" s="3">
        <v>0.32319391634980987</v>
      </c>
      <c r="K123" s="15"/>
      <c r="L123" s="2">
        <v>0</v>
      </c>
      <c r="M123" s="84">
        <v>20</v>
      </c>
      <c r="N123" s="3">
        <v>5.0505050505050504E-2</v>
      </c>
      <c r="O123" s="3"/>
    </row>
    <row r="124" spans="1:15">
      <c r="A124" s="2" t="s">
        <v>145</v>
      </c>
      <c r="B124" s="3">
        <v>0.12593206296603149</v>
      </c>
      <c r="K124" s="15"/>
      <c r="L124" s="2">
        <v>1</v>
      </c>
      <c r="M124" s="84">
        <v>86</v>
      </c>
      <c r="N124" s="3">
        <v>0.1239193083573487</v>
      </c>
      <c r="O124" s="3"/>
    </row>
    <row r="125" spans="1:15">
      <c r="A125" s="2" t="s">
        <v>87</v>
      </c>
      <c r="B125" s="3">
        <v>0.16122448979591836</v>
      </c>
      <c r="K125" s="15"/>
      <c r="L125" s="2">
        <v>2</v>
      </c>
      <c r="M125" s="84">
        <v>101</v>
      </c>
      <c r="N125" s="3">
        <v>0.32371794871794873</v>
      </c>
      <c r="O125" s="3"/>
    </row>
    <row r="126" spans="1:15">
      <c r="A126" s="2"/>
      <c r="K126" s="15"/>
      <c r="L126" s="2">
        <v>3</v>
      </c>
      <c r="M126" s="84">
        <v>27</v>
      </c>
      <c r="N126" s="3">
        <v>0.421875</v>
      </c>
      <c r="O126" s="3"/>
    </row>
    <row r="127" spans="1:15">
      <c r="A127" s="2"/>
      <c r="K127" s="15"/>
      <c r="L127" s="2">
        <v>4</v>
      </c>
      <c r="M127" s="84">
        <v>3</v>
      </c>
      <c r="N127" s="3">
        <v>0.75</v>
      </c>
      <c r="O127" s="3"/>
    </row>
    <row r="128" spans="1:15">
      <c r="A128" s="2"/>
      <c r="K128" s="15"/>
      <c r="L128" s="2"/>
      <c r="N128" s="13"/>
    </row>
    <row r="129" spans="1:14">
      <c r="A129" s="2"/>
      <c r="K129" s="15"/>
      <c r="L129" s="2"/>
      <c r="N129" s="13"/>
    </row>
    <row r="130" spans="1:14">
      <c r="A130" s="2"/>
      <c r="K130" s="15"/>
      <c r="L130" s="2"/>
      <c r="N130" s="13"/>
    </row>
    <row r="131" spans="1:14">
      <c r="K131" s="15"/>
    </row>
    <row r="132" spans="1:14">
      <c r="K132" s="15"/>
    </row>
    <row r="133" spans="1:14">
      <c r="K133" s="15"/>
    </row>
    <row r="134" spans="1:14">
      <c r="K134" s="15"/>
    </row>
    <row r="135" spans="1:14">
      <c r="A135" s="5" t="s">
        <v>143</v>
      </c>
      <c r="K135" s="15"/>
      <c r="L135" s="5" t="s">
        <v>167</v>
      </c>
    </row>
    <row r="136" spans="1:14">
      <c r="K136" s="15"/>
    </row>
    <row r="137" spans="1:14">
      <c r="A137" s="1" t="s">
        <v>86</v>
      </c>
      <c r="B137" t="s">
        <v>88</v>
      </c>
      <c r="K137" s="15"/>
      <c r="L137" s="1" t="s">
        <v>1</v>
      </c>
      <c r="M137" t="s">
        <v>38</v>
      </c>
    </row>
    <row r="138" spans="1:14">
      <c r="A138" s="2" t="s">
        <v>65</v>
      </c>
      <c r="B138" s="3">
        <v>0.38181818181818183</v>
      </c>
      <c r="K138" s="15"/>
    </row>
    <row r="139" spans="1:14">
      <c r="A139" s="2" t="s">
        <v>48</v>
      </c>
      <c r="B139" s="3">
        <v>0.18260869565217391</v>
      </c>
      <c r="K139" s="15"/>
      <c r="L139" s="1" t="s">
        <v>164</v>
      </c>
      <c r="M139" t="s">
        <v>166</v>
      </c>
    </row>
    <row r="140" spans="1:14">
      <c r="A140" s="2" t="s">
        <v>58</v>
      </c>
      <c r="B140" s="3">
        <v>0.12065439672801637</v>
      </c>
      <c r="K140" s="15"/>
      <c r="L140" s="2" t="s">
        <v>43</v>
      </c>
      <c r="M140" s="4">
        <v>1536742.7999999998</v>
      </c>
    </row>
    <row r="141" spans="1:14">
      <c r="A141" s="2" t="s">
        <v>71</v>
      </c>
      <c r="B141" s="3">
        <v>9.3023255813953487E-2</v>
      </c>
      <c r="K141" s="15"/>
      <c r="L141" s="2" t="s">
        <v>60</v>
      </c>
      <c r="M141" s="4">
        <v>651578.39999999991</v>
      </c>
    </row>
    <row r="142" spans="1:14">
      <c r="A142" s="2" t="s">
        <v>77</v>
      </c>
      <c r="B142" s="3">
        <v>7.1428571428571425E-2</v>
      </c>
      <c r="K142" s="15"/>
      <c r="L142" s="2" t="s">
        <v>54</v>
      </c>
      <c r="M142" s="4">
        <v>470455.19999999995</v>
      </c>
    </row>
    <row r="143" spans="1:14">
      <c r="K143" s="15"/>
      <c r="L143" s="2" t="s">
        <v>75</v>
      </c>
      <c r="M143" s="4">
        <v>302353.2</v>
      </c>
    </row>
    <row r="144" spans="1:14">
      <c r="K144" s="15"/>
      <c r="L144" s="2" t="s">
        <v>79</v>
      </c>
      <c r="M144" s="4">
        <v>280929.59999999998</v>
      </c>
    </row>
    <row r="145" spans="11:14">
      <c r="K145" s="15"/>
      <c r="L145" s="2" t="s">
        <v>70</v>
      </c>
      <c r="M145" s="4">
        <v>276962.40000000002</v>
      </c>
    </row>
    <row r="146" spans="11:14">
      <c r="K146" s="15"/>
      <c r="L146" s="2" t="s">
        <v>69</v>
      </c>
      <c r="M146" s="4">
        <v>265158</v>
      </c>
    </row>
    <row r="147" spans="11:14">
      <c r="K147" s="15"/>
      <c r="L147" s="2" t="s">
        <v>84</v>
      </c>
      <c r="M147" s="4">
        <v>160520.4</v>
      </c>
    </row>
    <row r="148" spans="11:14">
      <c r="K148" s="15"/>
      <c r="L148" s="85" t="s">
        <v>80</v>
      </c>
      <c r="M148" s="4">
        <v>139647.59999999998</v>
      </c>
    </row>
    <row r="149" spans="11:14">
      <c r="K149" s="15"/>
    </row>
    <row r="150" spans="11:14">
      <c r="K150" s="15"/>
    </row>
    <row r="151" spans="11:14">
      <c r="K151" s="15"/>
    </row>
    <row r="152" spans="11:14">
      <c r="K152" s="15"/>
      <c r="L152" s="99" t="s">
        <v>86</v>
      </c>
      <c r="M152" t="s">
        <v>88</v>
      </c>
      <c r="N152" s="5" t="s">
        <v>175</v>
      </c>
    </row>
    <row r="153" spans="11:14">
      <c r="K153" s="15"/>
      <c r="L153" s="85" t="s">
        <v>172</v>
      </c>
      <c r="M153" s="10">
        <v>5.0505050505050504E-2</v>
      </c>
      <c r="N153" s="67">
        <f>OverallRate</f>
        <v>0.16122448979591836</v>
      </c>
    </row>
    <row r="154" spans="11:14">
      <c r="K154" s="15"/>
      <c r="L154" s="85" t="s">
        <v>169</v>
      </c>
      <c r="M154" s="10">
        <v>0.1239193083573487</v>
      </c>
      <c r="N154" s="67">
        <f>OverallRate</f>
        <v>0.16122448979591836</v>
      </c>
    </row>
    <row r="155" spans="11:14">
      <c r="K155" s="15"/>
      <c r="L155" s="85" t="s">
        <v>170</v>
      </c>
      <c r="M155" s="10">
        <v>0.32371794871794873</v>
      </c>
      <c r="N155" s="67">
        <f>OverallRate</f>
        <v>0.16122448979591836</v>
      </c>
    </row>
    <row r="156" spans="11:14">
      <c r="K156" s="15"/>
      <c r="L156" s="85" t="s">
        <v>173</v>
      </c>
      <c r="M156" s="10">
        <v>0.44117647058823528</v>
      </c>
      <c r="N156" s="67">
        <f>OverallRate</f>
        <v>0.16122448979591836</v>
      </c>
    </row>
    <row r="157" spans="11:14">
      <c r="K157" s="15"/>
      <c r="L157" s="85" t="s">
        <v>87</v>
      </c>
      <c r="M157" s="10">
        <v>0.16122448979591836</v>
      </c>
      <c r="N157" s="67">
        <f>OverallRate</f>
        <v>0.16122448979591836</v>
      </c>
    </row>
    <row r="158" spans="11:14">
      <c r="K158" s="15"/>
    </row>
    <row r="159" spans="11:14">
      <c r="K159" s="15"/>
    </row>
    <row r="160" spans="11:14">
      <c r="K160" s="15"/>
    </row>
    <row r="161" spans="11:11">
      <c r="K161" s="15"/>
    </row>
    <row r="162" spans="11:11">
      <c r="K162" s="15"/>
    </row>
    <row r="163" spans="11:11">
      <c r="K163" s="15"/>
    </row>
    <row r="164" spans="11:11">
      <c r="K164" s="15"/>
    </row>
    <row r="173" spans="11:11">
      <c r="K173" s="34"/>
    </row>
    <row r="174" spans="11:11">
      <c r="K174" s="34"/>
    </row>
  </sheetData>
  <pageMargins left="0.7" right="0.7" top="0.75" bottom="0.75" header="0.3" footer="0.3"/>
  <drawing r:id="rId1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7B8C3-5AAF-42CD-8D30-ACE0A49F19D5}">
  <dimension ref="A1:AG2"/>
  <sheetViews>
    <sheetView showGridLines="0" showRowColHeaders="0" tabSelected="1" zoomScale="86" zoomScaleNormal="86" workbookViewId="0">
      <selection activeCell="V48" sqref="V48"/>
    </sheetView>
  </sheetViews>
  <sheetFormatPr defaultRowHeight="15"/>
  <cols>
    <col min="2" max="2" width="11.85546875" customWidth="1"/>
    <col min="3" max="13" width="10.7109375" customWidth="1"/>
    <col min="25" max="25" width="1.140625" customWidth="1"/>
  </cols>
  <sheetData>
    <row r="1" spans="1:33" ht="59.25">
      <c r="A1" s="83" t="s">
        <v>181</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row>
    <row r="2" spans="1:33">
      <c r="B2" s="13"/>
    </row>
  </sheetData>
  <mergeCells count="1">
    <mergeCell ref="A1:AG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9504A1C-EAC4-4FEF-96A3-DC2FB86FA0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analysis</vt:lpstr>
      <vt:lpstr>attrition_data</vt:lpstr>
      <vt:lpstr>kpis</vt:lpstr>
      <vt:lpstr>params</vt:lpstr>
      <vt:lpstr>charts</vt:lpstr>
      <vt:lpstr>dashboard</vt:lpstr>
      <vt:lpstr>LongCommuteKm</vt:lpstr>
      <vt:lpstr>LowSatMax</vt:lpstr>
      <vt:lpstr>OverallRate</vt:lpstr>
      <vt:lpstr>ReplacementFactor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Nishit Chouhan</dc:creator>
  <cp:lastModifiedBy>Nishit Chouhan</cp:lastModifiedBy>
  <cp:lastPrinted>2025-09-14T16:21:03Z</cp:lastPrinted>
  <dcterms:created xsi:type="dcterms:W3CDTF">2025-09-09T18:19:24Z</dcterms:created>
  <dcterms:modified xsi:type="dcterms:W3CDTF">2025-09-19T14:14:26Z</dcterms:modified>
</cp:coreProperties>
</file>