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rnim\Desktop\june\"/>
    </mc:Choice>
  </mc:AlternateContent>
  <bookViews>
    <workbookView xWindow="0" yWindow="0" windowWidth="24000" windowHeight="9735"/>
  </bookViews>
  <sheets>
    <sheet name="Viator_Timeseries(Avg_Price)" sheetId="10" r:id="rId1"/>
    <sheet name="Viator_Timeseries(Count)" sheetId="22" r:id="rId2"/>
    <sheet name="Category_location&amp;price(Jun)" sheetId="21" r:id="rId3"/>
    <sheet name="June-18" sheetId="20" r:id="rId4"/>
    <sheet name="29MAY-18 " sheetId="19" r:id="rId5"/>
    <sheet name="MAY-18" sheetId="17" r:id="rId6"/>
    <sheet name="change_name" sheetId="18" r:id="rId7"/>
  </sheets>
  <externalReferences>
    <externalReference r:id="rId8"/>
    <externalReference r:id="rId9"/>
  </externalReferences>
  <definedNames>
    <definedName name="_xlnm._FilterDatabase" localSheetId="4" hidden="1">'29MAY-18 '!$G$1:$G$281</definedName>
    <definedName name="_xlnm._FilterDatabase" localSheetId="3" hidden="1">'June-18'!$I$1:$I$281</definedName>
    <definedName name="_xlnm._FilterDatabase" localSheetId="5" hidden="1">'MAY-18'!$I$1:$I$278</definedName>
    <definedName name="_xlnm._FilterDatabase" localSheetId="0" hidden="1">'Viator_Timeseries(Avg_Price)'!$F$1:$F$355</definedName>
  </definedNames>
  <calcPr calcId="152511"/>
</workbook>
</file>

<file path=xl/calcChain.xml><?xml version="1.0" encoding="utf-8"?>
<calcChain xmlns="http://schemas.openxmlformats.org/spreadsheetml/2006/main">
  <c r="H39" i="22" l="1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31" i="22" s="1"/>
  <c r="H67" i="22"/>
  <c r="H68" i="22"/>
  <c r="H69" i="22"/>
  <c r="H70" i="22"/>
  <c r="H71" i="22"/>
  <c r="H72" i="22"/>
  <c r="H73" i="22"/>
  <c r="H32" i="22" s="1"/>
  <c r="H74" i="22"/>
  <c r="H75" i="22"/>
  <c r="H76" i="22"/>
  <c r="H77" i="22"/>
  <c r="H78" i="22"/>
  <c r="H33" i="22" s="1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13" i="22" s="1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4" i="22" s="1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20" i="22" s="1"/>
  <c r="H151" i="22"/>
  <c r="H152" i="22"/>
  <c r="H153" i="22"/>
  <c r="H154" i="22"/>
  <c r="H155" i="22"/>
  <c r="H156" i="22"/>
  <c r="H157" i="22"/>
  <c r="H21" i="22" s="1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23" i="22" s="1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24" i="22" s="1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19" i="22" s="1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16" i="22" s="1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18" i="22" s="1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17" i="22" s="1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6" i="22" s="1"/>
  <c r="H255" i="22"/>
  <c r="H256" i="22"/>
  <c r="H257" i="22"/>
  <c r="H258" i="22"/>
  <c r="H259" i="22"/>
  <c r="H260" i="22"/>
  <c r="H261" i="22"/>
  <c r="H27" i="22" s="1"/>
  <c r="H262" i="22"/>
  <c r="H263" i="22"/>
  <c r="H264" i="22"/>
  <c r="H265" i="22"/>
  <c r="H266" i="22"/>
  <c r="H28" i="22" s="1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34" i="22" s="1"/>
  <c r="H8" i="22" s="1"/>
  <c r="H279" i="22"/>
  <c r="H280" i="22"/>
  <c r="H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30" i="22" s="1"/>
  <c r="G58" i="22"/>
  <c r="G59" i="22"/>
  <c r="G60" i="22"/>
  <c r="G61" i="22"/>
  <c r="G62" i="22"/>
  <c r="G63" i="22"/>
  <c r="G64" i="22"/>
  <c r="G65" i="22"/>
  <c r="G66" i="22"/>
  <c r="G31" i="22" s="1"/>
  <c r="G67" i="22"/>
  <c r="G68" i="22"/>
  <c r="G69" i="22"/>
  <c r="G70" i="22"/>
  <c r="G71" i="22"/>
  <c r="G72" i="22"/>
  <c r="G73" i="22"/>
  <c r="G32" i="22" s="1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13" i="22" s="1"/>
  <c r="G98" i="22"/>
  <c r="G99" i="22"/>
  <c r="G100" i="22"/>
  <c r="G101" i="22"/>
  <c r="G102" i="22"/>
  <c r="G103" i="22"/>
  <c r="G104" i="22"/>
  <c r="G105" i="22"/>
  <c r="G12" i="22" s="1"/>
  <c r="G106" i="22"/>
  <c r="G107" i="22"/>
  <c r="G108" i="22"/>
  <c r="G109" i="22"/>
  <c r="G110" i="22"/>
  <c r="G14" i="22" s="1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21" i="22" s="1"/>
  <c r="G157" i="22"/>
  <c r="G158" i="22"/>
  <c r="G159" i="22"/>
  <c r="G160" i="22"/>
  <c r="G161" i="22"/>
  <c r="G162" i="22"/>
  <c r="G22" i="22" s="1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23" i="22" s="1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24" i="22" s="1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G201" i="22"/>
  <c r="G19" i="22" s="1"/>
  <c r="G202" i="22"/>
  <c r="G203" i="22"/>
  <c r="G204" i="22"/>
  <c r="G205" i="22"/>
  <c r="G206" i="22"/>
  <c r="G207" i="22"/>
  <c r="G208" i="22"/>
  <c r="G209" i="22"/>
  <c r="G210" i="22"/>
  <c r="G211" i="22"/>
  <c r="G212" i="22"/>
  <c r="G213" i="22"/>
  <c r="G214" i="22"/>
  <c r="G215" i="22"/>
  <c r="G216" i="22"/>
  <c r="G217" i="22"/>
  <c r="G218" i="22"/>
  <c r="G219" i="22"/>
  <c r="G220" i="22"/>
  <c r="G221" i="22"/>
  <c r="G222" i="22"/>
  <c r="G223" i="22"/>
  <c r="G224" i="22"/>
  <c r="G225" i="22"/>
  <c r="G226" i="22"/>
  <c r="G18" i="22" s="1"/>
  <c r="G227" i="22"/>
  <c r="G228" i="22"/>
  <c r="G229" i="22"/>
  <c r="G230" i="22"/>
  <c r="G231" i="22"/>
  <c r="G232" i="22"/>
  <c r="G233" i="22"/>
  <c r="G234" i="22"/>
  <c r="G235" i="22"/>
  <c r="G236" i="22"/>
  <c r="G237" i="22"/>
  <c r="G238" i="22"/>
  <c r="G239" i="22"/>
  <c r="G240" i="22"/>
  <c r="G241" i="22"/>
  <c r="G242" i="22"/>
  <c r="G17" i="22" s="1"/>
  <c r="G243" i="22"/>
  <c r="G244" i="22"/>
  <c r="G245" i="22"/>
  <c r="G246" i="22"/>
  <c r="G247" i="22"/>
  <c r="G248" i="22"/>
  <c r="G249" i="22"/>
  <c r="G250" i="22"/>
  <c r="G251" i="22"/>
  <c r="G252" i="22"/>
  <c r="G25" i="22" s="1"/>
  <c r="G253" i="22"/>
  <c r="G254" i="22"/>
  <c r="G26" i="22" s="1"/>
  <c r="G255" i="22"/>
  <c r="G256" i="22"/>
  <c r="G257" i="22"/>
  <c r="G258" i="22"/>
  <c r="G259" i="22"/>
  <c r="G260" i="22"/>
  <c r="G27" i="22" s="1"/>
  <c r="G261" i="22"/>
  <c r="G262" i="22"/>
  <c r="G263" i="22"/>
  <c r="G264" i="22"/>
  <c r="G265" i="22"/>
  <c r="G266" i="22"/>
  <c r="G267" i="22"/>
  <c r="G268" i="22"/>
  <c r="G269" i="22"/>
  <c r="G270" i="22"/>
  <c r="G271" i="22"/>
  <c r="G272" i="22"/>
  <c r="G273" i="22"/>
  <c r="G274" i="22"/>
  <c r="G275" i="22"/>
  <c r="G276" i="22"/>
  <c r="G34" i="22" s="1"/>
  <c r="G8" i="22" s="1"/>
  <c r="G277" i="22"/>
  <c r="G278" i="22"/>
  <c r="G279" i="22"/>
  <c r="G280" i="22"/>
  <c r="G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30" i="22" s="1"/>
  <c r="F58" i="22"/>
  <c r="F59" i="22"/>
  <c r="F60" i="22"/>
  <c r="F61" i="22"/>
  <c r="F62" i="22"/>
  <c r="F63" i="22"/>
  <c r="F64" i="22"/>
  <c r="F65" i="22"/>
  <c r="F66" i="22"/>
  <c r="F31" i="22" s="1"/>
  <c r="F67" i="22"/>
  <c r="F68" i="22"/>
  <c r="F69" i="22"/>
  <c r="F70" i="22"/>
  <c r="F71" i="22"/>
  <c r="F72" i="22"/>
  <c r="F73" i="22"/>
  <c r="F74" i="22"/>
  <c r="F75" i="22"/>
  <c r="F76" i="22"/>
  <c r="F77" i="22"/>
  <c r="F78" i="22"/>
  <c r="F33" i="22" s="1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2" i="22" s="1"/>
  <c r="F106" i="22"/>
  <c r="F107" i="22"/>
  <c r="F108" i="22"/>
  <c r="F109" i="22"/>
  <c r="F14" i="22" s="1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5" i="22" s="1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20" i="22" s="1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23" i="22" s="1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19" i="22" s="1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18" i="22" s="1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17" i="22" s="1"/>
  <c r="F243" i="22"/>
  <c r="F244" i="22"/>
  <c r="F245" i="22"/>
  <c r="F246" i="22"/>
  <c r="F247" i="22"/>
  <c r="F248" i="22"/>
  <c r="F249" i="22"/>
  <c r="F250" i="22"/>
  <c r="F251" i="22"/>
  <c r="F252" i="22"/>
  <c r="F253" i="22"/>
  <c r="F25" i="22" s="1"/>
  <c r="F6" i="22" s="1"/>
  <c r="F254" i="22"/>
  <c r="F26" i="22" s="1"/>
  <c r="F255" i="22"/>
  <c r="F256" i="22"/>
  <c r="F257" i="22"/>
  <c r="F258" i="22"/>
  <c r="F259" i="22"/>
  <c r="F260" i="22"/>
  <c r="F261" i="22"/>
  <c r="F262" i="22"/>
  <c r="F27" i="22" s="1"/>
  <c r="F263" i="22"/>
  <c r="F264" i="22"/>
  <c r="F265" i="22"/>
  <c r="F266" i="22"/>
  <c r="F28" i="22" s="1"/>
  <c r="F267" i="22"/>
  <c r="F268" i="22"/>
  <c r="F269" i="22"/>
  <c r="F270" i="22"/>
  <c r="F271" i="22"/>
  <c r="F272" i="22"/>
  <c r="F273" i="22"/>
  <c r="F274" i="22"/>
  <c r="F275" i="22"/>
  <c r="F276" i="22"/>
  <c r="F277" i="22"/>
  <c r="F34" i="22" s="1"/>
  <c r="F8" i="22" s="1"/>
  <c r="F278" i="22"/>
  <c r="F279" i="22"/>
  <c r="F280" i="22"/>
  <c r="F38" i="22"/>
  <c r="H338" i="22"/>
  <c r="G338" i="22"/>
  <c r="F338" i="22"/>
  <c r="H284" i="22"/>
  <c r="G284" i="22"/>
  <c r="F284" i="22"/>
  <c r="G28" i="22"/>
  <c r="H25" i="22"/>
  <c r="G16" i="22"/>
  <c r="F16" i="22"/>
  <c r="F24" i="22"/>
  <c r="H22" i="22"/>
  <c r="F21" i="22"/>
  <c r="G20" i="22"/>
  <c r="H15" i="22"/>
  <c r="F13" i="22"/>
  <c r="G33" i="22"/>
  <c r="F32" i="22"/>
  <c r="H30" i="22"/>
  <c r="G29" i="22"/>
  <c r="H37" i="22"/>
  <c r="G37" i="22"/>
  <c r="F37" i="22"/>
  <c r="F22" i="22"/>
  <c r="G15" i="22"/>
  <c r="H12" i="22"/>
  <c r="H11" i="22"/>
  <c r="G11" i="22"/>
  <c r="F11" i="22"/>
  <c r="H5" i="22" l="1"/>
  <c r="H29" i="22"/>
  <c r="H7" i="22" s="1"/>
  <c r="F4" i="22"/>
  <c r="F29" i="22"/>
  <c r="F7" i="22" s="1"/>
  <c r="H4" i="22"/>
  <c r="G7" i="22"/>
  <c r="F3" i="22"/>
  <c r="F5" i="22"/>
  <c r="G4" i="22"/>
  <c r="G6" i="22"/>
  <c r="H3" i="22"/>
  <c r="G3" i="22"/>
  <c r="G5" i="22"/>
  <c r="H6" i="22"/>
  <c r="D27" i="21"/>
  <c r="B27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27" i="21" s="1"/>
  <c r="G9" i="22" l="1"/>
  <c r="H9" i="22"/>
  <c r="F9" i="22"/>
  <c r="H276" i="10"/>
  <c r="H277" i="10"/>
  <c r="H278" i="10"/>
  <c r="H279" i="10"/>
  <c r="H280" i="10"/>
  <c r="H275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38" i="10"/>
  <c r="E277" i="20"/>
  <c r="D277" i="20"/>
  <c r="F257" i="20"/>
  <c r="F258" i="20"/>
  <c r="F259" i="20"/>
  <c r="F239" i="20"/>
  <c r="F238" i="20"/>
  <c r="F241" i="20"/>
  <c r="F246" i="20"/>
  <c r="F247" i="20"/>
  <c r="F248" i="20"/>
  <c r="F250" i="20"/>
  <c r="F245" i="20"/>
  <c r="F244" i="20"/>
  <c r="F243" i="20"/>
  <c r="F251" i="20"/>
  <c r="F253" i="20"/>
  <c r="F254" i="20"/>
  <c r="F256" i="20"/>
  <c r="F240" i="20"/>
  <c r="F249" i="20"/>
  <c r="F252" i="20"/>
  <c r="C272" i="20"/>
  <c r="C273" i="20"/>
  <c r="C274" i="20"/>
  <c r="C275" i="20"/>
  <c r="C276" i="20"/>
  <c r="C271" i="20"/>
  <c r="F255" i="20"/>
  <c r="F242" i="20"/>
  <c r="C277" i="20" l="1"/>
  <c r="H34" i="10"/>
  <c r="H8" i="10" s="1"/>
  <c r="H9" i="10" s="1"/>
  <c r="E242" i="20"/>
  <c r="E249" i="20"/>
  <c r="E254" i="20"/>
  <c r="F263" i="20"/>
  <c r="F265" i="20"/>
  <c r="F264" i="20"/>
  <c r="F267" i="20"/>
  <c r="F266" i="20"/>
  <c r="G242" i="20"/>
  <c r="E259" i="20"/>
  <c r="E255" i="20"/>
  <c r="E239" i="20"/>
  <c r="E247" i="20"/>
  <c r="G247" i="20"/>
  <c r="G254" i="20"/>
  <c r="G251" i="20"/>
  <c r="E245" i="20"/>
  <c r="G255" i="20"/>
  <c r="G249" i="20"/>
  <c r="G240" i="20"/>
  <c r="G253" i="20"/>
  <c r="G243" i="20"/>
  <c r="G250" i="20"/>
  <c r="E250" i="20"/>
  <c r="G248" i="20"/>
  <c r="E248" i="20"/>
  <c r="G246" i="20"/>
  <c r="E246" i="20"/>
  <c r="G241" i="20"/>
  <c r="G239" i="20"/>
  <c r="G259" i="20"/>
  <c r="G257" i="20"/>
  <c r="E257" i="20"/>
  <c r="E252" i="20"/>
  <c r="G252" i="20"/>
  <c r="E244" i="20"/>
  <c r="G244" i="20"/>
  <c r="E240" i="20"/>
  <c r="E238" i="20"/>
  <c r="E258" i="20"/>
  <c r="E256" i="20"/>
  <c r="G256" i="20"/>
  <c r="G258" i="20"/>
  <c r="G238" i="20"/>
  <c r="G245" i="20"/>
  <c r="E253" i="20"/>
  <c r="E241" i="20"/>
  <c r="E243" i="20"/>
  <c r="E251" i="20"/>
  <c r="F9" i="10"/>
  <c r="G8" i="10"/>
  <c r="G9" i="10" s="1"/>
  <c r="F8" i="10"/>
  <c r="G276" i="10"/>
  <c r="G277" i="10"/>
  <c r="G278" i="10"/>
  <c r="G279" i="10"/>
  <c r="G280" i="10"/>
  <c r="G275" i="10"/>
  <c r="G34" i="10" s="1"/>
  <c r="F276" i="10"/>
  <c r="F277" i="10"/>
  <c r="F278" i="10"/>
  <c r="F279" i="10"/>
  <c r="F280" i="10"/>
  <c r="F275" i="10"/>
  <c r="F34" i="10" s="1"/>
  <c r="E277" i="19"/>
  <c r="E272" i="19"/>
  <c r="E273" i="19"/>
  <c r="E274" i="19"/>
  <c r="E275" i="19"/>
  <c r="E276" i="19"/>
  <c r="E271" i="19"/>
  <c r="G268" i="19"/>
  <c r="G267" i="19"/>
  <c r="G266" i="19"/>
  <c r="G265" i="19"/>
  <c r="G264" i="19"/>
  <c r="G263" i="19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38" i="10"/>
  <c r="G259" i="19"/>
  <c r="G258" i="19"/>
  <c r="G257" i="19"/>
  <c r="G256" i="19"/>
  <c r="G255" i="19"/>
  <c r="G254" i="19"/>
  <c r="G253" i="19"/>
  <c r="G252" i="19"/>
  <c r="G251" i="19"/>
  <c r="G250" i="19"/>
  <c r="G249" i="19"/>
  <c r="G248" i="19"/>
  <c r="G247" i="19"/>
  <c r="G246" i="19"/>
  <c r="G245" i="19"/>
  <c r="G244" i="19"/>
  <c r="G243" i="19"/>
  <c r="G242" i="19"/>
  <c r="G241" i="19"/>
  <c r="G240" i="19"/>
  <c r="G239" i="19"/>
  <c r="G238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" i="19"/>
  <c r="F259" i="19"/>
  <c r="E259" i="19"/>
  <c r="F258" i="19"/>
  <c r="E258" i="19"/>
  <c r="F257" i="19"/>
  <c r="E257" i="19"/>
  <c r="F256" i="19"/>
  <c r="E256" i="19"/>
  <c r="F255" i="19"/>
  <c r="E255" i="19"/>
  <c r="F254" i="19"/>
  <c r="E254" i="19"/>
  <c r="F253" i="19"/>
  <c r="E253" i="19"/>
  <c r="F252" i="19"/>
  <c r="E252" i="19"/>
  <c r="F251" i="19"/>
  <c r="E251" i="19"/>
  <c r="F250" i="19"/>
  <c r="E250" i="19"/>
  <c r="F249" i="19"/>
  <c r="E249" i="19"/>
  <c r="F248" i="19"/>
  <c r="E248" i="19"/>
  <c r="F247" i="19"/>
  <c r="E247" i="19"/>
  <c r="F246" i="19"/>
  <c r="F265" i="19" s="1"/>
  <c r="E246" i="19"/>
  <c r="E265" i="19" s="1"/>
  <c r="F245" i="19"/>
  <c r="E245" i="19"/>
  <c r="F244" i="19"/>
  <c r="E244" i="19"/>
  <c r="F243" i="19"/>
  <c r="E243" i="19"/>
  <c r="F242" i="19"/>
  <c r="E242" i="19"/>
  <c r="F241" i="19"/>
  <c r="E241" i="19"/>
  <c r="F240" i="19"/>
  <c r="E240" i="19"/>
  <c r="F239" i="19"/>
  <c r="E239" i="19"/>
  <c r="F238" i="19"/>
  <c r="F263" i="19" s="1"/>
  <c r="E238" i="19"/>
  <c r="E263" i="19" s="1"/>
  <c r="F268" i="20" l="1"/>
  <c r="D280" i="20" s="1"/>
  <c r="E264" i="20"/>
  <c r="E265" i="20"/>
  <c r="E263" i="20"/>
  <c r="E266" i="20"/>
  <c r="E267" i="20"/>
  <c r="G263" i="20"/>
  <c r="G264" i="20"/>
  <c r="G267" i="20"/>
  <c r="G266" i="20"/>
  <c r="G265" i="20"/>
  <c r="E264" i="19"/>
  <c r="E268" i="19" s="1"/>
  <c r="C280" i="19" s="1"/>
  <c r="E266" i="19"/>
  <c r="E267" i="19"/>
  <c r="F264" i="19"/>
  <c r="F268" i="19" s="1"/>
  <c r="D280" i="19" s="1"/>
  <c r="F266" i="19"/>
  <c r="F267" i="19"/>
  <c r="E268" i="20" l="1"/>
  <c r="C280" i="20" s="1"/>
  <c r="G268" i="20"/>
  <c r="E280" i="20" s="1"/>
  <c r="E277" i="17"/>
  <c r="I137" i="17"/>
  <c r="K137" i="17" s="1"/>
  <c r="F174" i="10" s="1"/>
  <c r="I175" i="17"/>
  <c r="K175" i="17" s="1"/>
  <c r="I192" i="17"/>
  <c r="K192" i="17" s="1"/>
  <c r="F226" i="10" s="1"/>
  <c r="I30" i="17"/>
  <c r="K30" i="17" s="1"/>
  <c r="F66" i="10" s="1"/>
  <c r="I231" i="17"/>
  <c r="K231" i="17" s="1"/>
  <c r="F266" i="10" s="1"/>
  <c r="I193" i="17"/>
  <c r="K193" i="17" s="1"/>
  <c r="F227" i="10" s="1"/>
  <c r="I21" i="17"/>
  <c r="K21" i="17" s="1"/>
  <c r="F57" i="10" s="1"/>
  <c r="I86" i="17"/>
  <c r="K86" i="17" s="1"/>
  <c r="F122" i="10" s="1"/>
  <c r="I87" i="17"/>
  <c r="K87" i="17" s="1"/>
  <c r="F123" i="10" s="1"/>
  <c r="I72" i="17"/>
  <c r="K72" i="17" s="1"/>
  <c r="I146" i="17"/>
  <c r="K146" i="17" s="1"/>
  <c r="F183" i="10" s="1"/>
  <c r="I88" i="17"/>
  <c r="K88" i="17" s="1"/>
  <c r="F124" i="10" s="1"/>
  <c r="I214" i="17"/>
  <c r="K214" i="17" s="1"/>
  <c r="F251" i="10" s="1"/>
  <c r="I208" i="17"/>
  <c r="K208" i="17" s="1"/>
  <c r="F242" i="10" s="1"/>
  <c r="I147" i="17"/>
  <c r="K147" i="17" s="1"/>
  <c r="F184" i="10" s="1"/>
  <c r="I89" i="17"/>
  <c r="K89" i="17" s="1"/>
  <c r="F125" i="10" s="1"/>
  <c r="I148" i="17"/>
  <c r="K148" i="17" s="1"/>
  <c r="F185" i="10" s="1"/>
  <c r="I138" i="17"/>
  <c r="K138" i="17" s="1"/>
  <c r="F175" i="10" s="1"/>
  <c r="I90" i="17"/>
  <c r="K90" i="17" s="1"/>
  <c r="F126" i="10" s="1"/>
  <c r="I164" i="17"/>
  <c r="K164" i="17" s="1"/>
  <c r="F201" i="10" s="1"/>
  <c r="I209" i="17"/>
  <c r="K209" i="17" s="1"/>
  <c r="F243" i="10" s="1"/>
  <c r="I59" i="17"/>
  <c r="K59" i="17" s="1"/>
  <c r="I42" i="17"/>
  <c r="K42" i="17" s="1"/>
  <c r="F78" i="10" s="1"/>
  <c r="I67" i="17"/>
  <c r="K67" i="17" s="1"/>
  <c r="I139" i="17"/>
  <c r="K139" i="17" s="1"/>
  <c r="F176" i="10" s="1"/>
  <c r="I73" i="17"/>
  <c r="K73" i="17" s="1"/>
  <c r="F109" i="10" s="1"/>
  <c r="I91" i="17"/>
  <c r="K91" i="17" s="1"/>
  <c r="F127" i="10" s="1"/>
  <c r="I194" i="17"/>
  <c r="K194" i="17" s="1"/>
  <c r="F228" i="10" s="1"/>
  <c r="I37" i="17"/>
  <c r="K37" i="17" s="1"/>
  <c r="F73" i="10" s="1"/>
  <c r="I74" i="17"/>
  <c r="K74" i="17" s="1"/>
  <c r="F110" i="10" s="1"/>
  <c r="I92" i="17"/>
  <c r="K92" i="17" s="1"/>
  <c r="F128" i="10" s="1"/>
  <c r="I126" i="17"/>
  <c r="K126" i="17" s="1"/>
  <c r="F162" i="10" s="1"/>
  <c r="I165" i="17"/>
  <c r="K165" i="17" s="1"/>
  <c r="F202" i="10" s="1"/>
  <c r="I43" i="17"/>
  <c r="K43" i="17" s="1"/>
  <c r="F79" i="10" s="1"/>
  <c r="I2" i="17"/>
  <c r="K2" i="17" s="1"/>
  <c r="F38" i="10" s="1"/>
  <c r="I127" i="17"/>
  <c r="K127" i="17" s="1"/>
  <c r="F163" i="10" s="1"/>
  <c r="I22" i="17"/>
  <c r="K22" i="17" s="1"/>
  <c r="F59" i="10" s="1"/>
  <c r="I68" i="17"/>
  <c r="K68" i="17" s="1"/>
  <c r="F104" i="10" s="1"/>
  <c r="I44" i="17"/>
  <c r="K44" i="17" s="1"/>
  <c r="F80" i="10" s="1"/>
  <c r="I93" i="17"/>
  <c r="K93" i="17" s="1"/>
  <c r="F129" i="10" s="1"/>
  <c r="I23" i="17"/>
  <c r="K23" i="17" s="1"/>
  <c r="F58" i="10" s="1"/>
  <c r="I24" i="17"/>
  <c r="K24" i="17" s="1"/>
  <c r="F60" i="10" s="1"/>
  <c r="I75" i="17"/>
  <c r="K75" i="17" s="1"/>
  <c r="F111" i="10" s="1"/>
  <c r="I119" i="17"/>
  <c r="K119" i="17" s="1"/>
  <c r="F155" i="10" s="1"/>
  <c r="I76" i="17"/>
  <c r="K76" i="17" s="1"/>
  <c r="F112" i="10" s="1"/>
  <c r="I3" i="17"/>
  <c r="K3" i="17" s="1"/>
  <c r="F39" i="10" s="1"/>
  <c r="I25" i="17"/>
  <c r="K25" i="17" s="1"/>
  <c r="F61" i="10" s="1"/>
  <c r="I232" i="17"/>
  <c r="K232" i="17" s="1"/>
  <c r="F267" i="10" s="1"/>
  <c r="I60" i="17"/>
  <c r="K60" i="17" s="1"/>
  <c r="F96" i="10" s="1"/>
  <c r="I166" i="17"/>
  <c r="K166" i="17" s="1"/>
  <c r="F203" i="10" s="1"/>
  <c r="I195" i="17"/>
  <c r="K195" i="17" s="1"/>
  <c r="F229" i="10" s="1"/>
  <c r="I94" i="17"/>
  <c r="K94" i="17" s="1"/>
  <c r="F130" i="10" s="1"/>
  <c r="I95" i="17"/>
  <c r="K95" i="17" s="1"/>
  <c r="F131" i="10" s="1"/>
  <c r="I149" i="17"/>
  <c r="K149" i="17" s="1"/>
  <c r="F186" i="10" s="1"/>
  <c r="I167" i="17"/>
  <c r="K167" i="17" s="1"/>
  <c r="F204" i="10" s="1"/>
  <c r="I26" i="17"/>
  <c r="K26" i="17" s="1"/>
  <c r="F62" i="10" s="1"/>
  <c r="I176" i="17"/>
  <c r="K176" i="17" s="1"/>
  <c r="F213" i="10" s="1"/>
  <c r="I4" i="17"/>
  <c r="K4" i="17" s="1"/>
  <c r="F40" i="10" s="1"/>
  <c r="I96" i="17"/>
  <c r="K96" i="17" s="1"/>
  <c r="F132" i="10" s="1"/>
  <c r="I97" i="17"/>
  <c r="K97" i="17" s="1"/>
  <c r="F133" i="10" s="1"/>
  <c r="I128" i="17"/>
  <c r="K128" i="17" s="1"/>
  <c r="F165" i="10" s="1"/>
  <c r="I77" i="17"/>
  <c r="K77" i="17" s="1"/>
  <c r="F113" i="10" s="1"/>
  <c r="I31" i="17"/>
  <c r="K31" i="17" s="1"/>
  <c r="F67" i="10" s="1"/>
  <c r="I61" i="17"/>
  <c r="K61" i="17" s="1"/>
  <c r="F97" i="10" s="1"/>
  <c r="I27" i="17"/>
  <c r="K27" i="17" s="1"/>
  <c r="F63" i="10" s="1"/>
  <c r="I5" i="17"/>
  <c r="K5" i="17" s="1"/>
  <c r="F41" i="10" s="1"/>
  <c r="I177" i="17"/>
  <c r="K177" i="17" s="1"/>
  <c r="F216" i="10" s="1"/>
  <c r="I6" i="17"/>
  <c r="K6" i="17" s="1"/>
  <c r="F42" i="10" s="1"/>
  <c r="I78" i="17"/>
  <c r="K78" i="17" s="1"/>
  <c r="F114" i="10" s="1"/>
  <c r="I178" i="17"/>
  <c r="K178" i="17" s="1"/>
  <c r="F217" i="10" s="1"/>
  <c r="I216" i="17"/>
  <c r="K216" i="17" s="1"/>
  <c r="F254" i="10" s="1"/>
  <c r="I179" i="17"/>
  <c r="K179" i="17" s="1"/>
  <c r="F218" i="10" s="1"/>
  <c r="I206" i="17"/>
  <c r="K206" i="17" s="1"/>
  <c r="F244" i="10" s="1"/>
  <c r="I79" i="17"/>
  <c r="K79" i="17" s="1"/>
  <c r="F115" i="10" s="1"/>
  <c r="I228" i="17"/>
  <c r="K228" i="17" s="1"/>
  <c r="F268" i="10" s="1"/>
  <c r="I28" i="17"/>
  <c r="K28" i="17" s="1"/>
  <c r="F64" i="10" s="1"/>
  <c r="I45" i="17"/>
  <c r="K45" i="17" s="1"/>
  <c r="F81" i="10" s="1"/>
  <c r="I150" i="17"/>
  <c r="K150" i="17" s="1"/>
  <c r="F187" i="10" s="1"/>
  <c r="I207" i="17"/>
  <c r="K207" i="17" s="1"/>
  <c r="F245" i="10" s="1"/>
  <c r="I46" i="17"/>
  <c r="K46" i="17" s="1"/>
  <c r="F82" i="10" s="1"/>
  <c r="I196" i="17"/>
  <c r="K196" i="17" s="1"/>
  <c r="F230" i="10" s="1"/>
  <c r="I189" i="17"/>
  <c r="K189" i="17" s="1"/>
  <c r="F231" i="10" s="1"/>
  <c r="I69" i="17"/>
  <c r="K69" i="17" s="1"/>
  <c r="F105" i="10" s="1"/>
  <c r="I98" i="17"/>
  <c r="K98" i="17" s="1"/>
  <c r="F134" i="10" s="1"/>
  <c r="I99" i="17"/>
  <c r="K99" i="17" s="1"/>
  <c r="F135" i="10" s="1"/>
  <c r="I221" i="17"/>
  <c r="K221" i="17" s="1"/>
  <c r="F259" i="10" s="1"/>
  <c r="I62" i="17"/>
  <c r="K62" i="17" s="1"/>
  <c r="F98" i="10" s="1"/>
  <c r="I47" i="17"/>
  <c r="K47" i="17" s="1"/>
  <c r="F83" i="10" s="1"/>
  <c r="I48" i="17"/>
  <c r="K48" i="17" s="1"/>
  <c r="F84" i="10" s="1"/>
  <c r="I80" i="17"/>
  <c r="K80" i="17" s="1"/>
  <c r="F116" i="10" s="1"/>
  <c r="I100" i="17"/>
  <c r="K100" i="17" s="1"/>
  <c r="F136" i="10" s="1"/>
  <c r="I63" i="17"/>
  <c r="K63" i="17" s="1"/>
  <c r="F99" i="10" s="1"/>
  <c r="I120" i="17"/>
  <c r="K120" i="17" s="1"/>
  <c r="F156" i="10" s="1"/>
  <c r="I168" i="17"/>
  <c r="K168" i="17" s="1"/>
  <c r="F205" i="10" s="1"/>
  <c r="I180" i="17"/>
  <c r="K180" i="17" s="1"/>
  <c r="F219" i="10" s="1"/>
  <c r="I140" i="17"/>
  <c r="K140" i="17" s="1"/>
  <c r="F177" i="10" s="1"/>
  <c r="I129" i="17"/>
  <c r="K129" i="17" s="1"/>
  <c r="F166" i="10" s="1"/>
  <c r="I141" i="17"/>
  <c r="K141" i="17" s="1"/>
  <c r="F179" i="10" s="1"/>
  <c r="I151" i="17"/>
  <c r="K151" i="17" s="1"/>
  <c r="F188" i="10" s="1"/>
  <c r="I181" i="17"/>
  <c r="K181" i="17" s="1"/>
  <c r="F220" i="10" s="1"/>
  <c r="I182" i="17"/>
  <c r="K182" i="17" s="1"/>
  <c r="F214" i="10" s="1"/>
  <c r="I152" i="17"/>
  <c r="K152" i="17" s="1"/>
  <c r="F189" i="10" s="1"/>
  <c r="I190" i="17"/>
  <c r="K190" i="17" s="1"/>
  <c r="F232" i="10" s="1"/>
  <c r="I49" i="17"/>
  <c r="K49" i="17" s="1"/>
  <c r="F85" i="10" s="1"/>
  <c r="I101" i="17"/>
  <c r="K101" i="17" s="1"/>
  <c r="F137" i="10" s="1"/>
  <c r="I121" i="17"/>
  <c r="K121" i="17" s="1"/>
  <c r="F157" i="10" s="1"/>
  <c r="I153" i="17"/>
  <c r="K153" i="17" s="1"/>
  <c r="F190" i="10" s="1"/>
  <c r="I114" i="17"/>
  <c r="K114" i="17" s="1"/>
  <c r="F150" i="10" s="1"/>
  <c r="I7" i="17"/>
  <c r="K7" i="17" s="1"/>
  <c r="F43" i="10" s="1"/>
  <c r="I222" i="17"/>
  <c r="K222" i="17" s="1"/>
  <c r="F260" i="10" s="1"/>
  <c r="I197" i="17"/>
  <c r="K197" i="17" s="1"/>
  <c r="F233" i="10" s="1"/>
  <c r="I154" i="17"/>
  <c r="K154" i="17" s="1"/>
  <c r="F191" i="10" s="1"/>
  <c r="I115" i="17"/>
  <c r="K115" i="17" s="1"/>
  <c r="F151" i="10" s="1"/>
  <c r="I130" i="17"/>
  <c r="K130" i="17" s="1"/>
  <c r="F167" i="10" s="1"/>
  <c r="I183" i="17"/>
  <c r="K183" i="17" s="1"/>
  <c r="F221" i="10" s="1"/>
  <c r="I155" i="17"/>
  <c r="K155" i="17" s="1"/>
  <c r="F192" i="10" s="1"/>
  <c r="I38" i="17"/>
  <c r="K38" i="17" s="1"/>
  <c r="F74" i="10" s="1"/>
  <c r="I50" i="17"/>
  <c r="K50" i="17" s="1"/>
  <c r="F86" i="10" s="1"/>
  <c r="I32" i="17"/>
  <c r="K32" i="17" s="1"/>
  <c r="F68" i="10" s="1"/>
  <c r="I210" i="17"/>
  <c r="K210" i="17" s="1"/>
  <c r="F246" i="10" s="1"/>
  <c r="I184" i="17"/>
  <c r="K184" i="17" s="1"/>
  <c r="F222" i="10" s="1"/>
  <c r="I211" i="17"/>
  <c r="K211" i="17" s="1"/>
  <c r="F247" i="10" s="1"/>
  <c r="I122" i="17"/>
  <c r="K122" i="17" s="1"/>
  <c r="F158" i="10" s="1"/>
  <c r="I8" i="17"/>
  <c r="K8" i="17" s="1"/>
  <c r="F44" i="10" s="1"/>
  <c r="I9" i="17"/>
  <c r="K9" i="17" s="1"/>
  <c r="F45" i="10" s="1"/>
  <c r="I131" i="17"/>
  <c r="K131" i="17" s="1"/>
  <c r="F168" i="10" s="1"/>
  <c r="I142" i="17"/>
  <c r="K142" i="17" s="1"/>
  <c r="F178" i="10" s="1"/>
  <c r="I51" i="17"/>
  <c r="K51" i="17" s="1"/>
  <c r="F87" i="10" s="1"/>
  <c r="I198" i="17"/>
  <c r="K198" i="17" s="1"/>
  <c r="F235" i="10" s="1"/>
  <c r="I224" i="17"/>
  <c r="K224" i="17" s="1"/>
  <c r="F261" i="10" s="1"/>
  <c r="I102" i="17"/>
  <c r="K102" i="17" s="1"/>
  <c r="F138" i="10" s="1"/>
  <c r="I52" i="17"/>
  <c r="K52" i="17" s="1"/>
  <c r="F88" i="10" s="1"/>
  <c r="I10" i="17"/>
  <c r="K10" i="17" s="1"/>
  <c r="F46" i="10" s="1"/>
  <c r="I11" i="17"/>
  <c r="K11" i="17" s="1"/>
  <c r="F47" i="10" s="1"/>
  <c r="I64" i="17"/>
  <c r="K64" i="17" s="1"/>
  <c r="F100" i="10" s="1"/>
  <c r="I225" i="17"/>
  <c r="K225" i="17" s="1"/>
  <c r="F262" i="10" s="1"/>
  <c r="I169" i="17"/>
  <c r="K169" i="17" s="1"/>
  <c r="F206" i="10" s="1"/>
  <c r="I212" i="17"/>
  <c r="K212" i="17" s="1"/>
  <c r="F248" i="10" s="1"/>
  <c r="I123" i="17"/>
  <c r="K123" i="17" s="1"/>
  <c r="F159" i="10" s="1"/>
  <c r="I103" i="17"/>
  <c r="K103" i="17" s="1"/>
  <c r="F139" i="10" s="1"/>
  <c r="I199" i="17"/>
  <c r="K199" i="17" s="1"/>
  <c r="F236" i="10" s="1"/>
  <c r="I33" i="17"/>
  <c r="K33" i="17" s="1"/>
  <c r="F70" i="10" s="1"/>
  <c r="I12" i="17"/>
  <c r="K12" i="17" s="1"/>
  <c r="F48" i="10" s="1"/>
  <c r="I132" i="17"/>
  <c r="K132" i="17" s="1"/>
  <c r="F169" i="10" s="1"/>
  <c r="I39" i="17"/>
  <c r="K39" i="17" s="1"/>
  <c r="F75" i="10" s="1"/>
  <c r="I226" i="17"/>
  <c r="K226" i="17" s="1"/>
  <c r="F263" i="10" s="1"/>
  <c r="I143" i="17"/>
  <c r="K143" i="17" s="1"/>
  <c r="F180" i="10" s="1"/>
  <c r="I205" i="17"/>
  <c r="K205" i="17" s="1"/>
  <c r="F249" i="10" s="1"/>
  <c r="I219" i="17"/>
  <c r="K219" i="17" s="1"/>
  <c r="F255" i="10" s="1"/>
  <c r="I215" i="17"/>
  <c r="K215" i="17" s="1"/>
  <c r="F252" i="10" s="1"/>
  <c r="I65" i="17"/>
  <c r="K65" i="17" s="1"/>
  <c r="F101" i="10" s="1"/>
  <c r="I53" i="17"/>
  <c r="K53" i="17" s="1"/>
  <c r="F89" i="10" s="1"/>
  <c r="I54" i="17"/>
  <c r="K54" i="17" s="1"/>
  <c r="F90" i="10" s="1"/>
  <c r="I233" i="17"/>
  <c r="K233" i="17" s="1"/>
  <c r="F269" i="10" s="1"/>
  <c r="I223" i="17"/>
  <c r="K223" i="17" s="1"/>
  <c r="F264" i="10" s="1"/>
  <c r="I185" i="17"/>
  <c r="K185" i="17" s="1"/>
  <c r="F223" i="10" s="1"/>
  <c r="I156" i="17"/>
  <c r="K156" i="17" s="1"/>
  <c r="F193" i="10" s="1"/>
  <c r="I144" i="17"/>
  <c r="K144" i="17" s="1"/>
  <c r="F181" i="10" s="1"/>
  <c r="I227" i="17"/>
  <c r="K227" i="17" s="1"/>
  <c r="F265" i="10" s="1"/>
  <c r="I66" i="17"/>
  <c r="K66" i="17" s="1"/>
  <c r="F102" i="10" s="1"/>
  <c r="I218" i="17"/>
  <c r="K218" i="17" s="1"/>
  <c r="F256" i="10" s="1"/>
  <c r="I81" i="17"/>
  <c r="K81" i="17" s="1"/>
  <c r="F117" i="10" s="1"/>
  <c r="I82" i="17"/>
  <c r="K82" i="17" s="1"/>
  <c r="F118" i="10" s="1"/>
  <c r="I133" i="17"/>
  <c r="K133" i="17" s="1"/>
  <c r="F170" i="10" s="1"/>
  <c r="I234" i="17"/>
  <c r="K234" i="17" s="1"/>
  <c r="F272" i="10" s="1"/>
  <c r="I170" i="17"/>
  <c r="K170" i="17" s="1"/>
  <c r="F207" i="10" s="1"/>
  <c r="I200" i="17"/>
  <c r="K200" i="17" s="1"/>
  <c r="F237" i="10" s="1"/>
  <c r="I104" i="17"/>
  <c r="K104" i="17" s="1"/>
  <c r="F140" i="10" s="1"/>
  <c r="I158" i="17"/>
  <c r="K158" i="17" s="1"/>
  <c r="F195" i="10" s="1"/>
  <c r="I201" i="17"/>
  <c r="K201" i="17" s="1"/>
  <c r="F234" i="10" s="1"/>
  <c r="I13" i="17"/>
  <c r="K13" i="17" s="1"/>
  <c r="F49" i="10" s="1"/>
  <c r="I171" i="17"/>
  <c r="K171" i="17" s="1"/>
  <c r="F208" i="10" s="1"/>
  <c r="I172" i="17"/>
  <c r="K172" i="17" s="1"/>
  <c r="F209" i="10" s="1"/>
  <c r="I14" i="17"/>
  <c r="K14" i="17" s="1"/>
  <c r="F50" i="10" s="1"/>
  <c r="I105" i="17"/>
  <c r="K105" i="17" s="1"/>
  <c r="F141" i="10" s="1"/>
  <c r="I55" i="17"/>
  <c r="K55" i="17" s="1"/>
  <c r="F91" i="10" s="1"/>
  <c r="I106" i="17"/>
  <c r="K106" i="17" s="1"/>
  <c r="F142" i="10" s="1"/>
  <c r="I107" i="17"/>
  <c r="K107" i="17" s="1"/>
  <c r="F143" i="10" s="1"/>
  <c r="I108" i="17"/>
  <c r="K108" i="17" s="1"/>
  <c r="F144" i="10" s="1"/>
  <c r="I70" i="17"/>
  <c r="K70" i="17" s="1"/>
  <c r="F106" i="10" s="1"/>
  <c r="I109" i="17"/>
  <c r="K109" i="17" s="1"/>
  <c r="F145" i="10" s="1"/>
  <c r="I229" i="17"/>
  <c r="K229" i="17" s="1"/>
  <c r="F270" i="10" s="1"/>
  <c r="I202" i="17"/>
  <c r="K202" i="17" s="1"/>
  <c r="F238" i="10" s="1"/>
  <c r="I29" i="17"/>
  <c r="K29" i="17" s="1"/>
  <c r="F65" i="10" s="1"/>
  <c r="I159" i="17"/>
  <c r="K159" i="17" s="1"/>
  <c r="F196" i="10" s="1"/>
  <c r="I56" i="17"/>
  <c r="K56" i="17" s="1"/>
  <c r="F92" i="10" s="1"/>
  <c r="I203" i="17"/>
  <c r="K203" i="17" s="1"/>
  <c r="F239" i="10" s="1"/>
  <c r="I15" i="17"/>
  <c r="K15" i="17" s="1"/>
  <c r="F51" i="10" s="1"/>
  <c r="I57" i="17"/>
  <c r="K57" i="17" s="1"/>
  <c r="F93" i="10" s="1"/>
  <c r="I134" i="17"/>
  <c r="K134" i="17" s="1"/>
  <c r="F171" i="10" s="1"/>
  <c r="I173" i="17"/>
  <c r="K173" i="17" s="1"/>
  <c r="F210" i="10" s="1"/>
  <c r="I204" i="17"/>
  <c r="K204" i="17" s="1"/>
  <c r="F240" i="10" s="1"/>
  <c r="I217" i="17"/>
  <c r="K217" i="17" s="1"/>
  <c r="F257" i="10" s="1"/>
  <c r="I16" i="17"/>
  <c r="K16" i="17" s="1"/>
  <c r="F52" i="10" s="1"/>
  <c r="I40" i="17"/>
  <c r="K40" i="17" s="1"/>
  <c r="F76" i="10" s="1"/>
  <c r="I124" i="17"/>
  <c r="K124" i="17" s="1"/>
  <c r="F160" i="10" s="1"/>
  <c r="I191" i="17"/>
  <c r="K191" i="17" s="1"/>
  <c r="F241" i="10" s="1"/>
  <c r="I145" i="17"/>
  <c r="K145" i="17" s="1"/>
  <c r="F182" i="10" s="1"/>
  <c r="I110" i="17"/>
  <c r="K110" i="17" s="1"/>
  <c r="F146" i="10" s="1"/>
  <c r="I34" i="17"/>
  <c r="K34" i="17" s="1"/>
  <c r="F69" i="10" s="1"/>
  <c r="I83" i="17"/>
  <c r="K83" i="17" s="1"/>
  <c r="F119" i="10" s="1"/>
  <c r="I186" i="17"/>
  <c r="K186" i="17" s="1"/>
  <c r="F215" i="10" s="1"/>
  <c r="I41" i="17"/>
  <c r="K41" i="17" s="1"/>
  <c r="F77" i="10" s="1"/>
  <c r="I187" i="17"/>
  <c r="K187" i="17" s="1"/>
  <c r="F224" i="10" s="1"/>
  <c r="I213" i="17"/>
  <c r="K213" i="17" s="1"/>
  <c r="F250" i="10" s="1"/>
  <c r="I160" i="17"/>
  <c r="K160" i="17" s="1"/>
  <c r="F197" i="10" s="1"/>
  <c r="I125" i="17"/>
  <c r="K125" i="17" s="1"/>
  <c r="F161" i="10" s="1"/>
  <c r="I116" i="17"/>
  <c r="K116" i="17" s="1"/>
  <c r="F152" i="10" s="1"/>
  <c r="I17" i="17"/>
  <c r="K17" i="17" s="1"/>
  <c r="F53" i="10" s="1"/>
  <c r="I135" i="17"/>
  <c r="K135" i="17" s="1"/>
  <c r="F172" i="10" s="1"/>
  <c r="I58" i="17"/>
  <c r="K58" i="17" s="1"/>
  <c r="F94" i="10" s="1"/>
  <c r="I235" i="17"/>
  <c r="K235" i="17" s="1"/>
  <c r="F273" i="10" s="1"/>
  <c r="I230" i="17"/>
  <c r="K230" i="17" s="1"/>
  <c r="F271" i="10" s="1"/>
  <c r="I111" i="17"/>
  <c r="K111" i="17" s="1"/>
  <c r="F147" i="10" s="1"/>
  <c r="I35" i="17"/>
  <c r="K35" i="17" s="1"/>
  <c r="F72" i="10" s="1"/>
  <c r="I161" i="17"/>
  <c r="K161" i="17" s="1"/>
  <c r="F198" i="10" s="1"/>
  <c r="I117" i="17"/>
  <c r="K117" i="17" s="1"/>
  <c r="F153" i="10" s="1"/>
  <c r="I112" i="17"/>
  <c r="K112" i="17" s="1"/>
  <c r="F148" i="10" s="1"/>
  <c r="I236" i="17"/>
  <c r="K236" i="17" s="1"/>
  <c r="F274" i="10" s="1"/>
  <c r="I18" i="17"/>
  <c r="K18" i="17" s="1"/>
  <c r="F54" i="10" s="1"/>
  <c r="I174" i="17"/>
  <c r="K174" i="17" s="1"/>
  <c r="F211" i="10" s="1"/>
  <c r="I162" i="17"/>
  <c r="K162" i="17" s="1"/>
  <c r="F200" i="10" s="1"/>
  <c r="I188" i="17"/>
  <c r="K188" i="17" s="1"/>
  <c r="F225" i="10" s="1"/>
  <c r="I71" i="17"/>
  <c r="K71" i="17" s="1"/>
  <c r="F107" i="10" s="1"/>
  <c r="I84" i="17"/>
  <c r="K84" i="17" s="1"/>
  <c r="F120" i="10" s="1"/>
  <c r="I113" i="17"/>
  <c r="K113" i="17" s="1"/>
  <c r="F149" i="10" s="1"/>
  <c r="I118" i="17"/>
  <c r="K118" i="17" s="1"/>
  <c r="F154" i="10" s="1"/>
  <c r="I220" i="17"/>
  <c r="K220" i="17" s="1"/>
  <c r="F258" i="10" s="1"/>
  <c r="I85" i="17"/>
  <c r="K85" i="17" s="1"/>
  <c r="F121" i="10" s="1"/>
  <c r="I136" i="17"/>
  <c r="K136" i="17" s="1"/>
  <c r="F173" i="10" s="1"/>
  <c r="I36" i="17"/>
  <c r="K36" i="17" s="1"/>
  <c r="F71" i="10" s="1"/>
  <c r="I163" i="17"/>
  <c r="K163" i="17" s="1"/>
  <c r="F199" i="10" s="1"/>
  <c r="I19" i="17"/>
  <c r="K19" i="17" s="1"/>
  <c r="F55" i="10" s="1"/>
  <c r="I20" i="17"/>
  <c r="K20" i="17" s="1"/>
  <c r="F56" i="10" s="1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C271" i="17"/>
  <c r="D271" i="17"/>
  <c r="E271" i="17"/>
  <c r="C272" i="17"/>
  <c r="D272" i="17"/>
  <c r="E272" i="17" s="1"/>
  <c r="C273" i="17"/>
  <c r="D273" i="17"/>
  <c r="E273" i="17"/>
  <c r="C274" i="17"/>
  <c r="D274" i="17"/>
  <c r="E274" i="17" s="1"/>
  <c r="C275" i="17"/>
  <c r="E275" i="17" s="1"/>
  <c r="D275" i="17"/>
  <c r="C276" i="17"/>
  <c r="D276" i="17"/>
  <c r="E276" i="17" s="1"/>
  <c r="C277" i="17"/>
  <c r="E244" i="17" l="1"/>
  <c r="G238" i="17"/>
  <c r="G239" i="17"/>
  <c r="G242" i="17"/>
  <c r="G247" i="17"/>
  <c r="G256" i="17"/>
  <c r="G240" i="17"/>
  <c r="G248" i="17"/>
  <c r="G257" i="17"/>
  <c r="E256" i="17"/>
  <c r="G249" i="17"/>
  <c r="G258" i="17"/>
  <c r="G244" i="17"/>
  <c r="G252" i="17"/>
  <c r="G241" i="17"/>
  <c r="G245" i="17"/>
  <c r="G253" i="17"/>
  <c r="G246" i="17"/>
  <c r="G250" i="17"/>
  <c r="G254" i="17"/>
  <c r="G243" i="17"/>
  <c r="G251" i="17"/>
  <c r="G255" i="17"/>
  <c r="G259" i="17"/>
  <c r="F264" i="17"/>
  <c r="F95" i="10"/>
  <c r="F13" i="10" s="1"/>
  <c r="F212" i="10"/>
  <c r="F108" i="10"/>
  <c r="F14" i="10" s="1"/>
  <c r="F103" i="10"/>
  <c r="F12" i="10" s="1"/>
  <c r="E245" i="17"/>
  <c r="F267" i="17"/>
  <c r="F29" i="10"/>
  <c r="F17" i="10"/>
  <c r="F19" i="10"/>
  <c r="F21" i="10"/>
  <c r="F33" i="10"/>
  <c r="F32" i="10"/>
  <c r="F30" i="10"/>
  <c r="F26" i="10"/>
  <c r="F18" i="10"/>
  <c r="F27" i="10"/>
  <c r="F23" i="10"/>
  <c r="F31" i="10"/>
  <c r="F28" i="10"/>
  <c r="F20" i="10"/>
  <c r="D277" i="17"/>
  <c r="F266" i="17"/>
  <c r="F263" i="17"/>
  <c r="E250" i="17"/>
  <c r="F265" i="17"/>
  <c r="E238" i="17"/>
  <c r="E239" i="17"/>
  <c r="G263" i="17" l="1"/>
  <c r="F16" i="10"/>
  <c r="F4" i="10" s="1"/>
  <c r="F7" i="10"/>
  <c r="F268" i="17"/>
  <c r="F253" i="10" s="1"/>
  <c r="F25" i="10" l="1"/>
  <c r="F6" i="10" s="1"/>
  <c r="G264" i="17"/>
  <c r="F194" i="10"/>
  <c r="F24" i="10" s="1"/>
  <c r="F164" i="10"/>
  <c r="F22" i="10" s="1"/>
  <c r="F15" i="10"/>
  <c r="E240" i="17"/>
  <c r="E241" i="17"/>
  <c r="F5" i="10" l="1"/>
  <c r="E263" i="17"/>
  <c r="E242" i="17" l="1"/>
  <c r="E243" i="17"/>
  <c r="G265" i="17" l="1"/>
  <c r="E264" i="17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H338" i="10"/>
  <c r="G338" i="10"/>
  <c r="F338" i="10"/>
  <c r="H284" i="10"/>
  <c r="G284" i="10"/>
  <c r="F284" i="10"/>
  <c r="H37" i="10"/>
  <c r="G37" i="10"/>
  <c r="F37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G11" i="10"/>
  <c r="F11" i="10"/>
  <c r="H6" i="10" l="1"/>
  <c r="H3" i="10"/>
  <c r="H4" i="10"/>
  <c r="H5" i="10"/>
  <c r="E246" i="17"/>
  <c r="E247" i="17"/>
  <c r="H7" i="10"/>
  <c r="G266" i="17" l="1"/>
  <c r="G5" i="10"/>
  <c r="G6" i="10"/>
  <c r="F3" i="10"/>
  <c r="G7" i="10"/>
  <c r="G3" i="10"/>
  <c r="G4" i="10"/>
  <c r="G267" i="17" l="1"/>
  <c r="G268" i="17" s="1"/>
  <c r="E248" i="17"/>
  <c r="E249" i="17"/>
  <c r="E251" i="17" l="1"/>
  <c r="E265" i="17"/>
  <c r="E252" i="17" l="1"/>
  <c r="E254" i="17" s="1"/>
  <c r="E253" i="17"/>
  <c r="E255" i="17" s="1"/>
  <c r="E266" i="17" l="1"/>
  <c r="E257" i="17" l="1"/>
  <c r="E258" i="17"/>
  <c r="E259" i="17" l="1"/>
  <c r="E267" i="17" l="1"/>
  <c r="E268" i="17" l="1"/>
</calcChain>
</file>

<file path=xl/sharedStrings.xml><?xml version="1.0" encoding="utf-8"?>
<sst xmlns="http://schemas.openxmlformats.org/spreadsheetml/2006/main" count="7001" uniqueCount="690">
  <si>
    <t>Andorra</t>
  </si>
  <si>
    <t>United Arab Emirates</t>
  </si>
  <si>
    <t>Afghanistan</t>
  </si>
  <si>
    <t>Antigua &amp; Barbuda</t>
  </si>
  <si>
    <t>Anguilla</t>
  </si>
  <si>
    <t>Albania</t>
  </si>
  <si>
    <t>Armenia</t>
  </si>
  <si>
    <t>Angola</t>
  </si>
  <si>
    <t>American Samoa</t>
  </si>
  <si>
    <t>Austria</t>
  </si>
  <si>
    <t>Australia</t>
  </si>
  <si>
    <t>Aruba</t>
  </si>
  <si>
    <t>Azerbaijan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</si>
  <si>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</si>
  <si>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</si>
  <si>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</si>
  <si>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</si>
  <si>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</si>
  <si>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</si>
  <si>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</si>
  <si>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</si>
  <si>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Saint Barts</t>
  </si>
  <si>
    <t>Bermuda</t>
  </si>
  <si>
    <t>Brunei</t>
  </si>
  <si>
    <t>Bolivia</t>
  </si>
  <si>
    <t>Brazil</t>
  </si>
  <si>
    <t>Bahamas</t>
  </si>
  <si>
    <t>Bhutan</t>
  </si>
  <si>
    <t>Botswana</t>
  </si>
  <si>
    <t>Belarus</t>
  </si>
  <si>
    <t>Belize</t>
  </si>
  <si>
    <t>Canada</t>
  </si>
  <si>
    <t>Cocos (K) I.</t>
  </si>
  <si>
    <t>Congo</t>
  </si>
  <si>
    <t>Switzerland</t>
  </si>
  <si>
    <t>Ivory Coast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</si>
  <si>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</si>
  <si>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</si>
  <si>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</si>
  <si>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</si>
  <si>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</si>
  <si>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</si>
  <si>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</si>
  <si>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</si>
  <si>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Cyprus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</si>
  <si>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</si>
  <si>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</si>
  <si>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</si>
  <si>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</si>
  <si>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</si>
  <si>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</si>
  <si>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</si>
  <si>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</si>
  <si>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</si>
  <si>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Eritrea</t>
  </si>
  <si>
    <t>Spain</t>
  </si>
  <si>
    <t>Ethiopia</t>
  </si>
  <si>
    <t>Finland</t>
  </si>
  <si>
    <t>Fiji</t>
  </si>
  <si>
    <t>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</si>
  <si>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</si>
  <si>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</si>
  <si>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</si>
  <si>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</si>
  <si>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</si>
  <si>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</si>
  <si>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</si>
  <si>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</si>
  <si>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</si>
  <si>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</si>
  <si>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</si>
  <si>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</si>
  <si>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</si>
  <si>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</si>
  <si>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</si>
  <si>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Guatemala</t>
  </si>
  <si>
    <t>Guam</t>
  </si>
  <si>
    <t>Guinea-Bissau</t>
  </si>
  <si>
    <t>Guyana</t>
  </si>
  <si>
    <t>Hong Kong</t>
  </si>
  <si>
    <t>Honduras</t>
  </si>
  <si>
    <t>Croatia</t>
  </si>
  <si>
    <t>Haiti</t>
  </si>
  <si>
    <t>Hungary</t>
  </si>
  <si>
    <t>Indonesia</t>
  </si>
  <si>
    <t>Ireland</t>
  </si>
  <si>
    <t>Israel</t>
  </si>
  <si>
    <t>India</t>
  </si>
  <si>
    <t>Iraq</t>
  </si>
  <si>
    <t>Iceland</t>
  </si>
  <si>
    <t>Italy</t>
  </si>
  <si>
    <t>Jamaica</t>
  </si>
  <si>
    <t>Jordan</t>
  </si>
  <si>
    <t>Japan</t>
  </si>
  <si>
    <t>Kenya</t>
  </si>
  <si>
    <t>Cambodia</t>
  </si>
  <si>
    <t>Kiribati</t>
  </si>
  <si>
    <t>Comoros</t>
  </si>
  <si>
    <t>Kuwait</t>
  </si>
  <si>
    <t>Cayman Islands</t>
  </si>
  <si>
    <t>Kazakhstan</t>
  </si>
  <si>
    <t>Laos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</si>
  <si>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</si>
  <si>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</si>
  <si>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</si>
  <si>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</si>
  <si>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</si>
  <si>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</si>
  <si>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</si>
  <si>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</si>
  <si>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</si>
  <si>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</si>
  <si>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</si>
  <si>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</si>
  <si>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</si>
  <si>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Montenegro</t>
  </si>
  <si>
    <t>Saint Martin</t>
  </si>
  <si>
    <t>Madagascar</t>
  </si>
  <si>
    <t>Marshall Islands</t>
  </si>
  <si>
    <t>Mali</t>
  </si>
  <si>
    <t>Myanmar</t>
  </si>
  <si>
    <t>Mongolia</t>
  </si>
  <si>
    <t>Macau</t>
  </si>
  <si>
    <t>Northern Mariana Islands</t>
  </si>
  <si>
    <t>Martinique</t>
  </si>
  <si>
    <t>Mauritania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</si>
  <si>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</si>
  <si>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</si>
  <si>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</si>
  <si>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</si>
  <si>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</si>
  <si>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</si>
  <si>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</si>
  <si>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</si>
  <si>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</si>
  <si>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</si>
  <si>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</si>
  <si>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</si>
  <si>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</si>
  <si>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</si>
  <si>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</si>
  <si>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</si>
  <si>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</si>
  <si>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</si>
  <si>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</si>
  <si>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</si>
  <si>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</si>
  <si>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</si>
  <si>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</si>
  <si>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</si>
  <si>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</si>
  <si>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</si>
  <si>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</si>
  <si>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Puerto Rico</t>
  </si>
  <si>
    <t>Portugal</t>
  </si>
  <si>
    <t>Palau</t>
  </si>
  <si>
    <t>Paraguay</t>
  </si>
  <si>
    <t>Qatar</t>
  </si>
  <si>
    <t>Reunion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</si>
  <si>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</si>
  <si>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</si>
  <si>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</si>
  <si>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</si>
  <si>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</si>
  <si>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</si>
  <si>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</si>
  <si>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Sweden</t>
  </si>
  <si>
    <t>Singapore</t>
  </si>
  <si>
    <t>Slovenia</t>
  </si>
  <si>
    <t>Slovakia</t>
  </si>
  <si>
    <t>Sierra Leone</t>
  </si>
  <si>
    <t>San Marino</t>
  </si>
  <si>
    <t>Senegal</t>
  </si>
  <si>
    <t>Somalia</t>
  </si>
  <si>
    <t>Suriname</t>
  </si>
  <si>
    <t>El Salvador</t>
  </si>
  <si>
    <t>Syria</t>
  </si>
  <si>
    <t>Swaziland</t>
  </si>
  <si>
    <t>Turks &amp; Caicos Islands</t>
  </si>
  <si>
    <t>Chad</t>
  </si>
  <si>
    <t>Togo</t>
  </si>
  <si>
    <t>Thailand</t>
  </si>
  <si>
    <t>Tajikistan</t>
  </si>
  <si>
    <t>East Timor</t>
  </si>
  <si>
    <t>Turkmenistan</t>
  </si>
  <si>
    <t>Tunisia</t>
  </si>
  <si>
    <t>Tonga</t>
  </si>
  <si>
    <t>Turkey</t>
  </si>
  <si>
    <t>Taiwan</t>
  </si>
  <si>
    <t>Tanzania</t>
  </si>
  <si>
    <t>Ukraine</t>
  </si>
  <si>
    <t>Uganda</t>
  </si>
  <si>
    <t>Uruguay</t>
  </si>
  <si>
    <t>Uzbekistan</t>
  </si>
  <si>
    <t>Saint Vincent &amp; Grenadines</t>
  </si>
  <si>
    <t>Venezuela</t>
  </si>
  <si>
    <t>British Virgin Islands</t>
  </si>
  <si>
    <t>Vietnam</t>
  </si>
  <si>
    <t>Vanuatu</t>
  </si>
  <si>
    <t>Samoa</t>
  </si>
  <si>
    <t>Kosovo</t>
  </si>
  <si>
    <t>Mayotte</t>
  </si>
  <si>
    <t>South Africa</t>
  </si>
  <si>
    <t>Zambia</t>
  </si>
  <si>
    <t>Zimbabwe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</si>
  <si>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</si>
  <si>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</si>
  <si>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</si>
  <si>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</si>
  <si>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</si>
  <si>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</si>
  <si>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</si>
  <si>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</si>
  <si>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</si>
  <si>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</si>
  <si>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</si>
  <si>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</si>
  <si>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</si>
  <si>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</si>
  <si>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</si>
  <si>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</si>
  <si>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</si>
  <si>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</si>
  <si>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</si>
  <si>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</si>
  <si>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</si>
  <si>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</si>
  <si>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</si>
  <si>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</si>
  <si>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</si>
  <si>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</si>
  <si>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</si>
  <si>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</si>
  <si>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</si>
  <si>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</si>
  <si>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</si>
  <si>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</si>
  <si>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</si>
  <si>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</si>
  <si>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</si>
  <si>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</si>
  <si>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</si>
  <si>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</si>
  <si>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</si>
  <si>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</si>
  <si>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</si>
  <si>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</si>
  <si>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</si>
  <si>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</si>
  <si>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</si>
  <si>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</si>
  <si>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</si>
  <si>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</si>
  <si>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</si>
  <si>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</si>
  <si>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Country</t>
  </si>
  <si>
    <t>Sub-Region</t>
  </si>
  <si>
    <t>Region</t>
  </si>
  <si>
    <t>Americas</t>
  </si>
  <si>
    <t>Europe</t>
  </si>
  <si>
    <t>Asia</t>
  </si>
  <si>
    <t>Oceania</t>
  </si>
  <si>
    <t>Africa</t>
  </si>
  <si>
    <t>Global</t>
  </si>
  <si>
    <t>North America</t>
  </si>
  <si>
    <t>Central America</t>
  </si>
  <si>
    <t>South America</t>
  </si>
  <si>
    <t>The Caribbean</t>
  </si>
  <si>
    <t>Northern Europe</t>
  </si>
  <si>
    <t>Western Europe</t>
  </si>
  <si>
    <t>Southern Europe</t>
  </si>
  <si>
    <t>Eastern Europe</t>
  </si>
  <si>
    <t>Central Asia</t>
  </si>
  <si>
    <t>Eastern Asia</t>
  </si>
  <si>
    <t>Southeast Asia</t>
  </si>
  <si>
    <t>Southern Asia</t>
  </si>
  <si>
    <t>Western Asia</t>
  </si>
  <si>
    <t>Australia &amp; NZ</t>
  </si>
  <si>
    <t>Melanesia</t>
  </si>
  <si>
    <t>Polynesia</t>
  </si>
  <si>
    <t>Eastern Africa</t>
  </si>
  <si>
    <t>Middle Africa</t>
  </si>
  <si>
    <t>Northern Africa</t>
  </si>
  <si>
    <t>Southern Africa</t>
  </si>
  <si>
    <t>Western Africa</t>
  </si>
  <si>
    <t>Include the sub-region and region data from prior files</t>
  </si>
  <si>
    <t>The date should be day scraped</t>
  </si>
  <si>
    <t>Sub Region</t>
  </si>
  <si>
    <t>New England</t>
  </si>
  <si>
    <t>Mid Atlantic</t>
  </si>
  <si>
    <t>East North Central</t>
  </si>
  <si>
    <t>West North Central</t>
  </si>
  <si>
    <t>South Atlantic</t>
  </si>
  <si>
    <t>East South Central</t>
  </si>
  <si>
    <t>West South Central</t>
  </si>
  <si>
    <t>Mountain</t>
  </si>
  <si>
    <t>Pacific</t>
  </si>
  <si>
    <t>Northeast</t>
  </si>
  <si>
    <t>Midwest</t>
  </si>
  <si>
    <t>South</t>
  </si>
  <si>
    <t>West</t>
  </si>
  <si>
    <t>United States</t>
  </si>
  <si>
    <t>Code</t>
  </si>
  <si>
    <t>CT</t>
  </si>
  <si>
    <t>ME</t>
  </si>
  <si>
    <t>MA</t>
  </si>
  <si>
    <t>NH</t>
  </si>
  <si>
    <t>RI</t>
  </si>
  <si>
    <t>VT</t>
  </si>
  <si>
    <t>NJ</t>
  </si>
  <si>
    <t>NY</t>
  </si>
  <si>
    <t>PA</t>
  </si>
  <si>
    <t>IL</t>
  </si>
  <si>
    <t>IN</t>
  </si>
  <si>
    <t>MI</t>
  </si>
  <si>
    <t>OH</t>
  </si>
  <si>
    <t>WI</t>
  </si>
  <si>
    <t>IA</t>
  </si>
  <si>
    <t>KS</t>
  </si>
  <si>
    <t>MN</t>
  </si>
  <si>
    <t>MO</t>
  </si>
  <si>
    <t>NE</t>
  </si>
  <si>
    <t>ND</t>
  </si>
  <si>
    <t>SD</t>
  </si>
  <si>
    <t>DE</t>
  </si>
  <si>
    <t>FL</t>
  </si>
  <si>
    <t>GA</t>
  </si>
  <si>
    <t>MD</t>
  </si>
  <si>
    <t>NC</t>
  </si>
  <si>
    <t>SC</t>
  </si>
  <si>
    <t>VA</t>
  </si>
  <si>
    <t>WV</t>
  </si>
  <si>
    <t>AL</t>
  </si>
  <si>
    <t>KY</t>
  </si>
  <si>
    <t>MS</t>
  </si>
  <si>
    <t>TN</t>
  </si>
  <si>
    <t>AR</t>
  </si>
  <si>
    <t>LA</t>
  </si>
  <si>
    <t>OK</t>
  </si>
  <si>
    <t>TX</t>
  </si>
  <si>
    <t>AZ</t>
  </si>
  <si>
    <t>CO</t>
  </si>
  <si>
    <t>ID</t>
  </si>
  <si>
    <t>MT</t>
  </si>
  <si>
    <t>NV</t>
  </si>
  <si>
    <t>NM</t>
  </si>
  <si>
    <t>UT</t>
  </si>
  <si>
    <t>WY</t>
  </si>
  <si>
    <t>AK</t>
  </si>
  <si>
    <t>CA</t>
  </si>
  <si>
    <t>HI</t>
  </si>
  <si>
    <t>OR</t>
  </si>
  <si>
    <t>Argentina</t>
  </si>
  <si>
    <t>Crimea</t>
  </si>
  <si>
    <t>South Korea</t>
  </si>
  <si>
    <t>USA</t>
  </si>
  <si>
    <t>US Virgin Islands</t>
  </si>
  <si>
    <t>District of Columbia</t>
  </si>
  <si>
    <t>DC</t>
  </si>
  <si>
    <t>ETH</t>
  </si>
  <si>
    <t>TZA</t>
  </si>
  <si>
    <t>KEN</t>
  </si>
  <si>
    <t>UGA</t>
  </si>
  <si>
    <t>MOZ</t>
  </si>
  <si>
    <t>MDG</t>
  </si>
  <si>
    <t>MWI</t>
  </si>
  <si>
    <t>ZMB</t>
  </si>
  <si>
    <t>ZWE</t>
  </si>
  <si>
    <t>SOM</t>
  </si>
  <si>
    <t>RWA</t>
  </si>
  <si>
    <t>BDI</t>
  </si>
  <si>
    <t>ERI</t>
  </si>
  <si>
    <t>MUS</t>
  </si>
  <si>
    <t>DJI</t>
  </si>
  <si>
    <t>COM</t>
  </si>
  <si>
    <t>MYT</t>
  </si>
  <si>
    <t>SYC</t>
  </si>
  <si>
    <t>REU</t>
  </si>
  <si>
    <t>COG</t>
  </si>
  <si>
    <t>AGO</t>
  </si>
  <si>
    <t>CMR</t>
  </si>
  <si>
    <t>TCD</t>
  </si>
  <si>
    <t>COD</t>
  </si>
  <si>
    <t>Democratic Republic of Congo</t>
  </si>
  <si>
    <t>CAF</t>
  </si>
  <si>
    <t>Central African Republic</t>
  </si>
  <si>
    <t>GAB</t>
  </si>
  <si>
    <t>GNQ</t>
  </si>
  <si>
    <t>STP</t>
  </si>
  <si>
    <t>Sao Tome &amp; Principe</t>
  </si>
  <si>
    <t>EGY</t>
  </si>
  <si>
    <t>DZA</t>
  </si>
  <si>
    <t>SDN</t>
  </si>
  <si>
    <t>Sudan</t>
  </si>
  <si>
    <t>MAR</t>
  </si>
  <si>
    <t>TUN</t>
  </si>
  <si>
    <t>LBY</t>
  </si>
  <si>
    <t>ESH</t>
  </si>
  <si>
    <t>Western Sahara</t>
  </si>
  <si>
    <t>ZAF</t>
  </si>
  <si>
    <t>NAM</t>
  </si>
  <si>
    <t>BWA</t>
  </si>
  <si>
    <t>LSO</t>
  </si>
  <si>
    <t>SWZ</t>
  </si>
  <si>
    <t>NGA</t>
  </si>
  <si>
    <t>GHA</t>
  </si>
  <si>
    <t>CIV</t>
  </si>
  <si>
    <t>NER</t>
  </si>
  <si>
    <t>BFA</t>
  </si>
  <si>
    <t>MLI</t>
  </si>
  <si>
    <t>SEN</t>
  </si>
  <si>
    <t>GIN</t>
  </si>
  <si>
    <t>BEN</t>
  </si>
  <si>
    <t>TGO</t>
  </si>
  <si>
    <t>SLE</t>
  </si>
  <si>
    <t>LBR</t>
  </si>
  <si>
    <t>MRT</t>
  </si>
  <si>
    <t>GNB</t>
  </si>
  <si>
    <t>CPV</t>
  </si>
  <si>
    <t>SHN</t>
  </si>
  <si>
    <t>Saint Helena</t>
  </si>
  <si>
    <t>GMB</t>
  </si>
  <si>
    <t>MEX</t>
  </si>
  <si>
    <t>GTM</t>
  </si>
  <si>
    <t>HND</t>
  </si>
  <si>
    <t>SLV</t>
  </si>
  <si>
    <t>NIC</t>
  </si>
  <si>
    <t>CRI</t>
  </si>
  <si>
    <t>PAN</t>
  </si>
  <si>
    <t>BLZ</t>
  </si>
  <si>
    <t>CAN</t>
  </si>
  <si>
    <t>BMU</t>
  </si>
  <si>
    <t>GRL</t>
  </si>
  <si>
    <t>SPM</t>
  </si>
  <si>
    <t>Saint Pierre &amp; Miquelon</t>
  </si>
  <si>
    <t>BRA</t>
  </si>
  <si>
    <t>COL</t>
  </si>
  <si>
    <t>ARG</t>
  </si>
  <si>
    <t>PER</t>
  </si>
  <si>
    <t>VEN</t>
  </si>
  <si>
    <t>CHL</t>
  </si>
  <si>
    <t>ECU</t>
  </si>
  <si>
    <t>BOL</t>
  </si>
  <si>
    <t>PRY</t>
  </si>
  <si>
    <t>URY</t>
  </si>
  <si>
    <t>GUY</t>
  </si>
  <si>
    <t>SUR</t>
  </si>
  <si>
    <t>GUF</t>
  </si>
  <si>
    <t>FLK</t>
  </si>
  <si>
    <t>Falkland Islands</t>
  </si>
  <si>
    <t>CUB</t>
  </si>
  <si>
    <t>HTI</t>
  </si>
  <si>
    <t>DOM</t>
  </si>
  <si>
    <t>PRI</t>
  </si>
  <si>
    <t>JAM</t>
  </si>
  <si>
    <t>TTO</t>
  </si>
  <si>
    <t>Trinidad &amp; Tobago</t>
  </si>
  <si>
    <t>GLP</t>
  </si>
  <si>
    <t>BHS</t>
  </si>
  <si>
    <t>MTQ</t>
  </si>
  <si>
    <t>BRB</t>
  </si>
  <si>
    <t>LCA</t>
  </si>
  <si>
    <t>CUW</t>
  </si>
  <si>
    <t>Curacao</t>
  </si>
  <si>
    <t>VCT</t>
  </si>
  <si>
    <t>GRD</t>
  </si>
  <si>
    <t>VIR</t>
  </si>
  <si>
    <t>ABW</t>
  </si>
  <si>
    <t>ATG</t>
  </si>
  <si>
    <t>DMA</t>
  </si>
  <si>
    <t>CYM</t>
  </si>
  <si>
    <t>KNA</t>
  </si>
  <si>
    <t>Saint Kitts &amp; Nevis</t>
  </si>
  <si>
    <t>TCA</t>
  </si>
  <si>
    <t>VGB</t>
  </si>
  <si>
    <t>AIA</t>
  </si>
  <si>
    <t>MSR</t>
  </si>
  <si>
    <t>Monserrat</t>
  </si>
  <si>
    <t>BLM</t>
  </si>
  <si>
    <t>MAF</t>
  </si>
  <si>
    <t>SXM</t>
  </si>
  <si>
    <t>St Maarten</t>
  </si>
  <si>
    <t>BES</t>
  </si>
  <si>
    <t>Bonaire, Saint Eustatius &amp; Saba</t>
  </si>
  <si>
    <t>UZB</t>
  </si>
  <si>
    <t>KAZ</t>
  </si>
  <si>
    <t>TJK</t>
  </si>
  <si>
    <t>KGZ</t>
  </si>
  <si>
    <t>Kyrgystan</t>
  </si>
  <si>
    <t>TKM</t>
  </si>
  <si>
    <t>CHN</t>
  </si>
  <si>
    <t>JPN</t>
  </si>
  <si>
    <t>KOR</t>
  </si>
  <si>
    <t>TWN</t>
  </si>
  <si>
    <t>HKG</t>
  </si>
  <si>
    <t>MNG</t>
  </si>
  <si>
    <t>MAC</t>
  </si>
  <si>
    <t>IDN</t>
  </si>
  <si>
    <t>PHL</t>
  </si>
  <si>
    <t>VNM</t>
  </si>
  <si>
    <t>THA</t>
  </si>
  <si>
    <t>MMR</t>
  </si>
  <si>
    <t>MYS</t>
  </si>
  <si>
    <t>KHM</t>
  </si>
  <si>
    <t>LAO</t>
  </si>
  <si>
    <t>SGP</t>
  </si>
  <si>
    <t>BRN</t>
  </si>
  <si>
    <t>TLS</t>
  </si>
  <si>
    <t>IND</t>
  </si>
  <si>
    <t>PAK</t>
  </si>
  <si>
    <t>BGD</t>
  </si>
  <si>
    <t>IRN</t>
  </si>
  <si>
    <t>Iran</t>
  </si>
  <si>
    <t>AFG</t>
  </si>
  <si>
    <t>NPL</t>
  </si>
  <si>
    <t>LKA</t>
  </si>
  <si>
    <t>BTN</t>
  </si>
  <si>
    <t>MDV</t>
  </si>
  <si>
    <t>TUR</t>
  </si>
  <si>
    <t>IRQ</t>
  </si>
  <si>
    <t>SAU</t>
  </si>
  <si>
    <t>YEM</t>
  </si>
  <si>
    <t>Yemen</t>
  </si>
  <si>
    <t>SYR</t>
  </si>
  <si>
    <t>AZE</t>
  </si>
  <si>
    <t>JOR</t>
  </si>
  <si>
    <t>ARE</t>
  </si>
  <si>
    <t>ISR</t>
  </si>
  <si>
    <t>LBN</t>
  </si>
  <si>
    <t>PSE</t>
  </si>
  <si>
    <t>Palestine</t>
  </si>
  <si>
    <t>OMN</t>
  </si>
  <si>
    <t>KWT</t>
  </si>
  <si>
    <t>GEO</t>
  </si>
  <si>
    <t>ARM</t>
  </si>
  <si>
    <t>QAT</t>
  </si>
  <si>
    <t>BHR</t>
  </si>
  <si>
    <t>CYP</t>
  </si>
  <si>
    <t>RUS</t>
  </si>
  <si>
    <t>UKR</t>
  </si>
  <si>
    <t>POL</t>
  </si>
  <si>
    <t>ROU</t>
  </si>
  <si>
    <t>CZE</t>
  </si>
  <si>
    <t>Czechia</t>
  </si>
  <si>
    <t>HUN</t>
  </si>
  <si>
    <t>BLR</t>
  </si>
  <si>
    <t>BGR</t>
  </si>
  <si>
    <t>SVK</t>
  </si>
  <si>
    <t>MDA</t>
  </si>
  <si>
    <t>GBR</t>
  </si>
  <si>
    <t>SWE</t>
  </si>
  <si>
    <t>DNK</t>
  </si>
  <si>
    <t>FIN</t>
  </si>
  <si>
    <t>NOR</t>
  </si>
  <si>
    <t>IRL</t>
  </si>
  <si>
    <t>LTU</t>
  </si>
  <si>
    <t>LVA</t>
  </si>
  <si>
    <t>EST</t>
  </si>
  <si>
    <t>ISL</t>
  </si>
  <si>
    <t>IMN</t>
  </si>
  <si>
    <t>Isle of Man</t>
  </si>
  <si>
    <t>FRO</t>
  </si>
  <si>
    <t>ALA</t>
  </si>
  <si>
    <t>Aland Islands</t>
  </si>
  <si>
    <t>SJM</t>
  </si>
  <si>
    <t>Svalbard &amp; Jan Mayen Islands</t>
  </si>
  <si>
    <t>ITA</t>
  </si>
  <si>
    <t>ESP</t>
  </si>
  <si>
    <t>GRC</t>
  </si>
  <si>
    <t>PRT</t>
  </si>
  <si>
    <t>SRB</t>
  </si>
  <si>
    <t>HRV</t>
  </si>
  <si>
    <t>BIH</t>
  </si>
  <si>
    <t>Bosnia &amp; Herzegovina</t>
  </si>
  <si>
    <t>ALB</t>
  </si>
  <si>
    <t>MKD</t>
  </si>
  <si>
    <t>Republic of Macedonia</t>
  </si>
  <si>
    <t>SVN</t>
  </si>
  <si>
    <t>MNE</t>
  </si>
  <si>
    <t>MLT</t>
  </si>
  <si>
    <t>AND</t>
  </si>
  <si>
    <t>GIB</t>
  </si>
  <si>
    <t>SMR</t>
  </si>
  <si>
    <t>DEU</t>
  </si>
  <si>
    <t>FRA</t>
  </si>
  <si>
    <t>NLD</t>
  </si>
  <si>
    <t>BEL</t>
  </si>
  <si>
    <t>AUT</t>
  </si>
  <si>
    <t>CHE</t>
  </si>
  <si>
    <t>LUX</t>
  </si>
  <si>
    <t>MCO</t>
  </si>
  <si>
    <t>LIE</t>
  </si>
  <si>
    <t>AUS</t>
  </si>
  <si>
    <t>NZL</t>
  </si>
  <si>
    <t>PNG</t>
  </si>
  <si>
    <t>FJI</t>
  </si>
  <si>
    <t>SLB</t>
  </si>
  <si>
    <t>NCL</t>
  </si>
  <si>
    <t>VUT</t>
  </si>
  <si>
    <t>GUM</t>
  </si>
  <si>
    <t>KIR</t>
  </si>
  <si>
    <t>MNP</t>
  </si>
  <si>
    <t>MHL</t>
  </si>
  <si>
    <t>PLW</t>
  </si>
  <si>
    <t>NRU</t>
  </si>
  <si>
    <t>FSM</t>
  </si>
  <si>
    <t>PYF</t>
  </si>
  <si>
    <t>WSM</t>
  </si>
  <si>
    <t>TON</t>
  </si>
  <si>
    <t>ASM</t>
  </si>
  <si>
    <t>COK</t>
  </si>
  <si>
    <t>TUV</t>
  </si>
  <si>
    <t>Tuvalu</t>
  </si>
  <si>
    <t>NIU</t>
  </si>
  <si>
    <t>TKL</t>
  </si>
  <si>
    <t>Tokelau</t>
  </si>
  <si>
    <t>PCN</t>
  </si>
  <si>
    <t>Pitcairn</t>
  </si>
  <si>
    <t>Year</t>
  </si>
  <si>
    <t>Month</t>
  </si>
  <si>
    <t>Day</t>
  </si>
  <si>
    <t>Site</t>
  </si>
  <si>
    <t>May</t>
  </si>
  <si>
    <t>TOTAL</t>
  </si>
  <si>
    <t>Paihia</t>
  </si>
  <si>
    <t>Channel Islands</t>
  </si>
  <si>
    <t>Antarctica</t>
  </si>
  <si>
    <t>Wales</t>
  </si>
  <si>
    <t>Scotland</t>
  </si>
  <si>
    <t>England</t>
  </si>
  <si>
    <t>PRICE COUNT</t>
  </si>
  <si>
    <t>LOCATION COUNT</t>
  </si>
  <si>
    <t>Other</t>
  </si>
  <si>
    <t>Viator.com</t>
  </si>
  <si>
    <t>Palestinian Territories</t>
  </si>
  <si>
    <t>Bonaire</t>
  </si>
  <si>
    <t>Average Price</t>
  </si>
  <si>
    <t>Price</t>
  </si>
  <si>
    <t xml:space="preserve">Total Count </t>
  </si>
  <si>
    <t>NFK</t>
  </si>
  <si>
    <t>TOTAL (Other +GLOBAL)</t>
  </si>
  <si>
    <t>AVERAGE PRICE</t>
  </si>
  <si>
    <t>Average Count</t>
  </si>
  <si>
    <t>Others</t>
  </si>
  <si>
    <t>June</t>
  </si>
  <si>
    <t>Antigua and Barbuda</t>
  </si>
  <si>
    <t>Bosnia and Herzegovina</t>
  </si>
  <si>
    <t>Czech Republic</t>
  </si>
  <si>
    <t>CÃ´te dâ€™Ivoire</t>
  </si>
  <si>
    <t>Eswatini (Swaziland)</t>
  </si>
  <si>
    <t xml:space="preserve">Kazakhstan </t>
  </si>
  <si>
    <t>Kyrgyzstan</t>
  </si>
  <si>
    <t>Macedonia</t>
  </si>
  <si>
    <t>RÃ©union Island</t>
  </si>
  <si>
    <t>St Lucia</t>
  </si>
  <si>
    <t>SÃ£o TomÃ© and PrÃ­ncipe</t>
  </si>
  <si>
    <t>Trinidad and Tobago</t>
  </si>
  <si>
    <t>Web name</t>
  </si>
  <si>
    <t>Change</t>
  </si>
  <si>
    <t>Saint Kitts and Nevis</t>
  </si>
  <si>
    <t xml:space="preserve">Turks and Caicos </t>
  </si>
  <si>
    <t>Categories</t>
  </si>
  <si>
    <t>TOTAL PRICE</t>
  </si>
  <si>
    <t xml:space="preserve">AVERAGE PRICE </t>
  </si>
  <si>
    <t>TOTAL TOURS</t>
  </si>
  <si>
    <t>Air, Helicopter &amp; Balloon Tours</t>
  </si>
  <si>
    <t>Classes &amp; Workshops</t>
  </si>
  <si>
    <t>Cruises, Sailing &amp; Water Tours</t>
  </si>
  <si>
    <t>Cultural &amp; Theme Tours</t>
  </si>
  <si>
    <t>Day Trips &amp; Excursions</t>
  </si>
  <si>
    <t>Food, Wine &amp; Nightlife</t>
  </si>
  <si>
    <t>Holiday &amp; Seasonal Tours</t>
  </si>
  <si>
    <t>Kid Friendly</t>
  </si>
  <si>
    <t>Luxury &amp; Special Occasions</t>
  </si>
  <si>
    <t>Multi-day &amp; Extended Tours</t>
  </si>
  <si>
    <t>Outdoor Activities</t>
  </si>
  <si>
    <t>Private &amp; Custom Tours</t>
  </si>
  <si>
    <t>Shopping &amp; Fashion</t>
  </si>
  <si>
    <t>Shore Excursions</t>
  </si>
  <si>
    <t>Shows, Concerts &amp; Sports</t>
  </si>
  <si>
    <t>Sightseeing Tickets &amp; Passes</t>
  </si>
  <si>
    <t>Spa Tours</t>
  </si>
  <si>
    <t>Theme Parks</t>
  </si>
  <si>
    <t>Tours &amp; Sightseeing</t>
  </si>
  <si>
    <t>Transfers &amp; Ground Transport</t>
  </si>
  <si>
    <t>Viator VIP &amp; Exclusive Tours</t>
  </si>
  <si>
    <t>Walking &amp; Biking Tours</t>
  </si>
  <si>
    <t>Water Sports</t>
  </si>
  <si>
    <t>Weddings &amp; Honeymoons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</si>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</sst>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2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 "/>
    </font>
    <font>
      <sz val="10"/>
      <color theme="1"/>
      <name val="Calibri "/>
    </font>
    <font>
      <b/>
      <sz val="10"/>
      <color theme="1"/>
      <name val="Calibri 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0">
    <xf numFmtId="0" fontId="0" fillId="0" borderId="0" xfId="0"/>
    <xf numFmtId="49" fontId="19" fillId="34" borderId="0" xfId="43" applyNumberFormat="1" applyFont="1" applyFill="1" applyBorder="1" applyAlignment="1">
      <alignment horizontal="left" vertical="center"/>
    </xf>
    <xf numFmtId="37" fontId="21" fillId="35" borderId="10" xfId="42" applyNumberFormat="1" applyFont="1" applyFill="1" applyBorder="1" applyAlignment="1">
      <alignment horizontal="right" vertical="center"/>
    </xf>
    <xf numFmtId="37" fontId="20" fillId="33" borderId="0" xfId="42" applyNumberFormat="1" applyFont="1" applyFill="1" applyBorder="1" applyAlignment="1">
      <alignment vertical="center"/>
    </xf>
    <xf numFmtId="37" fontId="20" fillId="35" borderId="0" xfId="0" applyNumberFormat="1" applyFont="1" applyFill="1" applyBorder="1" applyAlignment="1">
      <alignment vertical="center"/>
    </xf>
    <xf numFmtId="37" fontId="21" fillId="35" borderId="1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17" fontId="23" fillId="34" borderId="0" xfId="0" applyNumberFormat="1" applyFont="1" applyFill="1" applyBorder="1" applyAlignment="1">
      <alignment vertical="center"/>
    </xf>
    <xf numFmtId="37" fontId="22" fillId="0" borderId="0" xfId="0" applyNumberFormat="1" applyFont="1" applyFill="1" applyBorder="1" applyAlignment="1">
      <alignment vertical="center"/>
    </xf>
    <xf numFmtId="37" fontId="24" fillId="35" borderId="10" xfId="0" applyNumberFormat="1" applyFont="1" applyFill="1" applyBorder="1" applyAlignment="1">
      <alignment vertical="center"/>
    </xf>
    <xf numFmtId="37" fontId="2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Fill="1" applyBorder="1" applyAlignment="1">
      <alignment vertical="center"/>
    </xf>
    <xf numFmtId="0" fontId="23" fillId="34" borderId="0" xfId="0" applyFont="1" applyFill="1" applyBorder="1" applyAlignment="1">
      <alignment vertical="center"/>
    </xf>
    <xf numFmtId="37" fontId="22" fillId="35" borderId="0" xfId="0" applyNumberFormat="1" applyFont="1" applyFill="1" applyBorder="1" applyAlignment="1">
      <alignment vertical="center"/>
    </xf>
    <xf numFmtId="37" fontId="22" fillId="35" borderId="11" xfId="0" applyNumberFormat="1" applyFont="1" applyFill="1" applyBorder="1" applyAlignment="1">
      <alignment vertical="center"/>
    </xf>
    <xf numFmtId="37" fontId="24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37" fontId="22" fillId="0" borderId="0" xfId="0" applyNumberFormat="1" applyFont="1" applyFill="1" applyBorder="1" applyAlignment="1">
      <alignment horizontal="center" vertical="center" wrapText="1"/>
    </xf>
    <xf numFmtId="37" fontId="22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3" fillId="34" borderId="0" xfId="0" applyFont="1" applyFill="1" applyBorder="1" applyAlignment="1">
      <alignment horizontal="center" vertical="center"/>
    </xf>
    <xf numFmtId="37" fontId="22" fillId="35" borderId="0" xfId="0" applyNumberFormat="1" applyFont="1" applyFill="1" applyBorder="1" applyAlignment="1">
      <alignment horizontal="center" vertical="center"/>
    </xf>
    <xf numFmtId="37" fontId="22" fillId="35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0" xfId="43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/>
    <xf numFmtId="49" fontId="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49" fontId="26" fillId="37" borderId="0" xfId="0" applyNumberFormat="1" applyFont="1" applyFill="1" applyBorder="1" applyAlignment="1">
      <alignment horizontal="left" vertical="center"/>
    </xf>
    <xf numFmtId="37" fontId="22" fillId="35" borderId="12" xfId="0" applyNumberFormat="1" applyFont="1" applyFill="1" applyBorder="1" applyAlignment="1">
      <alignment vertical="center"/>
    </xf>
    <xf numFmtId="0" fontId="0" fillId="36" borderId="13" xfId="0" applyFill="1" applyBorder="1" applyAlignment="1">
      <alignment horizontal="center"/>
    </xf>
    <xf numFmtId="0" fontId="25" fillId="36" borderId="13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33" borderId="0" xfId="0" applyFont="1" applyFill="1" applyBorder="1" applyAlignment="1">
      <alignment horizontal="center" vertical="center"/>
    </xf>
    <xf numFmtId="0" fontId="26" fillId="37" borderId="0" xfId="0" applyFont="1" applyFill="1" applyBorder="1" applyAlignment="1">
      <alignment horizontal="center" vertical="center"/>
    </xf>
    <xf numFmtId="37" fontId="22" fillId="35" borderId="0" xfId="0" applyNumberFormat="1" applyFont="1" applyFill="1" applyBorder="1" applyAlignment="1">
      <alignment horizontal="left" vertical="center" indent="4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0" fontId="25" fillId="36" borderId="13" xfId="0" applyFont="1" applyFill="1" applyBorder="1" applyAlignment="1">
      <alignment horizontal="center" vertical="center"/>
    </xf>
    <xf numFmtId="1" fontId="0" fillId="0" borderId="0" xfId="0" applyNumberFormat="1" applyFill="1"/>
    <xf numFmtId="0" fontId="0" fillId="0" borderId="0" xfId="0" applyFill="1"/>
    <xf numFmtId="1" fontId="0" fillId="0" borderId="0" xfId="0" applyNumberFormat="1" applyBorder="1"/>
    <xf numFmtId="1" fontId="0" fillId="36" borderId="13" xfId="0" applyNumberFormat="1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37" fontId="22" fillId="35" borderId="15" xfId="0" applyNumberFormat="1" applyFont="1" applyFill="1" applyBorder="1" applyAlignment="1">
      <alignment vertical="center"/>
    </xf>
    <xf numFmtId="0" fontId="17" fillId="0" borderId="16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12" xfId="0" applyBorder="1"/>
    <xf numFmtId="2" fontId="0" fillId="0" borderId="12" xfId="0" applyNumberFormat="1" applyBorder="1" applyAlignment="1">
      <alignment horizontal="left" indent="8"/>
    </xf>
    <xf numFmtId="2" fontId="0" fillId="0" borderId="0" xfId="0" applyNumberFormat="1" applyBorder="1" applyAlignment="1">
      <alignment horizontal="left" indent="8"/>
    </xf>
    <xf numFmtId="0" fontId="0" fillId="0" borderId="0" xfId="0" applyFill="1" applyBorder="1"/>
    <xf numFmtId="0" fontId="0" fillId="0" borderId="17" xfId="0" applyBorder="1"/>
    <xf numFmtId="2" fontId="0" fillId="0" borderId="17" xfId="0" applyNumberFormat="1" applyBorder="1" applyAlignment="1">
      <alignment horizontal="left" indent="8"/>
    </xf>
    <xf numFmtId="0" fontId="17" fillId="38" borderId="0" xfId="0" applyFont="1" applyFill="1"/>
    <xf numFmtId="0" fontId="0" fillId="39" borderId="0" xfId="0" applyFill="1"/>
    <xf numFmtId="2" fontId="0" fillId="39" borderId="0" xfId="0" applyNumberFormat="1" applyFill="1"/>
    <xf numFmtId="0" fontId="22" fillId="33" borderId="0" xfId="0" applyFont="1" applyFill="1" applyBorder="1" applyAlignment="1">
      <alignment horizontal="center" vertical="center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2" xfId="45"/>
    <cellStyle name="Comma 2 2" xfId="47"/>
    <cellStyle name="Comma 3" xfId="4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Percent 2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ator_global_t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ator_country_count"/>
      <sheetName val="Sheet1"/>
      <sheetName val="Sheet2"/>
    </sheetNames>
    <sheetDataSet>
      <sheetData sheetId="0">
        <row r="1">
          <cell r="A1" t="str">
            <v>State</v>
          </cell>
          <cell r="B1" t="str">
            <v>Number of Location</v>
          </cell>
        </row>
        <row r="2">
          <cell r="A2" t="str">
            <v>Albania</v>
          </cell>
          <cell r="B2">
            <v>84</v>
          </cell>
        </row>
        <row r="3">
          <cell r="A3" t="str">
            <v>Algeria</v>
          </cell>
          <cell r="B3">
            <v>5</v>
          </cell>
        </row>
        <row r="4">
          <cell r="A4" t="str">
            <v>Andorra</v>
          </cell>
          <cell r="B4">
            <v>4</v>
          </cell>
        </row>
        <row r="5">
          <cell r="A5" t="str">
            <v>Angola</v>
          </cell>
          <cell r="B5">
            <v>15</v>
          </cell>
        </row>
        <row r="6">
          <cell r="A6" t="str">
            <v>Anguilla</v>
          </cell>
          <cell r="B6">
            <v>5</v>
          </cell>
        </row>
        <row r="7">
          <cell r="A7" t="str">
            <v>Antarctica</v>
          </cell>
          <cell r="B7">
            <v>4</v>
          </cell>
        </row>
        <row r="8">
          <cell r="A8" t="str">
            <v>Antigua &amp; Barbuda</v>
          </cell>
          <cell r="B8">
            <v>56</v>
          </cell>
        </row>
        <row r="9">
          <cell r="A9" t="str">
            <v>Argentina</v>
          </cell>
          <cell r="B9">
            <v>794</v>
          </cell>
        </row>
        <row r="10">
          <cell r="A10" t="str">
            <v>Armenia</v>
          </cell>
          <cell r="B10">
            <v>142</v>
          </cell>
        </row>
        <row r="11">
          <cell r="A11" t="str">
            <v>Aruba</v>
          </cell>
          <cell r="B11">
            <v>135</v>
          </cell>
        </row>
        <row r="12">
          <cell r="A12" t="str">
            <v>Australia</v>
          </cell>
          <cell r="B12">
            <v>3060</v>
          </cell>
        </row>
        <row r="13">
          <cell r="A13" t="str">
            <v>Austria</v>
          </cell>
          <cell r="B13">
            <v>449</v>
          </cell>
        </row>
        <row r="14">
          <cell r="A14" t="str">
            <v>Azerbaijan</v>
          </cell>
          <cell r="B14">
            <v>123</v>
          </cell>
        </row>
        <row r="15">
          <cell r="A15" t="str">
            <v>Bahamas</v>
          </cell>
          <cell r="B15">
            <v>213</v>
          </cell>
        </row>
        <row r="16">
          <cell r="A16" t="str">
            <v>Bahrain</v>
          </cell>
          <cell r="B16">
            <v>28</v>
          </cell>
        </row>
        <row r="17">
          <cell r="A17" t="str">
            <v>Bangladesh</v>
          </cell>
          <cell r="B17">
            <v>44</v>
          </cell>
        </row>
        <row r="18">
          <cell r="A18" t="str">
            <v>Barbados</v>
          </cell>
          <cell r="B18">
            <v>120</v>
          </cell>
        </row>
        <row r="19">
          <cell r="A19" t="str">
            <v>Belarus</v>
          </cell>
          <cell r="B19">
            <v>48</v>
          </cell>
        </row>
        <row r="20">
          <cell r="A20" t="str">
            <v>Belgium</v>
          </cell>
          <cell r="B20">
            <v>584</v>
          </cell>
        </row>
        <row r="21">
          <cell r="A21" t="str">
            <v>Belize</v>
          </cell>
          <cell r="B21">
            <v>195</v>
          </cell>
        </row>
        <row r="22">
          <cell r="A22" t="str">
            <v>Bermuda</v>
          </cell>
          <cell r="B22">
            <v>45</v>
          </cell>
        </row>
        <row r="23">
          <cell r="A23" t="str">
            <v>Bhutan</v>
          </cell>
          <cell r="B23">
            <v>37</v>
          </cell>
        </row>
        <row r="24">
          <cell r="A24" t="str">
            <v>Bolivia</v>
          </cell>
          <cell r="B24">
            <v>179</v>
          </cell>
        </row>
        <row r="25">
          <cell r="A25" t="str">
            <v>Bonaire</v>
          </cell>
          <cell r="B25">
            <v>18</v>
          </cell>
        </row>
        <row r="26">
          <cell r="A26" t="str">
            <v>Bosnia &amp; Herzegovina</v>
          </cell>
          <cell r="B26">
            <v>163</v>
          </cell>
        </row>
        <row r="27">
          <cell r="A27" t="str">
            <v>Botswana</v>
          </cell>
          <cell r="B27">
            <v>47</v>
          </cell>
        </row>
        <row r="28">
          <cell r="A28" t="str">
            <v>Brazil</v>
          </cell>
          <cell r="B28">
            <v>920</v>
          </cell>
        </row>
        <row r="29">
          <cell r="A29" t="str">
            <v>British Virgin Islands</v>
          </cell>
          <cell r="B29">
            <v>20</v>
          </cell>
        </row>
        <row r="30">
          <cell r="A30" t="str">
            <v>Brunei</v>
          </cell>
          <cell r="B30">
            <v>45</v>
          </cell>
        </row>
        <row r="31">
          <cell r="A31" t="str">
            <v>Bulgaria</v>
          </cell>
          <cell r="B31">
            <v>323</v>
          </cell>
        </row>
        <row r="32">
          <cell r="A32" t="str">
            <v>Burkina Faso</v>
          </cell>
          <cell r="B32">
            <v>4</v>
          </cell>
        </row>
        <row r="33">
          <cell r="A33" t="str">
            <v>Burundi</v>
          </cell>
          <cell r="B33">
            <v>4</v>
          </cell>
        </row>
        <row r="34">
          <cell r="A34" t="str">
            <v>Cambodia</v>
          </cell>
          <cell r="B34">
            <v>674</v>
          </cell>
        </row>
        <row r="35">
          <cell r="A35" t="str">
            <v>Cameroon</v>
          </cell>
          <cell r="B35">
            <v>13</v>
          </cell>
        </row>
        <row r="36">
          <cell r="A36" t="str">
            <v>Canada</v>
          </cell>
          <cell r="B36">
            <v>1435</v>
          </cell>
        </row>
        <row r="37">
          <cell r="A37" t="str">
            <v>Cape Verde</v>
          </cell>
          <cell r="B37">
            <v>27</v>
          </cell>
        </row>
        <row r="38">
          <cell r="A38" t="str">
            <v>Cayman Islands</v>
          </cell>
          <cell r="B38">
            <v>83</v>
          </cell>
        </row>
        <row r="39">
          <cell r="A39" t="str">
            <v>Central African Republic</v>
          </cell>
          <cell r="B39">
            <v>1</v>
          </cell>
        </row>
        <row r="40">
          <cell r="A40" t="str">
            <v>Chad</v>
          </cell>
          <cell r="B40">
            <v>10</v>
          </cell>
        </row>
        <row r="41">
          <cell r="A41" t="str">
            <v>Channel Islands</v>
          </cell>
          <cell r="B41">
            <v>1</v>
          </cell>
        </row>
        <row r="42">
          <cell r="A42" t="str">
            <v>Chile</v>
          </cell>
          <cell r="B42">
            <v>525</v>
          </cell>
        </row>
        <row r="43">
          <cell r="A43" t="str">
            <v>China</v>
          </cell>
          <cell r="B43">
            <v>5083</v>
          </cell>
        </row>
        <row r="44">
          <cell r="A44" t="str">
            <v>Colombia</v>
          </cell>
          <cell r="B44">
            <v>644</v>
          </cell>
        </row>
        <row r="45">
          <cell r="A45" t="str">
            <v>Congo</v>
          </cell>
          <cell r="B45">
            <v>5</v>
          </cell>
        </row>
        <row r="46">
          <cell r="A46" t="str">
            <v>Cook Islands</v>
          </cell>
          <cell r="B46">
            <v>20</v>
          </cell>
        </row>
        <row r="47">
          <cell r="A47" t="str">
            <v>Costa Rica</v>
          </cell>
          <cell r="B47">
            <v>1259</v>
          </cell>
        </row>
        <row r="48">
          <cell r="A48" t="str">
            <v>Croatia</v>
          </cell>
          <cell r="B48">
            <v>1552</v>
          </cell>
        </row>
        <row r="49">
          <cell r="A49" t="str">
            <v>Curacao</v>
          </cell>
          <cell r="B49">
            <v>90</v>
          </cell>
        </row>
        <row r="50">
          <cell r="A50" t="str">
            <v>Cyprus</v>
          </cell>
          <cell r="B50">
            <v>202</v>
          </cell>
        </row>
        <row r="51">
          <cell r="A51" t="str">
            <v>Czechia</v>
          </cell>
          <cell r="B51">
            <v>864</v>
          </cell>
        </row>
        <row r="52">
          <cell r="A52" t="str">
            <v>Ivory Coast</v>
          </cell>
          <cell r="B52">
            <v>1</v>
          </cell>
        </row>
        <row r="53">
          <cell r="A53" t="str">
            <v>Democratic Republic of Congo</v>
          </cell>
          <cell r="B53">
            <v>6</v>
          </cell>
        </row>
        <row r="54">
          <cell r="A54" t="str">
            <v>Denmark</v>
          </cell>
          <cell r="B54">
            <v>130</v>
          </cell>
        </row>
        <row r="55">
          <cell r="A55" t="str">
            <v>Dominica</v>
          </cell>
          <cell r="B55">
            <v>24</v>
          </cell>
        </row>
        <row r="56">
          <cell r="A56" t="str">
            <v>Dominican Republic</v>
          </cell>
          <cell r="B56">
            <v>839</v>
          </cell>
        </row>
        <row r="57">
          <cell r="A57" t="str">
            <v>East Timor</v>
          </cell>
          <cell r="B57">
            <v>8</v>
          </cell>
        </row>
        <row r="58">
          <cell r="A58" t="str">
            <v>Ecuador</v>
          </cell>
          <cell r="B58">
            <v>589</v>
          </cell>
        </row>
        <row r="59">
          <cell r="A59" t="str">
            <v>Egypt</v>
          </cell>
          <cell r="B59">
            <v>3727</v>
          </cell>
        </row>
        <row r="60">
          <cell r="A60" t="str">
            <v>El Salvador</v>
          </cell>
          <cell r="B60">
            <v>108</v>
          </cell>
        </row>
        <row r="61">
          <cell r="A61" t="str">
            <v>England</v>
          </cell>
          <cell r="B61">
            <v>1693</v>
          </cell>
        </row>
        <row r="62">
          <cell r="A62" t="str">
            <v>Eritrea</v>
          </cell>
          <cell r="B62">
            <v>1</v>
          </cell>
        </row>
        <row r="63">
          <cell r="A63" t="str">
            <v>Estonia</v>
          </cell>
          <cell r="B63">
            <v>87</v>
          </cell>
        </row>
        <row r="64">
          <cell r="A64" t="str">
            <v>Swaziland</v>
          </cell>
          <cell r="B64">
            <v>2</v>
          </cell>
        </row>
        <row r="65">
          <cell r="A65" t="str">
            <v>Ethiopia</v>
          </cell>
          <cell r="B65">
            <v>60</v>
          </cell>
        </row>
        <row r="66">
          <cell r="A66" t="str">
            <v>Falkland Islands</v>
          </cell>
          <cell r="B66">
            <v>2</v>
          </cell>
        </row>
        <row r="67">
          <cell r="A67" t="str">
            <v>Fiji</v>
          </cell>
          <cell r="B67">
            <v>207</v>
          </cell>
        </row>
        <row r="68">
          <cell r="A68" t="str">
            <v>Finland</v>
          </cell>
          <cell r="B68">
            <v>369</v>
          </cell>
        </row>
        <row r="69">
          <cell r="A69" t="str">
            <v>France</v>
          </cell>
          <cell r="B69">
            <v>2945</v>
          </cell>
        </row>
        <row r="70">
          <cell r="A70" t="str">
            <v>French Polynesia</v>
          </cell>
          <cell r="B70">
            <v>121</v>
          </cell>
        </row>
        <row r="71">
          <cell r="A71" t="str">
            <v>Gambia</v>
          </cell>
          <cell r="B71">
            <v>1</v>
          </cell>
        </row>
        <row r="72">
          <cell r="A72" t="str">
            <v>Georgia</v>
          </cell>
          <cell r="B72">
            <v>291</v>
          </cell>
        </row>
        <row r="73">
          <cell r="A73" t="str">
            <v>Germany</v>
          </cell>
          <cell r="B73">
            <v>932</v>
          </cell>
        </row>
        <row r="74">
          <cell r="A74" t="str">
            <v>Ghana</v>
          </cell>
          <cell r="B74">
            <v>58</v>
          </cell>
        </row>
        <row r="75">
          <cell r="A75" t="str">
            <v>Greece</v>
          </cell>
          <cell r="B75">
            <v>1442</v>
          </cell>
        </row>
        <row r="76">
          <cell r="A76" t="str">
            <v>Greenland</v>
          </cell>
          <cell r="B76">
            <v>30</v>
          </cell>
        </row>
        <row r="77">
          <cell r="A77" t="str">
            <v>Grenada</v>
          </cell>
          <cell r="B77">
            <v>46</v>
          </cell>
        </row>
        <row r="78">
          <cell r="A78" t="str">
            <v>Guadeloupe</v>
          </cell>
          <cell r="B78">
            <v>41</v>
          </cell>
        </row>
        <row r="79">
          <cell r="A79" t="str">
            <v>Guam</v>
          </cell>
          <cell r="B79">
            <v>10</v>
          </cell>
        </row>
        <row r="80">
          <cell r="A80" t="str">
            <v>Guatemala</v>
          </cell>
          <cell r="B80">
            <v>232</v>
          </cell>
        </row>
        <row r="81">
          <cell r="A81" t="str">
            <v>Guyana</v>
          </cell>
          <cell r="B81">
            <v>12</v>
          </cell>
        </row>
        <row r="82">
          <cell r="A82" t="str">
            <v>Haiti</v>
          </cell>
          <cell r="B82">
            <v>18</v>
          </cell>
        </row>
        <row r="83">
          <cell r="A83" t="str">
            <v>Honduras</v>
          </cell>
          <cell r="B83">
            <v>97</v>
          </cell>
        </row>
        <row r="84">
          <cell r="A84" t="str">
            <v>Hungary</v>
          </cell>
          <cell r="B84">
            <v>533</v>
          </cell>
        </row>
        <row r="85">
          <cell r="A85" t="str">
            <v>Iceland</v>
          </cell>
          <cell r="B85">
            <v>700</v>
          </cell>
        </row>
        <row r="86">
          <cell r="A86" t="str">
            <v>India</v>
          </cell>
          <cell r="B86">
            <v>4743</v>
          </cell>
        </row>
        <row r="87">
          <cell r="A87" t="str">
            <v>Indonesia</v>
          </cell>
          <cell r="B87">
            <v>1509</v>
          </cell>
        </row>
        <row r="88">
          <cell r="A88" t="str">
            <v>Ireland</v>
          </cell>
          <cell r="B88">
            <v>561</v>
          </cell>
        </row>
        <row r="89">
          <cell r="A89" t="str">
            <v>Israel</v>
          </cell>
          <cell r="B89">
            <v>359</v>
          </cell>
        </row>
        <row r="90">
          <cell r="A90" t="str">
            <v>Italy</v>
          </cell>
          <cell r="B90">
            <v>8261</v>
          </cell>
        </row>
        <row r="91">
          <cell r="A91" t="str">
            <v>Jamaica</v>
          </cell>
          <cell r="B91">
            <v>607</v>
          </cell>
        </row>
        <row r="92">
          <cell r="A92" t="str">
            <v>Japan</v>
          </cell>
          <cell r="B92">
            <v>1294</v>
          </cell>
        </row>
        <row r="93">
          <cell r="A93" t="str">
            <v>Jordan</v>
          </cell>
          <cell r="B93">
            <v>338</v>
          </cell>
        </row>
        <row r="94">
          <cell r="A94" t="str">
            <v>Kazakhstan</v>
          </cell>
          <cell r="B94">
            <v>15</v>
          </cell>
        </row>
        <row r="95">
          <cell r="A95" t="str">
            <v>Kenya</v>
          </cell>
          <cell r="B95">
            <v>408</v>
          </cell>
        </row>
        <row r="96">
          <cell r="A96" t="str">
            <v>Kosovo</v>
          </cell>
          <cell r="B96">
            <v>5</v>
          </cell>
        </row>
        <row r="97">
          <cell r="A97" t="str">
            <v>Kuwait</v>
          </cell>
          <cell r="B97">
            <v>6</v>
          </cell>
        </row>
        <row r="98">
          <cell r="A98" t="str">
            <v>Kyrgystan</v>
          </cell>
          <cell r="B98">
            <v>19</v>
          </cell>
        </row>
        <row r="99">
          <cell r="A99" t="str">
            <v>Laos</v>
          </cell>
          <cell r="B99">
            <v>220</v>
          </cell>
        </row>
        <row r="100">
          <cell r="A100" t="str">
            <v>Latvia</v>
          </cell>
          <cell r="B100">
            <v>110</v>
          </cell>
        </row>
        <row r="101">
          <cell r="A101" t="str">
            <v>Lebanon</v>
          </cell>
          <cell r="B101">
            <v>41</v>
          </cell>
        </row>
        <row r="102">
          <cell r="A102" t="str">
            <v>Lithuania</v>
          </cell>
          <cell r="B102">
            <v>208</v>
          </cell>
        </row>
        <row r="103">
          <cell r="A103" t="str">
            <v>Luxembourg</v>
          </cell>
          <cell r="B103">
            <v>17</v>
          </cell>
        </row>
        <row r="104">
          <cell r="A104" t="str">
            <v>Republic of Macedonia</v>
          </cell>
          <cell r="B104">
            <v>65</v>
          </cell>
        </row>
        <row r="105">
          <cell r="A105" t="str">
            <v>Madagascar</v>
          </cell>
          <cell r="B105">
            <v>25</v>
          </cell>
        </row>
        <row r="106">
          <cell r="A106" t="str">
            <v>Malaysia</v>
          </cell>
          <cell r="B106">
            <v>892</v>
          </cell>
        </row>
        <row r="107">
          <cell r="A107" t="str">
            <v>Maldives</v>
          </cell>
          <cell r="B107">
            <v>18</v>
          </cell>
        </row>
        <row r="108">
          <cell r="A108" t="str">
            <v>Mali</v>
          </cell>
          <cell r="B108">
            <v>7</v>
          </cell>
        </row>
        <row r="109">
          <cell r="A109" t="str">
            <v>Malta</v>
          </cell>
          <cell r="B109">
            <v>122</v>
          </cell>
        </row>
        <row r="110">
          <cell r="A110" t="str">
            <v>Martinique</v>
          </cell>
          <cell r="B110">
            <v>17</v>
          </cell>
        </row>
        <row r="111">
          <cell r="A111" t="str">
            <v>Mauritius</v>
          </cell>
          <cell r="B111">
            <v>124</v>
          </cell>
        </row>
        <row r="112">
          <cell r="A112" t="str">
            <v>Mexico</v>
          </cell>
          <cell r="B112">
            <v>2614</v>
          </cell>
        </row>
        <row r="113">
          <cell r="A113" t="str">
            <v>Moldova</v>
          </cell>
          <cell r="B113">
            <v>44</v>
          </cell>
        </row>
        <row r="114">
          <cell r="A114" t="str">
            <v>Monaco</v>
          </cell>
          <cell r="B114">
            <v>64</v>
          </cell>
        </row>
        <row r="115">
          <cell r="A115" t="str">
            <v>Mongolia</v>
          </cell>
          <cell r="B115">
            <v>130</v>
          </cell>
        </row>
        <row r="116">
          <cell r="A116" t="str">
            <v>Montenegro</v>
          </cell>
          <cell r="B116">
            <v>216</v>
          </cell>
        </row>
        <row r="117">
          <cell r="A117" t="str">
            <v>Morocco</v>
          </cell>
          <cell r="B117">
            <v>1535</v>
          </cell>
        </row>
        <row r="118">
          <cell r="A118" t="str">
            <v>Mozambique</v>
          </cell>
          <cell r="B118">
            <v>39</v>
          </cell>
        </row>
        <row r="119">
          <cell r="A119" t="str">
            <v>Myanmar</v>
          </cell>
          <cell r="B119">
            <v>479</v>
          </cell>
        </row>
        <row r="120">
          <cell r="A120" t="str">
            <v>Namibia</v>
          </cell>
          <cell r="B120">
            <v>113</v>
          </cell>
        </row>
        <row r="121">
          <cell r="A121" t="str">
            <v>Nepal</v>
          </cell>
          <cell r="B121">
            <v>822</v>
          </cell>
        </row>
        <row r="122">
          <cell r="A122" t="str">
            <v>Netherlands</v>
          </cell>
          <cell r="B122">
            <v>667</v>
          </cell>
        </row>
        <row r="123">
          <cell r="A123" t="str">
            <v>New Caledonia</v>
          </cell>
          <cell r="B123">
            <v>16</v>
          </cell>
        </row>
        <row r="124">
          <cell r="A124" t="str">
            <v>New Zealand</v>
          </cell>
          <cell r="B124">
            <v>1451</v>
          </cell>
        </row>
        <row r="125">
          <cell r="A125" t="str">
            <v>Nicaragua</v>
          </cell>
          <cell r="B125">
            <v>179</v>
          </cell>
        </row>
        <row r="126">
          <cell r="A126" t="str">
            <v>Nigeria</v>
          </cell>
          <cell r="B126">
            <v>21</v>
          </cell>
        </row>
        <row r="127">
          <cell r="A127" t="str">
            <v>Norway</v>
          </cell>
          <cell r="B127">
            <v>350</v>
          </cell>
        </row>
        <row r="128">
          <cell r="A128" t="str">
            <v>Oman</v>
          </cell>
          <cell r="B128">
            <v>223</v>
          </cell>
        </row>
        <row r="129">
          <cell r="A129" t="str">
            <v>Pakistan</v>
          </cell>
          <cell r="B129">
            <v>5</v>
          </cell>
        </row>
        <row r="130">
          <cell r="A130" t="str">
            <v>Palau</v>
          </cell>
          <cell r="B130">
            <v>3</v>
          </cell>
        </row>
        <row r="131">
          <cell r="A131" t="str">
            <v>Palestine</v>
          </cell>
          <cell r="B131">
            <v>6</v>
          </cell>
        </row>
        <row r="132">
          <cell r="A132" t="str">
            <v>Panama</v>
          </cell>
          <cell r="B132">
            <v>238</v>
          </cell>
        </row>
        <row r="133">
          <cell r="A133" t="str">
            <v>Papua New Guinea</v>
          </cell>
          <cell r="B133">
            <v>14</v>
          </cell>
        </row>
        <row r="134">
          <cell r="A134" t="str">
            <v>Paraguay</v>
          </cell>
          <cell r="B134">
            <v>16</v>
          </cell>
        </row>
        <row r="135">
          <cell r="A135" t="str">
            <v>Peru</v>
          </cell>
          <cell r="B135">
            <v>1463</v>
          </cell>
        </row>
        <row r="136">
          <cell r="A136" t="str">
            <v>Philippines</v>
          </cell>
          <cell r="B136">
            <v>359</v>
          </cell>
        </row>
        <row r="137">
          <cell r="A137" t="str">
            <v>Poland</v>
          </cell>
          <cell r="B137">
            <v>572</v>
          </cell>
        </row>
        <row r="138">
          <cell r="A138" t="str">
            <v>Portugal</v>
          </cell>
          <cell r="B138">
            <v>2668</v>
          </cell>
        </row>
        <row r="139">
          <cell r="A139" t="str">
            <v>Puerto Rico</v>
          </cell>
          <cell r="B139">
            <v>181</v>
          </cell>
        </row>
        <row r="140">
          <cell r="A140" t="str">
            <v>Qatar</v>
          </cell>
          <cell r="B140">
            <v>40</v>
          </cell>
        </row>
        <row r="141">
          <cell r="A141" t="str">
            <v>Romania</v>
          </cell>
          <cell r="B141">
            <v>567</v>
          </cell>
        </row>
        <row r="142">
          <cell r="A142" t="str">
            <v>Russia</v>
          </cell>
          <cell r="B142">
            <v>939</v>
          </cell>
        </row>
        <row r="143">
          <cell r="A143" t="str">
            <v>Rwanda</v>
          </cell>
          <cell r="B143">
            <v>28</v>
          </cell>
        </row>
        <row r="144">
          <cell r="A144" t="str">
            <v>Reunion</v>
          </cell>
          <cell r="B144">
            <v>11</v>
          </cell>
        </row>
        <row r="145">
          <cell r="A145" t="str">
            <v>Samoa</v>
          </cell>
          <cell r="B145">
            <v>17</v>
          </cell>
        </row>
        <row r="146">
          <cell r="A146" t="str">
            <v>San Marino</v>
          </cell>
          <cell r="B146">
            <v>1</v>
          </cell>
        </row>
        <row r="147">
          <cell r="A147" t="str">
            <v>Saudi Arabia</v>
          </cell>
          <cell r="B147">
            <v>3</v>
          </cell>
        </row>
        <row r="148">
          <cell r="A148" t="str">
            <v>Scotland</v>
          </cell>
          <cell r="B148">
            <v>445</v>
          </cell>
        </row>
        <row r="149">
          <cell r="A149" t="str">
            <v>Serbia</v>
          </cell>
          <cell r="B149">
            <v>136</v>
          </cell>
        </row>
        <row r="150">
          <cell r="A150" t="str">
            <v>Seychelles</v>
          </cell>
          <cell r="B150">
            <v>30</v>
          </cell>
        </row>
        <row r="151">
          <cell r="A151" t="str">
            <v>Sierra Leone</v>
          </cell>
          <cell r="B151">
            <v>11</v>
          </cell>
        </row>
        <row r="152">
          <cell r="A152" t="str">
            <v>Singapore</v>
          </cell>
          <cell r="B152">
            <v>317</v>
          </cell>
        </row>
        <row r="153">
          <cell r="A153" t="str">
            <v>Slovakia</v>
          </cell>
          <cell r="B153">
            <v>77</v>
          </cell>
        </row>
        <row r="154">
          <cell r="A154" t="str">
            <v>Slovenia</v>
          </cell>
          <cell r="B154">
            <v>332</v>
          </cell>
        </row>
        <row r="155">
          <cell r="A155" t="str">
            <v>South Africa</v>
          </cell>
          <cell r="B155">
            <v>1179</v>
          </cell>
        </row>
        <row r="156">
          <cell r="A156" t="str">
            <v>South Korea</v>
          </cell>
          <cell r="B156">
            <v>555</v>
          </cell>
        </row>
        <row r="157">
          <cell r="A157" t="str">
            <v>Spain</v>
          </cell>
          <cell r="B157">
            <v>4032</v>
          </cell>
        </row>
        <row r="158">
          <cell r="A158" t="str">
            <v>Sri Lanka</v>
          </cell>
          <cell r="B158">
            <v>1185</v>
          </cell>
        </row>
        <row r="159">
          <cell r="A159" t="str">
            <v>Saint Kitts &amp; Nevis</v>
          </cell>
          <cell r="B159">
            <v>75</v>
          </cell>
        </row>
        <row r="160">
          <cell r="A160" t="str">
            <v>Saint Lucia</v>
          </cell>
          <cell r="B160">
            <v>211</v>
          </cell>
        </row>
        <row r="161">
          <cell r="A161" t="str">
            <v>St Maarten</v>
          </cell>
          <cell r="B161">
            <v>174</v>
          </cell>
        </row>
        <row r="162">
          <cell r="A162" t="str">
            <v>Suriname</v>
          </cell>
          <cell r="B162">
            <v>12</v>
          </cell>
        </row>
        <row r="163">
          <cell r="A163" t="str">
            <v>Sweden</v>
          </cell>
          <cell r="B163">
            <v>239</v>
          </cell>
        </row>
        <row r="164">
          <cell r="A164" t="str">
            <v>Switzerland</v>
          </cell>
          <cell r="B164">
            <v>544</v>
          </cell>
        </row>
        <row r="165">
          <cell r="A165" t="str">
            <v>Sao Tome &amp; Principe</v>
          </cell>
          <cell r="B165">
            <v>3</v>
          </cell>
        </row>
        <row r="166">
          <cell r="A166" t="str">
            <v>Taiwan</v>
          </cell>
          <cell r="B166">
            <v>245</v>
          </cell>
        </row>
        <row r="167">
          <cell r="A167" t="str">
            <v>Tanzania</v>
          </cell>
          <cell r="B167">
            <v>247</v>
          </cell>
        </row>
        <row r="168">
          <cell r="A168" t="str">
            <v>Thailand</v>
          </cell>
          <cell r="B168">
            <v>2298</v>
          </cell>
        </row>
        <row r="169">
          <cell r="A169" t="str">
            <v>Togo</v>
          </cell>
          <cell r="B169">
            <v>14</v>
          </cell>
        </row>
        <row r="170">
          <cell r="A170" t="str">
            <v>Tonga</v>
          </cell>
          <cell r="B170">
            <v>33</v>
          </cell>
        </row>
        <row r="171">
          <cell r="A171" t="str">
            <v>Trinidad &amp; Tobago</v>
          </cell>
          <cell r="B171">
            <v>48</v>
          </cell>
        </row>
        <row r="172">
          <cell r="A172" t="str">
            <v>Tunisia</v>
          </cell>
          <cell r="B172">
            <v>45</v>
          </cell>
        </row>
        <row r="173">
          <cell r="A173" t="str">
            <v>Turkey</v>
          </cell>
          <cell r="B173">
            <v>2095</v>
          </cell>
        </row>
        <row r="174">
          <cell r="A174" t="str">
            <v>Turks &amp; Caicos Islands</v>
          </cell>
          <cell r="B174">
            <v>82</v>
          </cell>
        </row>
        <row r="175">
          <cell r="A175" t="str">
            <v>US Virgin Islands</v>
          </cell>
          <cell r="B175">
            <v>113</v>
          </cell>
        </row>
        <row r="176">
          <cell r="A176" t="str">
            <v>United States</v>
          </cell>
          <cell r="B176">
            <v>11068</v>
          </cell>
        </row>
        <row r="177">
          <cell r="A177" t="str">
            <v>Uganda</v>
          </cell>
          <cell r="B177">
            <v>86</v>
          </cell>
        </row>
        <row r="178">
          <cell r="A178" t="str">
            <v>Ukraine</v>
          </cell>
          <cell r="B178">
            <v>226</v>
          </cell>
        </row>
        <row r="179">
          <cell r="A179" t="str">
            <v>United Arab Emirates</v>
          </cell>
          <cell r="B179">
            <v>1151</v>
          </cell>
        </row>
        <row r="180">
          <cell r="A180" t="str">
            <v>Uruguay</v>
          </cell>
          <cell r="B180">
            <v>44</v>
          </cell>
        </row>
        <row r="181">
          <cell r="A181" t="str">
            <v>Uzbekistan</v>
          </cell>
          <cell r="B181">
            <v>8</v>
          </cell>
        </row>
        <row r="182">
          <cell r="A182" t="str">
            <v>Vanuatu</v>
          </cell>
          <cell r="B182">
            <v>29</v>
          </cell>
        </row>
        <row r="183">
          <cell r="A183" t="str">
            <v>Venezuela</v>
          </cell>
          <cell r="B183">
            <v>23</v>
          </cell>
        </row>
        <row r="184">
          <cell r="A184" t="str">
            <v>Vietnam</v>
          </cell>
          <cell r="B184">
            <v>3529</v>
          </cell>
        </row>
        <row r="185">
          <cell r="A185" t="str">
            <v>Wales</v>
          </cell>
          <cell r="B185">
            <v>43</v>
          </cell>
        </row>
        <row r="186">
          <cell r="A186" t="str">
            <v>Western Sahara</v>
          </cell>
          <cell r="B186">
            <v>3</v>
          </cell>
        </row>
        <row r="187">
          <cell r="A187" t="str">
            <v>Zambia</v>
          </cell>
          <cell r="B187">
            <v>23</v>
          </cell>
        </row>
        <row r="188">
          <cell r="A188" t="str">
            <v>Zimbabwe</v>
          </cell>
          <cell r="B188">
            <v>99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iator_global_count"/>
    </sheetNames>
    <sheetDataSet>
      <sheetData sheetId="0"/>
      <sheetData sheetId="1">
        <row r="1">
          <cell r="A1" t="str">
            <v>COUNTRY</v>
          </cell>
          <cell r="B1" t="str">
            <v>LOCATION COUNT</v>
          </cell>
          <cell r="C1" t="str">
            <v>PRICE</v>
          </cell>
        </row>
        <row r="2">
          <cell r="A2" t="str">
            <v>Albania</v>
          </cell>
          <cell r="B2">
            <v>78</v>
          </cell>
          <cell r="C2">
            <v>20676.689999999995</v>
          </cell>
        </row>
        <row r="3">
          <cell r="A3" t="str">
            <v>Andorra</v>
          </cell>
          <cell r="B3">
            <v>2</v>
          </cell>
          <cell r="C3">
            <v>266.89999999999998</v>
          </cell>
        </row>
        <row r="4">
          <cell r="A4" t="str">
            <v>Angola</v>
          </cell>
          <cell r="B4">
            <v>15</v>
          </cell>
          <cell r="C4">
            <v>16120.139999999998</v>
          </cell>
        </row>
        <row r="5">
          <cell r="A5" t="str">
            <v>Anguilla</v>
          </cell>
          <cell r="B5">
            <v>5</v>
          </cell>
          <cell r="C5">
            <v>2110</v>
          </cell>
        </row>
        <row r="6">
          <cell r="A6" t="str">
            <v>Antarctica</v>
          </cell>
          <cell r="B6">
            <v>2</v>
          </cell>
          <cell r="C6">
            <v>160.11000000000001</v>
          </cell>
        </row>
        <row r="7">
          <cell r="A7" t="str">
            <v>Antigua &amp; Barbuda</v>
          </cell>
          <cell r="B7">
            <v>54</v>
          </cell>
          <cell r="C7">
            <v>7365.28</v>
          </cell>
        </row>
        <row r="8">
          <cell r="A8" t="str">
            <v>Argentina</v>
          </cell>
          <cell r="B8">
            <v>689</v>
          </cell>
          <cell r="C8">
            <v>167669.34999999998</v>
          </cell>
        </row>
        <row r="9">
          <cell r="A9" t="str">
            <v>Armenia</v>
          </cell>
          <cell r="B9">
            <v>129</v>
          </cell>
          <cell r="C9">
            <v>34450.179999999978</v>
          </cell>
        </row>
        <row r="10">
          <cell r="A10" t="str">
            <v>Aruba</v>
          </cell>
          <cell r="B10">
            <v>132</v>
          </cell>
          <cell r="C10">
            <v>13839.339999999997</v>
          </cell>
        </row>
        <row r="11">
          <cell r="A11" t="str">
            <v>Australia</v>
          </cell>
          <cell r="B11">
            <v>2886</v>
          </cell>
          <cell r="C11">
            <v>831269.24000000523</v>
          </cell>
        </row>
        <row r="12">
          <cell r="A12" t="str">
            <v>Austria</v>
          </cell>
          <cell r="B12">
            <v>436</v>
          </cell>
          <cell r="C12">
            <v>79473.780000000144</v>
          </cell>
        </row>
        <row r="13">
          <cell r="A13" t="str">
            <v>Azerbaijan</v>
          </cell>
          <cell r="B13">
            <v>107</v>
          </cell>
          <cell r="C13">
            <v>30394.789999999997</v>
          </cell>
        </row>
        <row r="14">
          <cell r="A14" t="str">
            <v>Bahamas</v>
          </cell>
          <cell r="B14">
            <v>202</v>
          </cell>
          <cell r="C14">
            <v>29989.220000000034</v>
          </cell>
        </row>
        <row r="15">
          <cell r="A15" t="str">
            <v>Bahrain</v>
          </cell>
          <cell r="B15">
            <v>25</v>
          </cell>
          <cell r="C15">
            <v>6302</v>
          </cell>
        </row>
        <row r="16">
          <cell r="A16" t="str">
            <v>Bangladesh</v>
          </cell>
          <cell r="B16">
            <v>31</v>
          </cell>
          <cell r="C16">
            <v>4739.5</v>
          </cell>
        </row>
        <row r="17">
          <cell r="A17" t="str">
            <v>Barbados</v>
          </cell>
          <cell r="B17">
            <v>119</v>
          </cell>
          <cell r="C17">
            <v>12025.39</v>
          </cell>
        </row>
        <row r="18">
          <cell r="A18" t="str">
            <v>Belarus</v>
          </cell>
          <cell r="B18">
            <v>36</v>
          </cell>
          <cell r="C18">
            <v>6171.24</v>
          </cell>
        </row>
        <row r="19">
          <cell r="A19" t="str">
            <v>Belgium</v>
          </cell>
          <cell r="B19">
            <v>574</v>
          </cell>
          <cell r="C19">
            <v>77117.580000000075</v>
          </cell>
        </row>
        <row r="20">
          <cell r="A20" t="str">
            <v>Belize</v>
          </cell>
          <cell r="B20">
            <v>190</v>
          </cell>
          <cell r="C20">
            <v>33612.920000000013</v>
          </cell>
        </row>
        <row r="21">
          <cell r="A21" t="str">
            <v>Bermuda</v>
          </cell>
          <cell r="B21">
            <v>42</v>
          </cell>
          <cell r="C21">
            <v>3590.1899999999982</v>
          </cell>
        </row>
        <row r="22">
          <cell r="A22" t="str">
            <v>Bhutan</v>
          </cell>
          <cell r="B22">
            <v>21</v>
          </cell>
          <cell r="C22">
            <v>38778</v>
          </cell>
        </row>
        <row r="23">
          <cell r="A23" t="str">
            <v>Bolivia</v>
          </cell>
          <cell r="B23">
            <v>154</v>
          </cell>
          <cell r="C23">
            <v>38403.480000000003</v>
          </cell>
        </row>
        <row r="24">
          <cell r="A24" t="str">
            <v>Bonaire</v>
          </cell>
          <cell r="B24">
            <v>16</v>
          </cell>
          <cell r="C24">
            <v>1335.5</v>
          </cell>
        </row>
        <row r="25">
          <cell r="A25" t="str">
            <v>Bosnia &amp; Herzegovina</v>
          </cell>
          <cell r="B25">
            <v>158</v>
          </cell>
          <cell r="C25">
            <v>17504.959999999992</v>
          </cell>
        </row>
        <row r="26">
          <cell r="A26" t="str">
            <v>Botswana</v>
          </cell>
          <cell r="B26">
            <v>37</v>
          </cell>
          <cell r="C26">
            <v>148846.70000000001</v>
          </cell>
        </row>
        <row r="27">
          <cell r="A27" t="str">
            <v>Brazil</v>
          </cell>
          <cell r="B27">
            <v>876</v>
          </cell>
          <cell r="C27">
            <v>129310.72000000047</v>
          </cell>
        </row>
        <row r="28">
          <cell r="A28" t="str">
            <v>British Virgin Islands</v>
          </cell>
          <cell r="B28">
            <v>20</v>
          </cell>
          <cell r="C28">
            <v>6126.0099999999984</v>
          </cell>
        </row>
        <row r="29">
          <cell r="A29" t="str">
            <v>Brunei</v>
          </cell>
          <cell r="B29">
            <v>44</v>
          </cell>
          <cell r="C29">
            <v>4611.829999999999</v>
          </cell>
        </row>
        <row r="30">
          <cell r="A30" t="str">
            <v>Bulgaria</v>
          </cell>
          <cell r="B30">
            <v>322</v>
          </cell>
          <cell r="C30">
            <v>35514.980000000025</v>
          </cell>
        </row>
        <row r="31">
          <cell r="A31" t="str">
            <v>Burkina Faso</v>
          </cell>
          <cell r="B31">
            <v>1</v>
          </cell>
          <cell r="C31">
            <v>782</v>
          </cell>
        </row>
        <row r="32">
          <cell r="A32" t="str">
            <v>Burundi</v>
          </cell>
          <cell r="B32">
            <v>4</v>
          </cell>
          <cell r="C32">
            <v>5303.2</v>
          </cell>
        </row>
        <row r="33">
          <cell r="A33" t="str">
            <v>Ivory Coast</v>
          </cell>
          <cell r="B33">
            <v>1</v>
          </cell>
          <cell r="C33">
            <v>832.6</v>
          </cell>
        </row>
        <row r="34">
          <cell r="A34" t="str">
            <v>Cambodia</v>
          </cell>
          <cell r="B34">
            <v>621</v>
          </cell>
          <cell r="C34">
            <v>75125.1700000001</v>
          </cell>
        </row>
        <row r="35">
          <cell r="A35" t="str">
            <v>Cameroon</v>
          </cell>
          <cell r="B35">
            <v>13</v>
          </cell>
          <cell r="C35">
            <v>9243.989999999998</v>
          </cell>
        </row>
        <row r="36">
          <cell r="A36" t="str">
            <v>Canada</v>
          </cell>
          <cell r="B36">
            <v>1176</v>
          </cell>
          <cell r="C36">
            <v>202507.76000000059</v>
          </cell>
        </row>
        <row r="37">
          <cell r="A37" t="str">
            <v>Cape Verde</v>
          </cell>
          <cell r="B37">
            <v>27</v>
          </cell>
          <cell r="C37">
            <v>4703.0199999999986</v>
          </cell>
        </row>
        <row r="38">
          <cell r="A38" t="str">
            <v>Cayman Islands</v>
          </cell>
          <cell r="B38">
            <v>77</v>
          </cell>
          <cell r="C38">
            <v>11797.35</v>
          </cell>
        </row>
        <row r="39">
          <cell r="A39" t="str">
            <v>Central African Republic</v>
          </cell>
          <cell r="B39">
            <v>1</v>
          </cell>
          <cell r="C39">
            <v>7875</v>
          </cell>
        </row>
        <row r="40">
          <cell r="A40" t="str">
            <v>Chad</v>
          </cell>
          <cell r="B40">
            <v>10</v>
          </cell>
          <cell r="C40">
            <v>29544.899999999998</v>
          </cell>
        </row>
        <row r="41">
          <cell r="A41" t="str">
            <v>Channel Islands</v>
          </cell>
          <cell r="B41">
            <v>1</v>
          </cell>
          <cell r="C41">
            <v>44.74</v>
          </cell>
        </row>
        <row r="42">
          <cell r="A42" t="str">
            <v>Chile</v>
          </cell>
          <cell r="B42">
            <v>465</v>
          </cell>
          <cell r="C42">
            <v>85303.819999999934</v>
          </cell>
        </row>
        <row r="43">
          <cell r="A43" t="str">
            <v>China</v>
          </cell>
          <cell r="B43">
            <v>4635</v>
          </cell>
          <cell r="C43">
            <v>818560.3100000025</v>
          </cell>
        </row>
        <row r="44">
          <cell r="A44" t="str">
            <v>Colombia</v>
          </cell>
          <cell r="B44">
            <v>612</v>
          </cell>
          <cell r="C44">
            <v>124357.36999999995</v>
          </cell>
        </row>
        <row r="45">
          <cell r="A45" t="str">
            <v>Congo</v>
          </cell>
          <cell r="B45">
            <v>5</v>
          </cell>
          <cell r="C45">
            <v>22044.989999999998</v>
          </cell>
        </row>
        <row r="46">
          <cell r="A46" t="str">
            <v>Cook Islands</v>
          </cell>
          <cell r="B46">
            <v>20</v>
          </cell>
          <cell r="C46">
            <v>1300.1799999999998</v>
          </cell>
        </row>
        <row r="47">
          <cell r="A47" t="str">
            <v>Costa Rica</v>
          </cell>
          <cell r="B47">
            <v>1127</v>
          </cell>
          <cell r="C47">
            <v>168515.61000000004</v>
          </cell>
        </row>
        <row r="48">
          <cell r="A48" t="str">
            <v>Croatia</v>
          </cell>
          <cell r="B48">
            <v>1353</v>
          </cell>
          <cell r="C48">
            <v>340400.68000000232</v>
          </cell>
        </row>
        <row r="49">
          <cell r="A49" t="str">
            <v>Curacao</v>
          </cell>
          <cell r="B49">
            <v>86</v>
          </cell>
          <cell r="C49">
            <v>17901.360000000008</v>
          </cell>
        </row>
        <row r="50">
          <cell r="A50" t="str">
            <v>Cyprus</v>
          </cell>
          <cell r="B50">
            <v>188</v>
          </cell>
          <cell r="C50">
            <v>16455.789999999997</v>
          </cell>
        </row>
        <row r="51">
          <cell r="A51" t="str">
            <v>Czechia</v>
          </cell>
          <cell r="B51">
            <v>701</v>
          </cell>
          <cell r="C51">
            <v>93048.039999999673</v>
          </cell>
        </row>
        <row r="52">
          <cell r="A52" t="str">
            <v>Democratic Republic of Congo</v>
          </cell>
          <cell r="B52">
            <v>6</v>
          </cell>
          <cell r="C52">
            <v>3348.99</v>
          </cell>
        </row>
        <row r="53">
          <cell r="A53" t="str">
            <v>Denmark</v>
          </cell>
          <cell r="B53">
            <v>125</v>
          </cell>
          <cell r="C53">
            <v>20311.599999999984</v>
          </cell>
        </row>
        <row r="54">
          <cell r="A54" t="str">
            <v>Dominica</v>
          </cell>
          <cell r="B54">
            <v>24</v>
          </cell>
          <cell r="C54">
            <v>6170.6199999999981</v>
          </cell>
        </row>
        <row r="55">
          <cell r="A55" t="str">
            <v>Dominican Republic</v>
          </cell>
          <cell r="B55">
            <v>698</v>
          </cell>
          <cell r="C55">
            <v>104454.72999999997</v>
          </cell>
        </row>
        <row r="56">
          <cell r="A56" t="str">
            <v>East Timor</v>
          </cell>
          <cell r="B56">
            <v>8</v>
          </cell>
          <cell r="C56">
            <v>5309.48</v>
          </cell>
        </row>
        <row r="57">
          <cell r="A57" t="str">
            <v>Ecuador</v>
          </cell>
          <cell r="B57">
            <v>588</v>
          </cell>
          <cell r="C57">
            <v>268935.36999999953</v>
          </cell>
        </row>
        <row r="58">
          <cell r="A58" t="str">
            <v>Egypt</v>
          </cell>
          <cell r="B58">
            <v>3315</v>
          </cell>
          <cell r="C58">
            <v>668012.14999999956</v>
          </cell>
        </row>
        <row r="59">
          <cell r="A59" t="str">
            <v>El Salvador</v>
          </cell>
          <cell r="B59">
            <v>99</v>
          </cell>
          <cell r="C59">
            <v>10474.419999999996</v>
          </cell>
        </row>
        <row r="60">
          <cell r="A60" t="str">
            <v>England</v>
          </cell>
          <cell r="B60">
            <v>1614</v>
          </cell>
          <cell r="C60">
            <v>441271.64000000135</v>
          </cell>
        </row>
        <row r="61">
          <cell r="A61" t="str">
            <v>Eritrea</v>
          </cell>
          <cell r="B61">
            <v>1</v>
          </cell>
          <cell r="C61">
            <v>40</v>
          </cell>
        </row>
        <row r="62">
          <cell r="A62" t="str">
            <v>Estonia</v>
          </cell>
          <cell r="B62">
            <v>85</v>
          </cell>
          <cell r="C62">
            <v>8563.4000000000051</v>
          </cell>
        </row>
        <row r="63">
          <cell r="A63" t="str">
            <v>Ethiopia</v>
          </cell>
          <cell r="B63">
            <v>53</v>
          </cell>
          <cell r="C63">
            <v>133911.74</v>
          </cell>
        </row>
        <row r="64">
          <cell r="A64" t="str">
            <v>Falkland Islands</v>
          </cell>
          <cell r="B64">
            <v>2</v>
          </cell>
          <cell r="C64">
            <v>572.79999999999995</v>
          </cell>
        </row>
        <row r="65">
          <cell r="A65" t="str">
            <v>Fiji</v>
          </cell>
          <cell r="B65">
            <v>201</v>
          </cell>
          <cell r="C65">
            <v>44977.430000000015</v>
          </cell>
        </row>
        <row r="66">
          <cell r="A66" t="str">
            <v>Finland</v>
          </cell>
          <cell r="B66">
            <v>355</v>
          </cell>
          <cell r="C66">
            <v>90566.829999999929</v>
          </cell>
        </row>
        <row r="67">
          <cell r="A67" t="str">
            <v>France</v>
          </cell>
          <cell r="B67">
            <v>2642</v>
          </cell>
          <cell r="C67">
            <v>476580.42000000086</v>
          </cell>
        </row>
        <row r="68">
          <cell r="A68" t="str">
            <v>French Polynesia</v>
          </cell>
          <cell r="B68">
            <v>111</v>
          </cell>
          <cell r="C68">
            <v>42983.380000000005</v>
          </cell>
        </row>
        <row r="69">
          <cell r="A69" t="str">
            <v>Gambia</v>
          </cell>
          <cell r="B69">
            <v>1</v>
          </cell>
          <cell r="C69">
            <v>64.81</v>
          </cell>
        </row>
        <row r="70">
          <cell r="A70" t="str">
            <v>Georgia</v>
          </cell>
          <cell r="B70">
            <v>239</v>
          </cell>
          <cell r="C70">
            <v>43005.89</v>
          </cell>
        </row>
        <row r="71">
          <cell r="A71" t="str">
            <v>Germany</v>
          </cell>
          <cell r="B71">
            <v>920</v>
          </cell>
          <cell r="C71">
            <v>165726.6300000005</v>
          </cell>
        </row>
        <row r="72">
          <cell r="A72" t="str">
            <v>Ghana</v>
          </cell>
          <cell r="B72">
            <v>55</v>
          </cell>
          <cell r="C72">
            <v>33622.770000000004</v>
          </cell>
        </row>
        <row r="73">
          <cell r="A73" t="str">
            <v>Greece</v>
          </cell>
          <cell r="B73">
            <v>1335</v>
          </cell>
          <cell r="C73">
            <v>209975.68000000078</v>
          </cell>
        </row>
        <row r="74">
          <cell r="A74" t="str">
            <v>Greenland</v>
          </cell>
          <cell r="B74">
            <v>30</v>
          </cell>
          <cell r="C74">
            <v>13895.450000000003</v>
          </cell>
        </row>
        <row r="75">
          <cell r="A75" t="str">
            <v>Grenada</v>
          </cell>
          <cell r="B75">
            <v>45</v>
          </cell>
          <cell r="C75">
            <v>14629.39</v>
          </cell>
        </row>
        <row r="76">
          <cell r="A76" t="str">
            <v>Guadeloupe</v>
          </cell>
          <cell r="B76">
            <v>37</v>
          </cell>
          <cell r="C76">
            <v>7476.1599999999989</v>
          </cell>
        </row>
        <row r="77">
          <cell r="A77" t="str">
            <v>Guam</v>
          </cell>
          <cell r="B77">
            <v>10</v>
          </cell>
          <cell r="C77">
            <v>775</v>
          </cell>
        </row>
        <row r="78">
          <cell r="A78" t="str">
            <v>Guatemala</v>
          </cell>
          <cell r="B78">
            <v>232</v>
          </cell>
          <cell r="C78">
            <v>44140.099999999969</v>
          </cell>
        </row>
        <row r="79">
          <cell r="A79" t="str">
            <v>Guyana</v>
          </cell>
          <cell r="B79">
            <v>11</v>
          </cell>
          <cell r="C79">
            <v>16763</v>
          </cell>
        </row>
        <row r="80">
          <cell r="A80" t="str">
            <v>Haiti</v>
          </cell>
          <cell r="B80">
            <v>16</v>
          </cell>
          <cell r="C80">
            <v>4879</v>
          </cell>
        </row>
        <row r="81">
          <cell r="A81" t="str">
            <v>Honduras</v>
          </cell>
          <cell r="B81">
            <v>95</v>
          </cell>
          <cell r="C81">
            <v>8184.9999999999991</v>
          </cell>
        </row>
        <row r="82">
          <cell r="A82" t="str">
            <v>Hungary</v>
          </cell>
          <cell r="B82">
            <v>531</v>
          </cell>
          <cell r="C82">
            <v>95910.989999999947</v>
          </cell>
        </row>
        <row r="83">
          <cell r="A83" t="str">
            <v>Iceland</v>
          </cell>
          <cell r="B83">
            <v>649</v>
          </cell>
          <cell r="C83">
            <v>312883.06999999855</v>
          </cell>
        </row>
        <row r="84">
          <cell r="A84" t="str">
            <v>India</v>
          </cell>
          <cell r="B84">
            <v>4078</v>
          </cell>
          <cell r="C84">
            <v>644268.06000000041</v>
          </cell>
        </row>
        <row r="85">
          <cell r="A85" t="str">
            <v>Indonesia</v>
          </cell>
          <cell r="B85">
            <v>1391</v>
          </cell>
          <cell r="C85">
            <v>113331.58000000013</v>
          </cell>
        </row>
        <row r="86">
          <cell r="A86" t="str">
            <v>Ireland</v>
          </cell>
          <cell r="B86">
            <v>561</v>
          </cell>
          <cell r="C86">
            <v>112655.70000000016</v>
          </cell>
        </row>
        <row r="87">
          <cell r="A87" t="str">
            <v>Israel</v>
          </cell>
          <cell r="B87">
            <v>357</v>
          </cell>
          <cell r="C87">
            <v>107471.57</v>
          </cell>
        </row>
        <row r="88">
          <cell r="A88" t="str">
            <v>Italy</v>
          </cell>
          <cell r="B88">
            <v>7744</v>
          </cell>
          <cell r="C88">
            <v>1686769.5799999866</v>
          </cell>
        </row>
        <row r="89">
          <cell r="A89" t="str">
            <v>Jamaica</v>
          </cell>
          <cell r="B89">
            <v>606</v>
          </cell>
          <cell r="C89">
            <v>96673.770000000033</v>
          </cell>
        </row>
        <row r="90">
          <cell r="A90" t="str">
            <v>Japan</v>
          </cell>
          <cell r="B90">
            <v>1199</v>
          </cell>
          <cell r="C90">
            <v>370116.39000000077</v>
          </cell>
        </row>
        <row r="91">
          <cell r="A91" t="str">
            <v>Jordan</v>
          </cell>
          <cell r="B91">
            <v>324</v>
          </cell>
          <cell r="C91">
            <v>91558.62</v>
          </cell>
        </row>
        <row r="92">
          <cell r="A92" t="str">
            <v>Kazakhstan</v>
          </cell>
          <cell r="B92">
            <v>4</v>
          </cell>
          <cell r="C92">
            <v>35.42</v>
          </cell>
        </row>
        <row r="93">
          <cell r="A93" t="str">
            <v>Kenya</v>
          </cell>
          <cell r="B93">
            <v>374</v>
          </cell>
          <cell r="C93">
            <v>343076.27</v>
          </cell>
        </row>
        <row r="94">
          <cell r="A94" t="str">
            <v>Kosovo</v>
          </cell>
          <cell r="B94">
            <v>5</v>
          </cell>
          <cell r="C94">
            <v>1622.7799999999997</v>
          </cell>
        </row>
        <row r="95">
          <cell r="A95" t="str">
            <v>Kuwait</v>
          </cell>
          <cell r="B95">
            <v>6</v>
          </cell>
          <cell r="C95">
            <v>204</v>
          </cell>
        </row>
        <row r="96">
          <cell r="A96" t="str">
            <v>Kyrgystan</v>
          </cell>
          <cell r="B96">
            <v>1</v>
          </cell>
          <cell r="C96">
            <v>900</v>
          </cell>
        </row>
        <row r="97">
          <cell r="A97" t="str">
            <v>Laos</v>
          </cell>
          <cell r="B97">
            <v>202</v>
          </cell>
          <cell r="C97">
            <v>27650.779999999995</v>
          </cell>
        </row>
        <row r="98">
          <cell r="A98" t="str">
            <v>Latvia</v>
          </cell>
          <cell r="B98">
            <v>106</v>
          </cell>
          <cell r="C98">
            <v>12651.249999999998</v>
          </cell>
        </row>
        <row r="99">
          <cell r="A99" t="str">
            <v>Lebanon</v>
          </cell>
          <cell r="B99">
            <v>36</v>
          </cell>
          <cell r="C99">
            <v>3012.7400000000002</v>
          </cell>
        </row>
        <row r="100">
          <cell r="A100" t="str">
            <v>Lithuania</v>
          </cell>
          <cell r="B100">
            <v>193</v>
          </cell>
          <cell r="C100">
            <v>39802.680000000022</v>
          </cell>
        </row>
        <row r="101">
          <cell r="A101" t="str">
            <v>Luxembourg</v>
          </cell>
          <cell r="B101">
            <v>17</v>
          </cell>
          <cell r="C101">
            <v>606.71</v>
          </cell>
        </row>
        <row r="102">
          <cell r="A102" t="str">
            <v>Republic of Macedonia</v>
          </cell>
          <cell r="B102">
            <v>62</v>
          </cell>
          <cell r="C102">
            <v>6644.7799999999988</v>
          </cell>
        </row>
        <row r="103">
          <cell r="A103" t="str">
            <v>Madagascar</v>
          </cell>
          <cell r="B103">
            <v>25</v>
          </cell>
          <cell r="C103">
            <v>13262.179999999998</v>
          </cell>
        </row>
        <row r="104">
          <cell r="A104" t="str">
            <v>Malaysia</v>
          </cell>
          <cell r="B104">
            <v>893</v>
          </cell>
          <cell r="C104">
            <v>77792.869999999937</v>
          </cell>
        </row>
        <row r="105">
          <cell r="A105" t="str">
            <v>Maldives</v>
          </cell>
          <cell r="B105">
            <v>20</v>
          </cell>
          <cell r="C105">
            <v>5086.6000000000004</v>
          </cell>
        </row>
        <row r="106">
          <cell r="A106" t="str">
            <v>Malta</v>
          </cell>
          <cell r="B106">
            <v>114</v>
          </cell>
          <cell r="C106">
            <v>9570.7099999999973</v>
          </cell>
        </row>
        <row r="107">
          <cell r="A107" t="str">
            <v>Martinique</v>
          </cell>
          <cell r="B107">
            <v>14</v>
          </cell>
          <cell r="C107">
            <v>4318.72</v>
          </cell>
        </row>
        <row r="108">
          <cell r="A108" t="str">
            <v>Mauritius</v>
          </cell>
          <cell r="B108">
            <v>117</v>
          </cell>
          <cell r="C108">
            <v>22950.32</v>
          </cell>
        </row>
        <row r="109">
          <cell r="A109" t="str">
            <v>Mexico</v>
          </cell>
          <cell r="B109">
            <v>2356</v>
          </cell>
          <cell r="C109">
            <v>554517.9600000002</v>
          </cell>
        </row>
        <row r="110">
          <cell r="A110" t="str">
            <v>Moldova</v>
          </cell>
          <cell r="B110">
            <v>42</v>
          </cell>
          <cell r="C110">
            <v>8887.8200000000015</v>
          </cell>
        </row>
        <row r="111">
          <cell r="A111" t="str">
            <v>Monaco</v>
          </cell>
          <cell r="B111">
            <v>62</v>
          </cell>
          <cell r="C111">
            <v>20925.66</v>
          </cell>
        </row>
        <row r="112">
          <cell r="A112" t="str">
            <v>Mongolia</v>
          </cell>
          <cell r="B112">
            <v>123</v>
          </cell>
          <cell r="C112">
            <v>56692.929999999993</v>
          </cell>
        </row>
        <row r="113">
          <cell r="A113" t="str">
            <v>Montenegro</v>
          </cell>
          <cell r="B113">
            <v>208</v>
          </cell>
          <cell r="C113">
            <v>43755.889999999978</v>
          </cell>
        </row>
        <row r="114">
          <cell r="A114" t="str">
            <v>Morocco</v>
          </cell>
          <cell r="B114">
            <v>1286</v>
          </cell>
          <cell r="C114">
            <v>382317.65999999497</v>
          </cell>
        </row>
        <row r="115">
          <cell r="A115" t="str">
            <v>Mozambique</v>
          </cell>
          <cell r="B115">
            <v>39</v>
          </cell>
          <cell r="C115">
            <v>36500.220000000008</v>
          </cell>
        </row>
        <row r="116">
          <cell r="A116" t="str">
            <v>Myanmar</v>
          </cell>
          <cell r="B116">
            <v>481</v>
          </cell>
          <cell r="C116">
            <v>69963.88</v>
          </cell>
        </row>
        <row r="117">
          <cell r="A117" t="str">
            <v>Namibia</v>
          </cell>
          <cell r="B117">
            <v>60</v>
          </cell>
          <cell r="C117">
            <v>48504.75</v>
          </cell>
        </row>
        <row r="118">
          <cell r="A118" t="str">
            <v>Nepal</v>
          </cell>
          <cell r="B118">
            <v>190</v>
          </cell>
          <cell r="C118">
            <v>52018.879999999997</v>
          </cell>
        </row>
        <row r="119">
          <cell r="A119" t="str">
            <v>Netherlands</v>
          </cell>
          <cell r="B119">
            <v>622</v>
          </cell>
          <cell r="C119">
            <v>70676.910000000062</v>
          </cell>
        </row>
        <row r="120">
          <cell r="A120" t="str">
            <v>New Caledonia</v>
          </cell>
          <cell r="B120">
            <v>9</v>
          </cell>
          <cell r="C120">
            <v>8860.2999999999993</v>
          </cell>
        </row>
        <row r="121">
          <cell r="A121" t="str">
            <v>New Zealand</v>
          </cell>
          <cell r="B121">
            <v>1378</v>
          </cell>
          <cell r="C121">
            <v>737450.46000000299</v>
          </cell>
        </row>
        <row r="122">
          <cell r="A122" t="str">
            <v>Nicaragua</v>
          </cell>
          <cell r="B122">
            <v>176</v>
          </cell>
          <cell r="C122">
            <v>33496.680000000008</v>
          </cell>
        </row>
        <row r="123">
          <cell r="A123" t="str">
            <v>Nigeria</v>
          </cell>
          <cell r="B123">
            <v>17</v>
          </cell>
          <cell r="C123">
            <v>4346</v>
          </cell>
        </row>
        <row r="124">
          <cell r="A124" t="str">
            <v>Norway</v>
          </cell>
          <cell r="B124">
            <v>256</v>
          </cell>
          <cell r="C124">
            <v>56862.659999999923</v>
          </cell>
        </row>
        <row r="125">
          <cell r="A125" t="str">
            <v>Oman</v>
          </cell>
          <cell r="B125">
            <v>228</v>
          </cell>
          <cell r="C125">
            <v>85710.299999999988</v>
          </cell>
        </row>
        <row r="126">
          <cell r="A126" t="str">
            <v>Pakistan</v>
          </cell>
          <cell r="B126">
            <v>4</v>
          </cell>
          <cell r="C126">
            <v>175</v>
          </cell>
        </row>
        <row r="127">
          <cell r="A127" t="str">
            <v>Palau</v>
          </cell>
          <cell r="B127">
            <v>3</v>
          </cell>
          <cell r="C127">
            <v>475</v>
          </cell>
        </row>
        <row r="128">
          <cell r="A128" t="str">
            <v>Palestinian Territories</v>
          </cell>
          <cell r="B128">
            <v>6</v>
          </cell>
          <cell r="C128">
            <v>910</v>
          </cell>
        </row>
        <row r="129">
          <cell r="A129" t="str">
            <v>Panama</v>
          </cell>
          <cell r="B129">
            <v>203</v>
          </cell>
          <cell r="C129">
            <v>40006.219999999994</v>
          </cell>
        </row>
        <row r="130">
          <cell r="A130" t="str">
            <v>Papua New Guinea</v>
          </cell>
          <cell r="B130">
            <v>14</v>
          </cell>
          <cell r="C130">
            <v>28089.9</v>
          </cell>
        </row>
        <row r="131">
          <cell r="A131" t="str">
            <v>Paraguay</v>
          </cell>
          <cell r="B131">
            <v>15</v>
          </cell>
          <cell r="C131">
            <v>1123.1999999999998</v>
          </cell>
        </row>
        <row r="132">
          <cell r="A132" t="str">
            <v>Peru</v>
          </cell>
          <cell r="B132">
            <v>1282</v>
          </cell>
          <cell r="C132">
            <v>427100.50999999902</v>
          </cell>
        </row>
        <row r="133">
          <cell r="A133" t="str">
            <v>Philippines</v>
          </cell>
          <cell r="B133">
            <v>354</v>
          </cell>
          <cell r="C133">
            <v>44945.05000000001</v>
          </cell>
        </row>
        <row r="134">
          <cell r="A134" t="str">
            <v>Poland</v>
          </cell>
          <cell r="B134">
            <v>528</v>
          </cell>
          <cell r="C134">
            <v>54999.790000000052</v>
          </cell>
        </row>
        <row r="135">
          <cell r="A135" t="str">
            <v>Portugal</v>
          </cell>
          <cell r="B135">
            <v>2323</v>
          </cell>
          <cell r="C135">
            <v>418855.65000000404</v>
          </cell>
        </row>
        <row r="136">
          <cell r="A136" t="str">
            <v>Puerto Rico</v>
          </cell>
          <cell r="B136">
            <v>157</v>
          </cell>
          <cell r="C136">
            <v>20221.230000000007</v>
          </cell>
        </row>
        <row r="137">
          <cell r="A137" t="str">
            <v>Qatar</v>
          </cell>
          <cell r="B137">
            <v>29</v>
          </cell>
          <cell r="C137">
            <v>3012.8</v>
          </cell>
        </row>
        <row r="138">
          <cell r="A138" t="str">
            <v>Reunion</v>
          </cell>
          <cell r="B138">
            <v>10</v>
          </cell>
          <cell r="C138">
            <v>11473</v>
          </cell>
        </row>
        <row r="139">
          <cell r="A139" t="str">
            <v>Romania</v>
          </cell>
          <cell r="B139">
            <v>562</v>
          </cell>
          <cell r="C139">
            <v>103132.37000000029</v>
          </cell>
        </row>
        <row r="140">
          <cell r="A140" t="str">
            <v>Russia</v>
          </cell>
          <cell r="B140">
            <v>897</v>
          </cell>
          <cell r="C140">
            <v>155708.47000000029</v>
          </cell>
        </row>
        <row r="141">
          <cell r="A141" t="str">
            <v>Rwanda</v>
          </cell>
          <cell r="B141">
            <v>27</v>
          </cell>
          <cell r="C141">
            <v>39847.08</v>
          </cell>
        </row>
        <row r="142">
          <cell r="A142" t="str">
            <v>Sao Tome &amp; Principe</v>
          </cell>
          <cell r="B142">
            <v>3</v>
          </cell>
          <cell r="C142">
            <v>488.97</v>
          </cell>
        </row>
        <row r="143">
          <cell r="A143" t="str">
            <v>Samoa</v>
          </cell>
          <cell r="B143">
            <v>10</v>
          </cell>
          <cell r="C143">
            <v>970.65</v>
          </cell>
        </row>
        <row r="144">
          <cell r="A144" t="str">
            <v>San Marino</v>
          </cell>
          <cell r="B144">
            <v>1</v>
          </cell>
          <cell r="C144">
            <v>167.71</v>
          </cell>
        </row>
        <row r="145">
          <cell r="A145" t="str">
            <v>Saudi Arabia</v>
          </cell>
          <cell r="B145">
            <v>3</v>
          </cell>
          <cell r="C145">
            <v>1968.2</v>
          </cell>
        </row>
        <row r="146">
          <cell r="A146" t="str">
            <v>Scotland</v>
          </cell>
          <cell r="B146">
            <v>432</v>
          </cell>
          <cell r="C146">
            <v>146718.8199999996</v>
          </cell>
        </row>
        <row r="147">
          <cell r="A147" t="str">
            <v>Serbia</v>
          </cell>
          <cell r="B147">
            <v>123</v>
          </cell>
          <cell r="C147">
            <v>10896.950000000003</v>
          </cell>
        </row>
        <row r="148">
          <cell r="A148" t="str">
            <v>Seychelles</v>
          </cell>
          <cell r="B148">
            <v>25</v>
          </cell>
          <cell r="C148">
            <v>6244.7199999999984</v>
          </cell>
        </row>
        <row r="149">
          <cell r="A149" t="str">
            <v>Sierra Leone</v>
          </cell>
          <cell r="B149">
            <v>11</v>
          </cell>
          <cell r="C149">
            <v>633</v>
          </cell>
        </row>
        <row r="150">
          <cell r="A150" t="str">
            <v>Singapore</v>
          </cell>
          <cell r="B150">
            <v>293</v>
          </cell>
          <cell r="C150">
            <v>31453.39000000001</v>
          </cell>
        </row>
        <row r="151">
          <cell r="A151" t="str">
            <v>Slovakia</v>
          </cell>
          <cell r="B151">
            <v>72</v>
          </cell>
          <cell r="C151">
            <v>15126.77</v>
          </cell>
        </row>
        <row r="152">
          <cell r="A152" t="str">
            <v>Slovenia</v>
          </cell>
          <cell r="B152">
            <v>309</v>
          </cell>
          <cell r="C152">
            <v>32939.869999999995</v>
          </cell>
        </row>
        <row r="153">
          <cell r="A153" t="str">
            <v>South Africa</v>
          </cell>
          <cell r="B153">
            <v>1143</v>
          </cell>
          <cell r="C153">
            <v>445765.64000000141</v>
          </cell>
        </row>
        <row r="154">
          <cell r="A154" t="str">
            <v>South Korea</v>
          </cell>
          <cell r="B154">
            <v>473</v>
          </cell>
          <cell r="C154">
            <v>63453.730000000018</v>
          </cell>
        </row>
        <row r="155">
          <cell r="A155" t="str">
            <v>Spain</v>
          </cell>
          <cell r="B155">
            <v>3739</v>
          </cell>
          <cell r="C155">
            <v>610913.50999999954</v>
          </cell>
        </row>
        <row r="156">
          <cell r="A156" t="str">
            <v>Sri Lanka</v>
          </cell>
          <cell r="B156">
            <v>924</v>
          </cell>
          <cell r="C156">
            <v>75393.59000000052</v>
          </cell>
        </row>
        <row r="157">
          <cell r="A157" t="str">
            <v>Saint Kitts &amp; Nevis</v>
          </cell>
          <cell r="B157">
            <v>72</v>
          </cell>
          <cell r="C157">
            <v>7662.0599999999986</v>
          </cell>
        </row>
        <row r="158">
          <cell r="A158" t="str">
            <v>Saint Lucia</v>
          </cell>
          <cell r="B158">
            <v>198</v>
          </cell>
          <cell r="C158">
            <v>27892.220000000016</v>
          </cell>
        </row>
        <row r="159">
          <cell r="A159" t="str">
            <v>St Maarten</v>
          </cell>
          <cell r="B159">
            <v>171</v>
          </cell>
          <cell r="C159">
            <v>44357.950000000004</v>
          </cell>
        </row>
        <row r="160">
          <cell r="A160" t="str">
            <v>Suriname</v>
          </cell>
          <cell r="B160">
            <v>5</v>
          </cell>
          <cell r="C160">
            <v>313.69</v>
          </cell>
        </row>
        <row r="161">
          <cell r="A161" t="str">
            <v>Swaziland</v>
          </cell>
          <cell r="B161">
            <v>2</v>
          </cell>
          <cell r="C161">
            <v>824.18000000000006</v>
          </cell>
        </row>
        <row r="162">
          <cell r="A162" t="str">
            <v>Sweden</v>
          </cell>
          <cell r="B162">
            <v>229</v>
          </cell>
          <cell r="C162">
            <v>37932.239999999991</v>
          </cell>
        </row>
        <row r="163">
          <cell r="A163" t="str">
            <v>Switzerland</v>
          </cell>
          <cell r="B163">
            <v>526</v>
          </cell>
          <cell r="C163">
            <v>171589.39999999912</v>
          </cell>
        </row>
        <row r="164">
          <cell r="A164" t="str">
            <v>Taiwan</v>
          </cell>
          <cell r="B164">
            <v>209</v>
          </cell>
          <cell r="C164">
            <v>47689.090000000011</v>
          </cell>
        </row>
        <row r="165">
          <cell r="A165" t="str">
            <v>Tanzania</v>
          </cell>
          <cell r="B165">
            <v>235</v>
          </cell>
          <cell r="C165">
            <v>367012.19000000006</v>
          </cell>
        </row>
        <row r="166">
          <cell r="A166" t="str">
            <v>Thailand</v>
          </cell>
          <cell r="B166">
            <v>2049</v>
          </cell>
          <cell r="C166">
            <v>318616.40000000177</v>
          </cell>
        </row>
        <row r="167">
          <cell r="A167" t="str">
            <v>Togo</v>
          </cell>
          <cell r="B167">
            <v>14</v>
          </cell>
          <cell r="C167">
            <v>8370.4500000000007</v>
          </cell>
        </row>
        <row r="168">
          <cell r="A168" t="str">
            <v>Tonga</v>
          </cell>
          <cell r="B168">
            <v>33</v>
          </cell>
          <cell r="C168">
            <v>5226.8</v>
          </cell>
        </row>
        <row r="169">
          <cell r="A169" t="str">
            <v>Trinidad &amp; Tobago</v>
          </cell>
          <cell r="B169">
            <v>47</v>
          </cell>
          <cell r="C169">
            <v>3924.4699999999993</v>
          </cell>
        </row>
        <row r="170">
          <cell r="A170" t="str">
            <v>Tunisia</v>
          </cell>
          <cell r="B170">
            <v>39</v>
          </cell>
          <cell r="C170">
            <v>8244.44</v>
          </cell>
        </row>
        <row r="171">
          <cell r="A171" t="str">
            <v>Turkey</v>
          </cell>
          <cell r="B171">
            <v>1976</v>
          </cell>
          <cell r="C171">
            <v>476230.32999999949</v>
          </cell>
        </row>
        <row r="172">
          <cell r="A172" t="str">
            <v>Turks &amp; Caicos Islands</v>
          </cell>
          <cell r="B172">
            <v>77</v>
          </cell>
          <cell r="C172">
            <v>35941.53</v>
          </cell>
        </row>
        <row r="173">
          <cell r="A173" t="str">
            <v>Uganda</v>
          </cell>
          <cell r="B173">
            <v>90</v>
          </cell>
          <cell r="C173">
            <v>170961.6</v>
          </cell>
        </row>
        <row r="174">
          <cell r="A174" t="str">
            <v>Ukraine</v>
          </cell>
          <cell r="B174">
            <v>212</v>
          </cell>
          <cell r="C174">
            <v>31572.669999999995</v>
          </cell>
        </row>
        <row r="175">
          <cell r="A175" t="str">
            <v>United Arab Emirates</v>
          </cell>
          <cell r="B175">
            <v>1109</v>
          </cell>
          <cell r="C175">
            <v>193250.40999999997</v>
          </cell>
        </row>
        <row r="176">
          <cell r="A176" t="str">
            <v>Uruguay</v>
          </cell>
          <cell r="B176">
            <v>44</v>
          </cell>
          <cell r="C176">
            <v>4666.2699999999995</v>
          </cell>
        </row>
        <row r="177">
          <cell r="A177" t="str">
            <v>US Virgin Islands</v>
          </cell>
          <cell r="B177">
            <v>110</v>
          </cell>
          <cell r="C177">
            <v>24509.34</v>
          </cell>
        </row>
        <row r="178">
          <cell r="A178" t="str">
            <v>United States</v>
          </cell>
          <cell r="B178">
            <v>9485</v>
          </cell>
          <cell r="C178">
            <v>1505281.1499999755</v>
          </cell>
        </row>
        <row r="179">
          <cell r="A179" t="str">
            <v>Uzbekistan</v>
          </cell>
          <cell r="B179">
            <v>8</v>
          </cell>
          <cell r="C179">
            <v>3554.3</v>
          </cell>
        </row>
        <row r="180">
          <cell r="A180" t="str">
            <v>Vanuatu</v>
          </cell>
          <cell r="B180">
            <v>28</v>
          </cell>
          <cell r="C180">
            <v>2315.62</v>
          </cell>
        </row>
        <row r="181">
          <cell r="A181" t="str">
            <v>Venezuela</v>
          </cell>
          <cell r="B181">
            <v>23</v>
          </cell>
          <cell r="C181">
            <v>4862</v>
          </cell>
        </row>
        <row r="182">
          <cell r="A182" t="str">
            <v>Vietnam</v>
          </cell>
          <cell r="B182">
            <v>3231</v>
          </cell>
          <cell r="C182">
            <v>435250.95000000118</v>
          </cell>
        </row>
        <row r="183">
          <cell r="A183" t="str">
            <v>Wales</v>
          </cell>
          <cell r="B183">
            <v>41</v>
          </cell>
          <cell r="C183">
            <v>13283.06</v>
          </cell>
        </row>
        <row r="184">
          <cell r="A184" t="str">
            <v>Western Sahara</v>
          </cell>
          <cell r="B184">
            <v>3</v>
          </cell>
          <cell r="C184">
            <v>265.43</v>
          </cell>
        </row>
        <row r="185">
          <cell r="A185" t="str">
            <v>Zambia</v>
          </cell>
          <cell r="B185">
            <v>20</v>
          </cell>
          <cell r="C185">
            <v>2443</v>
          </cell>
        </row>
        <row r="186">
          <cell r="A186" t="str">
            <v>Zimbabwe</v>
          </cell>
          <cell r="B186">
            <v>95</v>
          </cell>
          <cell r="C186">
            <v>55900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5"/>
  <sheetViews>
    <sheetView tabSelected="1" topLeftCell="B1" workbookViewId="0">
      <selection activeCell="D24" sqref="D24"/>
    </sheetView>
  </sheetViews>
  <sheetFormatPr defaultRowHeight="13.5" customHeight="1"/>
  <cols>
    <col min="1" max="1" width="2.7109375" style="6" customWidth="1"/>
    <col min="2" max="2" width="8.7109375" style="17" customWidth="1"/>
    <col min="3" max="5" width="30.7109375" style="6" customWidth="1"/>
    <col min="6" max="8" width="10.7109375" style="6" customWidth="1"/>
    <col min="9" max="16384" width="9.140625" style="6"/>
  </cols>
  <sheetData>
    <row r="1" spans="2:13" ht="13.5" customHeight="1">
      <c r="F1" s="69" t="s">
        <v>286</v>
      </c>
      <c r="G1" s="69"/>
      <c r="H1" s="69"/>
    </row>
    <row r="2" spans="2:13" ht="13.5" customHeight="1">
      <c r="E2" s="1" t="s">
        <v>257</v>
      </c>
      <c r="F2" s="7">
        <v>43231</v>
      </c>
      <c r="G2" s="7">
        <v>43249</v>
      </c>
      <c r="H2" s="7">
        <v>43279</v>
      </c>
    </row>
    <row r="3" spans="2:13" s="8" customFormat="1" ht="13.5" customHeight="1">
      <c r="B3" s="18"/>
      <c r="E3" s="4" t="s">
        <v>258</v>
      </c>
      <c r="F3" s="3">
        <f>SUM(F12:F15)</f>
        <v>11073.183895804716</v>
      </c>
      <c r="G3" s="3">
        <f t="shared" ref="G3:H3" si="0">SUM(G12:G15)</f>
        <v>11692.420571691522</v>
      </c>
      <c r="H3" s="3">
        <f t="shared" si="0"/>
        <v>11259.606319231461</v>
      </c>
    </row>
    <row r="4" spans="2:13" s="8" customFormat="1" ht="13.5" customHeight="1">
      <c r="B4" s="19"/>
      <c r="E4" s="4" t="s">
        <v>259</v>
      </c>
      <c r="F4" s="3">
        <f>SUM(F16:F19)</f>
        <v>7600.4589935804988</v>
      </c>
      <c r="G4" s="3">
        <f t="shared" ref="G4:H4" si="1">SUM(G16:G19)</f>
        <v>8005.2152332505757</v>
      </c>
      <c r="H4" s="3">
        <f t="shared" si="1"/>
        <v>6853.7378990621346</v>
      </c>
    </row>
    <row r="5" spans="2:13" s="8" customFormat="1" ht="13.5" customHeight="1">
      <c r="B5" s="19"/>
      <c r="E5" s="4" t="s">
        <v>260</v>
      </c>
      <c r="F5" s="3">
        <f>SUM(F20:F24)</f>
        <v>10812.306134769173</v>
      </c>
      <c r="G5" s="3">
        <f t="shared" ref="G5:H5" si="2">SUM(G20:G24)</f>
        <v>10810.331861848257</v>
      </c>
      <c r="H5" s="3">
        <f t="shared" si="2"/>
        <v>10106.212734076531</v>
      </c>
    </row>
    <row r="6" spans="2:13" s="8" customFormat="1" ht="13.5" customHeight="1">
      <c r="B6" s="19"/>
      <c r="E6" s="4" t="s">
        <v>261</v>
      </c>
      <c r="F6" s="3">
        <f>SUM(F25:F28)</f>
        <v>5064.0961640527967</v>
      </c>
      <c r="G6" s="3">
        <f t="shared" ref="G6:H6" si="3">SUM(G25:G28)</f>
        <v>4691.7286051169331</v>
      </c>
      <c r="H6" s="3">
        <f t="shared" si="3"/>
        <v>4301.9943515630384</v>
      </c>
    </row>
    <row r="7" spans="2:13" s="8" customFormat="1" ht="13.5" customHeight="1">
      <c r="B7" s="19"/>
      <c r="E7" s="4" t="s">
        <v>262</v>
      </c>
      <c r="F7" s="3">
        <f>SUM(F29:F33)</f>
        <v>41070.559734579911</v>
      </c>
      <c r="G7" s="3">
        <f t="shared" ref="G7:H7" si="4">SUM(G29:G33)</f>
        <v>41175.471563069441</v>
      </c>
      <c r="H7" s="3">
        <f t="shared" si="4"/>
        <v>41608.003759287545</v>
      </c>
    </row>
    <row r="8" spans="2:13" s="8" customFormat="1" ht="13.5" customHeight="1">
      <c r="B8" s="19"/>
      <c r="E8" s="4" t="s">
        <v>643</v>
      </c>
      <c r="F8" s="3">
        <f>F34</f>
        <v>1061.8014744167733</v>
      </c>
      <c r="G8" s="3">
        <f>G34</f>
        <v>985.04672865247073</v>
      </c>
      <c r="H8" s="3">
        <f>H34</f>
        <v>755.47608577843471</v>
      </c>
    </row>
    <row r="9" spans="2:13" s="8" customFormat="1" ht="13.5" customHeight="1" thickBot="1">
      <c r="B9" s="19"/>
      <c r="E9" s="5" t="s">
        <v>263</v>
      </c>
      <c r="F9" s="2">
        <f>SUM(F3:F8)</f>
        <v>76682.406397203857</v>
      </c>
      <c r="G9" s="9">
        <f>SUM(G3:G8)</f>
        <v>77360.214563629197</v>
      </c>
      <c r="H9" s="9">
        <f>SUM(H3:H8)</f>
        <v>74885.031148999129</v>
      </c>
      <c r="I9" s="10"/>
      <c r="M9" s="10"/>
    </row>
    <row r="10" spans="2:13" ht="13.5" customHeight="1">
      <c r="I10" s="11"/>
      <c r="M10" s="11"/>
    </row>
    <row r="11" spans="2:13" s="12" customFormat="1" ht="13.5" customHeight="1">
      <c r="B11" s="20"/>
      <c r="C11" s="6"/>
      <c r="D11" s="13" t="s">
        <v>257</v>
      </c>
      <c r="E11" s="13" t="s">
        <v>256</v>
      </c>
      <c r="F11" s="7">
        <f>F$2</f>
        <v>43231</v>
      </c>
      <c r="G11" s="7">
        <f t="shared" ref="G11:H11" si="5">G$2</f>
        <v>43249</v>
      </c>
      <c r="H11" s="7">
        <f t="shared" si="5"/>
        <v>43279</v>
      </c>
      <c r="I11" s="11"/>
      <c r="J11" s="6"/>
      <c r="K11" s="6"/>
      <c r="L11" s="6"/>
      <c r="M11" s="11"/>
    </row>
    <row r="12" spans="2:13" s="8" customFormat="1" ht="13.5" customHeight="1">
      <c r="B12" s="19"/>
      <c r="C12" s="6"/>
      <c r="D12" s="14" t="s">
        <v>258</v>
      </c>
      <c r="E12" s="14" t="s">
        <v>264</v>
      </c>
      <c r="F12" s="14">
        <f>SUM(F103:F107)</f>
        <v>879.56408539799486</v>
      </c>
      <c r="G12" s="14">
        <f>SUM(G103:G107)</f>
        <v>916.20289436687403</v>
      </c>
      <c r="H12" s="14">
        <f>SUM(H103:H107)</f>
        <v>961.71399163394813</v>
      </c>
    </row>
    <row r="13" spans="2:13" s="8" customFormat="1" ht="13.5" customHeight="1">
      <c r="B13" s="19"/>
      <c r="D13" s="14" t="s">
        <v>258</v>
      </c>
      <c r="E13" s="14" t="s">
        <v>265</v>
      </c>
      <c r="F13" s="14">
        <f>SUM(F95:F102)</f>
        <v>1331.4162839990959</v>
      </c>
      <c r="G13" s="14">
        <f>SUM(G95:G102)</f>
        <v>1249.7239942610595</v>
      </c>
      <c r="H13" s="14">
        <f>SUM(H95:H102)</f>
        <v>1240.9525669143629</v>
      </c>
    </row>
    <row r="14" spans="2:13" s="8" customFormat="1" ht="13.5" customHeight="1">
      <c r="B14" s="19"/>
      <c r="D14" s="14" t="s">
        <v>258</v>
      </c>
      <c r="E14" s="14" t="s">
        <v>266</v>
      </c>
      <c r="F14" s="14">
        <f>SUM(F108:F121)</f>
        <v>4082.8821461053035</v>
      </c>
      <c r="G14" s="14">
        <f>SUM(G108:G121)</f>
        <v>4567.3196641712075</v>
      </c>
      <c r="H14" s="14">
        <f>SUM(H108:H121)</f>
        <v>4117.1558901863509</v>
      </c>
    </row>
    <row r="15" spans="2:13" s="8" customFormat="1" ht="13.5" customHeight="1">
      <c r="B15" s="19"/>
      <c r="D15" s="15" t="s">
        <v>258</v>
      </c>
      <c r="E15" s="15" t="s">
        <v>267</v>
      </c>
      <c r="F15" s="15">
        <f>SUM(F122:F149)</f>
        <v>4779.3213803023218</v>
      </c>
      <c r="G15" s="15">
        <f>SUM(G122:G149)</f>
        <v>4959.1740188923814</v>
      </c>
      <c r="H15" s="15">
        <f>SUM(H122:H149)</f>
        <v>4939.7838704968008</v>
      </c>
    </row>
    <row r="16" spans="2:13" s="8" customFormat="1" ht="13.5" customHeight="1">
      <c r="B16" s="19"/>
      <c r="D16" s="14" t="s">
        <v>259</v>
      </c>
      <c r="E16" s="14" t="s">
        <v>268</v>
      </c>
      <c r="F16" s="14">
        <f>SUM(F212:F225)</f>
        <v>1914.6147274878711</v>
      </c>
      <c r="G16" s="14">
        <f>SUM(G212:G225)</f>
        <v>2090.2586291437069</v>
      </c>
      <c r="H16" s="14">
        <f>SUM(H213:H225)</f>
        <v>1857.0242653192197</v>
      </c>
    </row>
    <row r="17" spans="2:8" s="8" customFormat="1" ht="13.5" customHeight="1">
      <c r="B17" s="19"/>
      <c r="D17" s="14" t="s">
        <v>259</v>
      </c>
      <c r="E17" s="14" t="s">
        <v>269</v>
      </c>
      <c r="F17" s="14">
        <f>SUM(F242:F250)</f>
        <v>1490.1978987417576</v>
      </c>
      <c r="G17" s="14">
        <f>SUM(G242:G250)</f>
        <v>1596.454033178848</v>
      </c>
      <c r="H17" s="14">
        <f>SUM(H242:H250)</f>
        <v>1251.2828254831752</v>
      </c>
    </row>
    <row r="18" spans="2:8" s="8" customFormat="1" ht="13.5" customHeight="1">
      <c r="B18" s="19"/>
      <c r="D18" s="14" t="s">
        <v>259</v>
      </c>
      <c r="E18" s="14" t="s">
        <v>270</v>
      </c>
      <c r="F18" s="14">
        <f>SUM(F226:F241)</f>
        <v>2568.6682430151709</v>
      </c>
      <c r="G18" s="14">
        <f>SUM(G226:G241)</f>
        <v>2694.6752046018123</v>
      </c>
      <c r="H18" s="14">
        <f>SUM(H226:H241)</f>
        <v>2353.7909090005724</v>
      </c>
    </row>
    <row r="19" spans="2:8" s="8" customFormat="1" ht="13.5" customHeight="1">
      <c r="B19" s="19"/>
      <c r="D19" s="15" t="s">
        <v>259</v>
      </c>
      <c r="E19" s="15" t="s">
        <v>271</v>
      </c>
      <c r="F19" s="15">
        <f>SUM(F201:F211)</f>
        <v>1626.978124335699</v>
      </c>
      <c r="G19" s="15">
        <f>SUM(G201:G211)</f>
        <v>1623.8273663262078</v>
      </c>
      <c r="H19" s="15">
        <f>SUM(H201:H211)</f>
        <v>1391.6398992591671</v>
      </c>
    </row>
    <row r="20" spans="2:8" s="8" customFormat="1" ht="13.5" customHeight="1">
      <c r="B20" s="19"/>
      <c r="D20" s="14" t="s">
        <v>260</v>
      </c>
      <c r="E20" s="14" t="s">
        <v>272</v>
      </c>
      <c r="F20" s="14">
        <f>SUM(F150:F154)</f>
        <v>1353.1424999999999</v>
      </c>
      <c r="G20" s="14">
        <f>SUM(G150:G154)</f>
        <v>1010.2694642857143</v>
      </c>
      <c r="H20" s="14">
        <f>SUM(H150:H154)</f>
        <v>927.99317543859661</v>
      </c>
    </row>
    <row r="21" spans="2:8" s="8" customFormat="1" ht="13.5" customHeight="1">
      <c r="B21" s="19"/>
      <c r="D21" s="14" t="s">
        <v>260</v>
      </c>
      <c r="E21" s="14" t="s">
        <v>273</v>
      </c>
      <c r="F21" s="14">
        <f>SUM(F155:F161)</f>
        <v>1308.5389740092505</v>
      </c>
      <c r="G21" s="14">
        <f>SUM(G155:G161)</f>
        <v>1220.3800247258951</v>
      </c>
      <c r="H21" s="14">
        <f>SUM(H155:H161)</f>
        <v>1053.73576328634</v>
      </c>
    </row>
    <row r="22" spans="2:8" s="8" customFormat="1" ht="13.5" customHeight="1">
      <c r="B22" s="19"/>
      <c r="D22" s="14" t="s">
        <v>260</v>
      </c>
      <c r="E22" s="14" t="s">
        <v>274</v>
      </c>
      <c r="F22" s="14">
        <f>SUM(F162:F173)</f>
        <v>1864.9251694306456</v>
      </c>
      <c r="G22" s="14">
        <f>SUM(G162:G173)</f>
        <v>1892.5171311479476</v>
      </c>
      <c r="H22" s="14">
        <f>SUM(H162:H173)</f>
        <v>1878.0081781925319</v>
      </c>
    </row>
    <row r="23" spans="2:8" s="8" customFormat="1" ht="13.5" customHeight="1">
      <c r="B23" s="19"/>
      <c r="D23" s="14" t="s">
        <v>260</v>
      </c>
      <c r="E23" s="14" t="s">
        <v>275</v>
      </c>
      <c r="F23" s="14">
        <f>SUM(F174:F182)</f>
        <v>2810.9031811567029</v>
      </c>
      <c r="G23" s="14">
        <f>SUM(G174:G182)</f>
        <v>3214.2659170112543</v>
      </c>
      <c r="H23" s="14">
        <f>SUM(H174:H182)</f>
        <v>2894.5226682960083</v>
      </c>
    </row>
    <row r="24" spans="2:8" s="8" customFormat="1" ht="13.5" customHeight="1">
      <c r="B24" s="19"/>
      <c r="D24" s="15" t="s">
        <v>260</v>
      </c>
      <c r="E24" s="15" t="s">
        <v>276</v>
      </c>
      <c r="F24" s="15">
        <f>SUM(F183:F200)</f>
        <v>3474.7963101725741</v>
      </c>
      <c r="G24" s="15">
        <f>SUM(G183:G200)</f>
        <v>3472.8993246774462</v>
      </c>
      <c r="H24" s="15">
        <f>SUM(H183:H200)</f>
        <v>3351.9529488630537</v>
      </c>
    </row>
    <row r="25" spans="2:8" s="8" customFormat="1" ht="13.5" customHeight="1">
      <c r="B25" s="19"/>
      <c r="D25" s="14" t="s">
        <v>261</v>
      </c>
      <c r="E25" s="14" t="s">
        <v>277</v>
      </c>
      <c r="F25" s="14">
        <f>SUM(F251:F253)</f>
        <v>823.1950651812956</v>
      </c>
      <c r="G25" s="14">
        <f>SUM(G251:G253)</f>
        <v>598.33629534781983</v>
      </c>
      <c r="H25" s="14">
        <f>SUM(H251:H253)</f>
        <v>412.18043316531657</v>
      </c>
    </row>
    <row r="26" spans="2:8" s="8" customFormat="1" ht="13.5" customHeight="1">
      <c r="B26" s="19"/>
      <c r="D26" s="14" t="s">
        <v>261</v>
      </c>
      <c r="E26" s="14" t="s">
        <v>278</v>
      </c>
      <c r="F26" s="14">
        <f>SUM(F254:F258)</f>
        <v>3297.3682290926322</v>
      </c>
      <c r="G26" s="14">
        <f>SUM(G254:G258)</f>
        <v>3167.0374737162774</v>
      </c>
      <c r="H26" s="14">
        <f>SUM(H254:H258)</f>
        <v>3003.4224030841583</v>
      </c>
    </row>
    <row r="27" spans="2:8" s="8" customFormat="1" ht="13.5" customHeight="1">
      <c r="B27" s="19"/>
      <c r="D27" s="14" t="s">
        <v>261</v>
      </c>
      <c r="E27" s="14" t="s">
        <v>59</v>
      </c>
      <c r="F27" s="14">
        <f>SUM(F259:F265)</f>
        <v>235.83333333333334</v>
      </c>
      <c r="G27" s="14">
        <f>SUM(G259:G265)</f>
        <v>235.83333333333334</v>
      </c>
      <c r="H27" s="14">
        <f>SUM(H259:H265)</f>
        <v>235.83333333333334</v>
      </c>
    </row>
    <row r="28" spans="2:8" s="8" customFormat="1" ht="13.5" customHeight="1">
      <c r="B28" s="19"/>
      <c r="D28" s="15" t="s">
        <v>261</v>
      </c>
      <c r="E28" s="15" t="s">
        <v>279</v>
      </c>
      <c r="F28" s="15">
        <f>SUM(F266:F274)</f>
        <v>707.69953644553641</v>
      </c>
      <c r="G28" s="15">
        <f>SUM(G266:G274)</f>
        <v>690.52150271950245</v>
      </c>
      <c r="H28" s="15">
        <f>SUM(H266:H271)</f>
        <v>650.55818198023007</v>
      </c>
    </row>
    <row r="29" spans="2:8" s="8" customFormat="1" ht="13.5" customHeight="1">
      <c r="B29" s="19"/>
      <c r="D29" s="14" t="s">
        <v>262</v>
      </c>
      <c r="E29" s="14" t="s">
        <v>280</v>
      </c>
      <c r="F29" s="14">
        <f>SUM(F38:F56)</f>
        <v>13517.104655582456</v>
      </c>
      <c r="G29" s="14">
        <f>SUM(G38:G56)</f>
        <v>13858.037541963778</v>
      </c>
      <c r="H29" s="14">
        <f>SUM(H38:H56)</f>
        <v>13463.488788432152</v>
      </c>
    </row>
    <row r="30" spans="2:8" s="8" customFormat="1" ht="13.5" customHeight="1">
      <c r="B30" s="19"/>
      <c r="D30" s="14" t="s">
        <v>262</v>
      </c>
      <c r="E30" s="14" t="s">
        <v>281</v>
      </c>
      <c r="F30" s="14">
        <f>SUM(F57:F65)</f>
        <v>17745.395153846155</v>
      </c>
      <c r="G30" s="14">
        <f>SUM(G57:G65)</f>
        <v>17742.744641025642</v>
      </c>
      <c r="H30" s="14">
        <f>SUM(H57:H65)</f>
        <v>17895.138974358953</v>
      </c>
    </row>
    <row r="31" spans="2:8" s="8" customFormat="1" ht="13.5" customHeight="1">
      <c r="B31" s="19"/>
      <c r="D31" s="14" t="s">
        <v>262</v>
      </c>
      <c r="E31" s="14" t="s">
        <v>282</v>
      </c>
      <c r="F31" s="14">
        <f>SUM(F66:F72)</f>
        <v>798.67663997241038</v>
      </c>
      <c r="G31" s="14">
        <f>SUM(G66:G72)</f>
        <v>902.63390000842855</v>
      </c>
      <c r="H31" s="14">
        <f>SUM(H66:H72)</f>
        <v>2198.6059802757909</v>
      </c>
    </row>
    <row r="32" spans="2:8" s="8" customFormat="1" ht="13.5" customHeight="1">
      <c r="B32" s="19"/>
      <c r="D32" s="14" t="s">
        <v>262</v>
      </c>
      <c r="E32" s="14" t="s">
        <v>283</v>
      </c>
      <c r="F32" s="14">
        <f>SUM(F73:F77)</f>
        <v>5633.3824692606004</v>
      </c>
      <c r="G32" s="14">
        <f>SUM(G73:G77)</f>
        <v>5318.1789939320006</v>
      </c>
      <c r="H32" s="14">
        <f>SUM(H73:H77)</f>
        <v>5128.6678653606559</v>
      </c>
    </row>
    <row r="33" spans="2:8" s="8" customFormat="1" ht="13.5" customHeight="1">
      <c r="B33" s="19"/>
      <c r="D33" s="15" t="s">
        <v>262</v>
      </c>
      <c r="E33" s="15" t="s">
        <v>284</v>
      </c>
      <c r="F33" s="15">
        <f>SUM(F78:F94)</f>
        <v>3376.0008159182862</v>
      </c>
      <c r="G33" s="15">
        <f>SUM(G78:G94)</f>
        <v>3353.8764861395912</v>
      </c>
      <c r="H33" s="15">
        <f>SUM(H78:H94)</f>
        <v>2922.1021508599952</v>
      </c>
    </row>
    <row r="34" spans="2:8" s="8" customFormat="1" ht="13.5" customHeight="1">
      <c r="B34" s="19"/>
      <c r="D34" s="57" t="s">
        <v>643</v>
      </c>
      <c r="E34" s="57"/>
      <c r="F34" s="57">
        <f>SUM(F275:F280)</f>
        <v>1061.8014744167733</v>
      </c>
      <c r="G34" s="57">
        <f>SUM(G275:G280)</f>
        <v>985.04672865247073</v>
      </c>
      <c r="H34" s="57">
        <f>SUM(H275:H280)</f>
        <v>755.47608577843471</v>
      </c>
    </row>
    <row r="36" spans="2:8" ht="13.5" customHeight="1">
      <c r="D36" s="69" t="s">
        <v>285</v>
      </c>
      <c r="E36" s="69"/>
      <c r="F36" s="69" t="s">
        <v>286</v>
      </c>
      <c r="G36" s="69"/>
      <c r="H36" s="69"/>
    </row>
    <row r="37" spans="2:8" ht="13.5" customHeight="1">
      <c r="B37" s="21" t="s">
        <v>302</v>
      </c>
      <c r="C37" s="13" t="s">
        <v>255</v>
      </c>
      <c r="D37" s="13" t="s">
        <v>256</v>
      </c>
      <c r="E37" s="13" t="s">
        <v>257</v>
      </c>
      <c r="F37" s="7">
        <f>F$2</f>
        <v>43231</v>
      </c>
      <c r="G37" s="7">
        <f t="shared" ref="G37:H37" si="6">G$2</f>
        <v>43249</v>
      </c>
      <c r="H37" s="7">
        <f t="shared" si="6"/>
        <v>43279</v>
      </c>
    </row>
    <row r="38" spans="2:8" s="8" customFormat="1" ht="13.5" customHeight="1">
      <c r="B38" s="22" t="s">
        <v>370</v>
      </c>
      <c r="C38" s="14" t="s">
        <v>19</v>
      </c>
      <c r="D38" s="14" t="s">
        <v>280</v>
      </c>
      <c r="E38" s="14" t="s">
        <v>262</v>
      </c>
      <c r="F38" s="46">
        <f>IFERROR(VLOOKUP(C38,'MAY-18'!F:K,6,0), 0)</f>
        <v>1325.8</v>
      </c>
      <c r="G38" s="14">
        <f>IFERROR(VLOOKUP(C38,'29MAY-18 '!$F:$K,6,0),0)</f>
        <v>1325.8</v>
      </c>
      <c r="H38" s="14">
        <f>IFERROR(VLOOKUP(C38,'June-18'!$F:$K,6,0),0)</f>
        <v>1325.8</v>
      </c>
    </row>
    <row r="39" spans="2:8" s="8" customFormat="1" ht="13.5" customHeight="1">
      <c r="B39" s="22" t="s">
        <v>374</v>
      </c>
      <c r="C39" s="14" t="s">
        <v>97</v>
      </c>
      <c r="D39" s="14" t="s">
        <v>280</v>
      </c>
      <c r="E39" s="14" t="s">
        <v>262</v>
      </c>
      <c r="F39" s="14">
        <f>IFERROR(VLOOKUP(C39,'MAY-18'!F:K,6,0), 0)</f>
        <v>0</v>
      </c>
      <c r="G39" s="14">
        <f>IFERROR(VLOOKUP(C39,'29MAY-18 '!$F:$K,6,0),0)</f>
        <v>0</v>
      </c>
      <c r="H39" s="14">
        <f>IFERROR(VLOOKUP(C39,'June-18'!$F:$K,6,0),0)</f>
        <v>0</v>
      </c>
    </row>
    <row r="40" spans="2:8" s="8" customFormat="1" ht="13.5" customHeight="1">
      <c r="B40" s="22" t="s">
        <v>373</v>
      </c>
      <c r="C40" s="14" t="s">
        <v>46</v>
      </c>
      <c r="D40" s="14" t="s">
        <v>280</v>
      </c>
      <c r="E40" s="14" t="s">
        <v>262</v>
      </c>
      <c r="F40" s="14">
        <f>IFERROR(VLOOKUP(C40,'MAY-18'!F:K,6,0), 0)</f>
        <v>0</v>
      </c>
      <c r="G40" s="14">
        <f>IFERROR(VLOOKUP(C40,'29MAY-18 '!$F:$K,6,0),0)</f>
        <v>0</v>
      </c>
      <c r="H40" s="14">
        <f>IFERROR(VLOOKUP(C40,'June-18'!$F:$K,6,0),0)</f>
        <v>0</v>
      </c>
    </row>
    <row r="41" spans="2:8" s="8" customFormat="1" ht="13.5" customHeight="1">
      <c r="B41" s="22" t="s">
        <v>371</v>
      </c>
      <c r="C41" s="14" t="s">
        <v>54</v>
      </c>
      <c r="D41" s="14" t="s">
        <v>280</v>
      </c>
      <c r="E41" s="14" t="s">
        <v>262</v>
      </c>
      <c r="F41" s="14">
        <f>IFERROR(VLOOKUP(C41,'MAY-18'!F:K,6,0), 0)</f>
        <v>40</v>
      </c>
      <c r="G41" s="14">
        <f>IFERROR(VLOOKUP(C41,'29MAY-18 '!$F:$K,6,0),0)</f>
        <v>40</v>
      </c>
      <c r="H41" s="14">
        <f>IFERROR(VLOOKUP(C41,'June-18'!$F:$K,6,0),0)</f>
        <v>40</v>
      </c>
    </row>
    <row r="42" spans="2:8" s="8" customFormat="1" ht="13.5" customHeight="1">
      <c r="B42" s="22" t="s">
        <v>359</v>
      </c>
      <c r="C42" s="14" t="s">
        <v>56</v>
      </c>
      <c r="D42" s="14" t="s">
        <v>280</v>
      </c>
      <c r="E42" s="14" t="s">
        <v>262</v>
      </c>
      <c r="F42" s="14">
        <f>IFERROR(VLOOKUP(C42,'MAY-18'!F:K,6,0), 0)</f>
        <v>2526.6366037735847</v>
      </c>
      <c r="G42" s="14">
        <f>IFERROR(VLOOKUP(C42,'29MAY-18 '!$F:$K,6,0),0)</f>
        <v>2490.9779629629629</v>
      </c>
      <c r="H42" s="14">
        <f>IFERROR(VLOOKUP(C42,'June-18'!$F:$K,6,0),0)</f>
        <v>2294.4921666666664</v>
      </c>
    </row>
    <row r="43" spans="2:8" s="8" customFormat="1" ht="13.5" customHeight="1">
      <c r="B43" s="22" t="s">
        <v>361</v>
      </c>
      <c r="C43" s="14" t="s">
        <v>94</v>
      </c>
      <c r="D43" s="14" t="s">
        <v>280</v>
      </c>
      <c r="E43" s="14" t="s">
        <v>262</v>
      </c>
      <c r="F43" s="14">
        <f>IFERROR(VLOOKUP(C43,'MAY-18'!F:K,6,0), 0)</f>
        <v>917.31622994652412</v>
      </c>
      <c r="G43" s="14">
        <f>IFERROR(VLOOKUP(C43,'29MAY-18 '!$F:$K,6,0),0)</f>
        <v>808.68323155216285</v>
      </c>
      <c r="H43" s="14">
        <f>IFERROR(VLOOKUP(C43,'June-18'!$F:$K,6,0),0)</f>
        <v>641.03166666666675</v>
      </c>
    </row>
    <row r="44" spans="2:8" s="8" customFormat="1" ht="13.5" customHeight="1">
      <c r="B44" s="22" t="s">
        <v>364</v>
      </c>
      <c r="C44" s="14" t="s">
        <v>117</v>
      </c>
      <c r="D44" s="14" t="s">
        <v>280</v>
      </c>
      <c r="E44" s="14" t="s">
        <v>262</v>
      </c>
      <c r="F44" s="14">
        <f>IFERROR(VLOOKUP(C44,'MAY-18'!F:K,6,0), 0)</f>
        <v>530.48719999999992</v>
      </c>
      <c r="G44" s="14">
        <f>IFERROR(VLOOKUP(C44,'29MAY-18 '!$F:$K,6,0),0)</f>
        <v>530.48719999999992</v>
      </c>
      <c r="H44" s="14">
        <f>IFERROR(VLOOKUP(C44,'June-18'!$F:$K,6,0),0)</f>
        <v>530.48719999999605</v>
      </c>
    </row>
    <row r="45" spans="2:8" s="8" customFormat="1" ht="13.5" customHeight="1">
      <c r="B45" s="22" t="s">
        <v>365</v>
      </c>
      <c r="C45" s="14" t="s">
        <v>129</v>
      </c>
      <c r="D45" s="14" t="s">
        <v>280</v>
      </c>
      <c r="E45" s="14" t="s">
        <v>262</v>
      </c>
      <c r="F45" s="14">
        <f>IFERROR(VLOOKUP(C45,'MAY-18'!F:K,6,0), 0)</f>
        <v>0</v>
      </c>
      <c r="G45" s="14">
        <f>IFERROR(VLOOKUP(C45,'29MAY-18 '!$F:$K,6,0),0)</f>
        <v>0</v>
      </c>
      <c r="H45" s="14">
        <f>IFERROR(VLOOKUP(C45,'June-18'!$F:$K,6,0),0)</f>
        <v>0</v>
      </c>
    </row>
    <row r="46" spans="2:8" s="8" customFormat="1" ht="13.5" customHeight="1">
      <c r="B46" s="22" t="s">
        <v>372</v>
      </c>
      <c r="C46" s="14" t="s">
        <v>127</v>
      </c>
      <c r="D46" s="14" t="s">
        <v>280</v>
      </c>
      <c r="E46" s="14" t="s">
        <v>262</v>
      </c>
      <c r="F46" s="14">
        <f>IFERROR(VLOOKUP(C46,'MAY-18'!F:K,6,0), 0)</f>
        <v>196.15658119658119</v>
      </c>
      <c r="G46" s="14">
        <f>IFERROR(VLOOKUP(C46,'29MAY-18 '!$F:$K,6,0),0)</f>
        <v>185.48186440677966</v>
      </c>
      <c r="H46" s="14">
        <f>IFERROR(VLOOKUP(C46,'June-18'!$F:$K,6,0),0)</f>
        <v>177.21016129032259</v>
      </c>
    </row>
    <row r="47" spans="2:8" s="8" customFormat="1" ht="13.5" customHeight="1">
      <c r="B47" s="22" t="s">
        <v>375</v>
      </c>
      <c r="C47" s="14" t="s">
        <v>201</v>
      </c>
      <c r="D47" s="14" t="s">
        <v>280</v>
      </c>
      <c r="E47" s="14" t="s">
        <v>262</v>
      </c>
      <c r="F47" s="14">
        <f>IFERROR(VLOOKUP(C47,'MAY-18'!F:K,6,0), 0)</f>
        <v>0</v>
      </c>
      <c r="G47" s="14">
        <f>IFERROR(VLOOKUP(C47,'29MAY-18 '!$F:$K,6,0),0)</f>
        <v>0</v>
      </c>
      <c r="H47" s="14">
        <f>IFERROR(VLOOKUP(C47,'June-18'!$F:$K,6,0),0)</f>
        <v>0</v>
      </c>
    </row>
    <row r="48" spans="2:8" s="8" customFormat="1" ht="13.5" customHeight="1">
      <c r="B48" s="22" t="s">
        <v>363</v>
      </c>
      <c r="C48" s="14" t="s">
        <v>132</v>
      </c>
      <c r="D48" s="14" t="s">
        <v>280</v>
      </c>
      <c r="E48" s="14" t="s">
        <v>262</v>
      </c>
      <c r="F48" s="14">
        <f>IFERROR(VLOOKUP(C48,'MAY-18'!F:K,6,0), 0)</f>
        <v>935.90307692307715</v>
      </c>
      <c r="G48" s="14">
        <f>IFERROR(VLOOKUP(C48,'29MAY-18 '!$F:$K,6,0),0)</f>
        <v>936.93461538461509</v>
      </c>
      <c r="H48" s="14">
        <f>IFERROR(VLOOKUP(C48,'June-18'!$F:$K,6,0),0)</f>
        <v>921.33794871794612</v>
      </c>
    </row>
    <row r="49" spans="2:8" s="8" customFormat="1" ht="13.5" customHeight="1">
      <c r="B49" s="22" t="s">
        <v>377</v>
      </c>
      <c r="C49" s="14" t="s">
        <v>158</v>
      </c>
      <c r="D49" s="14" t="s">
        <v>280</v>
      </c>
      <c r="E49" s="14" t="s">
        <v>262</v>
      </c>
      <c r="F49" s="14">
        <f>IFERROR(VLOOKUP(C49,'MAY-18'!F:K,6,0), 0)</f>
        <v>1147.3</v>
      </c>
      <c r="G49" s="14">
        <f>IFERROR(VLOOKUP(C49,'29MAY-18 '!$F:$K,6,0),0)</f>
        <v>1146.7719999999997</v>
      </c>
      <c r="H49" s="14">
        <f>IFERROR(VLOOKUP(C49,'June-18'!$F:$K,6,0),0)</f>
        <v>1031.2636363636273</v>
      </c>
    </row>
    <row r="50" spans="2:8" s="8" customFormat="1" ht="13.5" customHeight="1">
      <c r="B50" s="22" t="s">
        <v>369</v>
      </c>
      <c r="C50" s="14" t="s">
        <v>162</v>
      </c>
      <c r="D50" s="14" t="s">
        <v>280</v>
      </c>
      <c r="E50" s="14" t="s">
        <v>262</v>
      </c>
      <c r="F50" s="14">
        <f>IFERROR(VLOOKUP(C50,'MAY-18'!F:K,6,0), 0)</f>
        <v>1475.8177777777778</v>
      </c>
      <c r="G50" s="14">
        <f>IFERROR(VLOOKUP(C50,'29MAY-18 '!$F:$K,6,0),0)</f>
        <v>1428.8242857142857</v>
      </c>
      <c r="H50" s="14">
        <f>IFERROR(VLOOKUP(C50,'June-18'!$F:$K,6,0),0)</f>
        <v>1435.9642857142858</v>
      </c>
    </row>
    <row r="51" spans="2:8" s="8" customFormat="1" ht="13.5" customHeight="1">
      <c r="B51" s="22" t="s">
        <v>376</v>
      </c>
      <c r="C51" s="14" t="s">
        <v>165</v>
      </c>
      <c r="D51" s="14" t="s">
        <v>280</v>
      </c>
      <c r="E51" s="14" t="s">
        <v>262</v>
      </c>
      <c r="F51" s="14">
        <f>IFERROR(VLOOKUP(C51,'MAY-18'!F:K,6,0), 0)</f>
        <v>249.78879999999992</v>
      </c>
      <c r="G51" s="14">
        <f>IFERROR(VLOOKUP(C51,'29MAY-18 '!$F:$K,6,0),0)</f>
        <v>231.83111111111108</v>
      </c>
      <c r="H51" s="14">
        <f>IFERROR(VLOOKUP(C51,'June-18'!$F:$K,6,0),0)</f>
        <v>212.47433333333331</v>
      </c>
    </row>
    <row r="52" spans="2:8" s="8" customFormat="1" ht="13.5" customHeight="1">
      <c r="B52" s="22" t="s">
        <v>368</v>
      </c>
      <c r="C52" s="14" t="s">
        <v>173</v>
      </c>
      <c r="D52" s="14" t="s">
        <v>280</v>
      </c>
      <c r="E52" s="14" t="s">
        <v>262</v>
      </c>
      <c r="F52" s="14">
        <f>IFERROR(VLOOKUP(C52,'MAY-18'!F:K,6,0), 0)</f>
        <v>0</v>
      </c>
      <c r="G52" s="14">
        <f>IFERROR(VLOOKUP(C52,'29MAY-18 '!$F:$K,6,0),0)</f>
        <v>0</v>
      </c>
      <c r="H52" s="14">
        <f>IFERROR(VLOOKUP(C52,'June-18'!$F:$K,6,0),0)</f>
        <v>0</v>
      </c>
    </row>
    <row r="53" spans="2:8" s="8" customFormat="1" ht="13.5" customHeight="1">
      <c r="B53" s="22" t="s">
        <v>360</v>
      </c>
      <c r="C53" s="14" t="s">
        <v>189</v>
      </c>
      <c r="D53" s="14" t="s">
        <v>280</v>
      </c>
      <c r="E53" s="14" t="s">
        <v>262</v>
      </c>
      <c r="F53" s="14">
        <f>IFERROR(VLOOKUP(C53,'MAY-18'!F:K,6,0), 0)</f>
        <v>1561.7540000000004</v>
      </c>
      <c r="G53" s="14">
        <f>IFERROR(VLOOKUP(C53,'29MAY-18 '!$F:$K,6,0),0)</f>
        <v>2006.6838174273857</v>
      </c>
      <c r="H53" s="14">
        <f>IFERROR(VLOOKUP(C53,'June-18'!$F:$K,6,0),0)</f>
        <v>2055.4144534412953</v>
      </c>
    </row>
    <row r="54" spans="2:8" s="8" customFormat="1" ht="13.5" customHeight="1">
      <c r="B54" s="22" t="s">
        <v>362</v>
      </c>
      <c r="C54" s="14" t="s">
        <v>191</v>
      </c>
      <c r="D54" s="14" t="s">
        <v>280</v>
      </c>
      <c r="E54" s="14" t="s">
        <v>262</v>
      </c>
      <c r="F54" s="14">
        <f>IFERROR(VLOOKUP(C54,'MAY-18'!F:K,6,0), 0)</f>
        <v>1899.5733333333335</v>
      </c>
      <c r="G54" s="14">
        <f>IFERROR(VLOOKUP(C54,'29MAY-18 '!$F:$K,6,0),0)</f>
        <v>1984.8674418604651</v>
      </c>
      <c r="H54" s="14">
        <f>IFERROR(VLOOKUP(C54,'June-18'!$F:$K,6,0),0)</f>
        <v>1978.4720930232559</v>
      </c>
    </row>
    <row r="55" spans="2:8" s="8" customFormat="1" ht="13.5" customHeight="1">
      <c r="B55" s="22" t="s">
        <v>366</v>
      </c>
      <c r="C55" s="14" t="s">
        <v>203</v>
      </c>
      <c r="D55" s="14" t="s">
        <v>280</v>
      </c>
      <c r="E55" s="14" t="s">
        <v>262</v>
      </c>
      <c r="F55" s="14">
        <f>IFERROR(VLOOKUP(C55,'MAY-18'!F:K,6,0), 0)</f>
        <v>122.15</v>
      </c>
      <c r="G55" s="14">
        <f>IFERROR(VLOOKUP(C55,'29MAY-18 '!$F:$K,6,0),0)</f>
        <v>145.09047619047618</v>
      </c>
      <c r="H55" s="14">
        <f>IFERROR(VLOOKUP(C55,'June-18'!$F:$K,6,0),0)</f>
        <v>254.43478260869566</v>
      </c>
    </row>
    <row r="56" spans="2:8" s="8" customFormat="1" ht="13.5" customHeight="1">
      <c r="B56" s="22" t="s">
        <v>367</v>
      </c>
      <c r="C56" s="14" t="s">
        <v>204</v>
      </c>
      <c r="D56" s="14" t="s">
        <v>280</v>
      </c>
      <c r="E56" s="14" t="s">
        <v>262</v>
      </c>
      <c r="F56" s="14">
        <f>IFERROR(VLOOKUP(C56,'MAY-18'!F:K,6,0), 0)</f>
        <v>588.42105263157896</v>
      </c>
      <c r="G56" s="14">
        <f>IFERROR(VLOOKUP(C56,'29MAY-18 '!$F:$K,6,0),0)</f>
        <v>595.60353535353534</v>
      </c>
      <c r="H56" s="14">
        <f>IFERROR(VLOOKUP(C56,'June-18'!$F:$K,6,0),0)</f>
        <v>565.10606060606062</v>
      </c>
    </row>
    <row r="57" spans="2:8" s="8" customFormat="1" ht="13.5" customHeight="1">
      <c r="B57" s="22" t="s">
        <v>379</v>
      </c>
      <c r="C57" s="14" t="s">
        <v>7</v>
      </c>
      <c r="D57" s="14" t="s">
        <v>281</v>
      </c>
      <c r="E57" s="14" t="s">
        <v>262</v>
      </c>
      <c r="F57" s="14">
        <f>IFERROR(VLOOKUP(C57,'MAY-18'!F:K,6,0), 0)</f>
        <v>1074.6759999999999</v>
      </c>
      <c r="G57" s="14">
        <f>IFERROR(VLOOKUP(C57,'29MAY-18 '!$F:$K,6,0),0)</f>
        <v>1072.1493333333333</v>
      </c>
      <c r="H57" s="14">
        <f>IFERROR(VLOOKUP(C57,'June-18'!$F:$K,6,0),0)</f>
        <v>1244.606</v>
      </c>
    </row>
    <row r="58" spans="2:8" s="8" customFormat="1" ht="13.5" customHeight="1">
      <c r="B58" s="22" t="s">
        <v>384</v>
      </c>
      <c r="C58" s="14" t="s">
        <v>385</v>
      </c>
      <c r="D58" s="14" t="s">
        <v>281</v>
      </c>
      <c r="E58" s="14" t="s">
        <v>262</v>
      </c>
      <c r="F58" s="14">
        <f>IFERROR(VLOOKUP(C58,'MAY-18'!F:K,6,0), 0)</f>
        <v>7875</v>
      </c>
      <c r="G58" s="14">
        <f>IFERROR(VLOOKUP(C58,'29MAY-18 '!$F:$K,6,0),0)</f>
        <v>7875</v>
      </c>
      <c r="H58" s="14">
        <f>IFERROR(VLOOKUP(C58,'June-18'!$F:$K,6,0),0)</f>
        <v>7875</v>
      </c>
    </row>
    <row r="59" spans="2:8" s="8" customFormat="1" ht="13.5" customHeight="1">
      <c r="B59" s="22" t="s">
        <v>380</v>
      </c>
      <c r="C59" s="14" t="s">
        <v>38</v>
      </c>
      <c r="D59" s="14" t="s">
        <v>281</v>
      </c>
      <c r="E59" s="14" t="s">
        <v>262</v>
      </c>
      <c r="F59" s="14">
        <f>IFERROR(VLOOKUP(C59,'MAY-18'!F:K,6,0), 0)</f>
        <v>711.07615384615372</v>
      </c>
      <c r="G59" s="14">
        <f>IFERROR(VLOOKUP(C59,'29MAY-18 '!$F:$K,6,0),0)</f>
        <v>710.9523076923075</v>
      </c>
      <c r="H59" s="14">
        <f>IFERROR(VLOOKUP(C59,'June-18'!$F:$K,6,0),0)</f>
        <v>689.22230769230691</v>
      </c>
    </row>
    <row r="60" spans="2:8" s="8" customFormat="1" ht="13.5" customHeight="1">
      <c r="B60" s="22" t="s">
        <v>381</v>
      </c>
      <c r="C60" s="14" t="s">
        <v>179</v>
      </c>
      <c r="D60" s="14" t="s">
        <v>281</v>
      </c>
      <c r="E60" s="14" t="s">
        <v>262</v>
      </c>
      <c r="F60" s="14">
        <f>IFERROR(VLOOKUP(C60,'MAY-18'!F:K,6,0), 0)</f>
        <v>2954.49</v>
      </c>
      <c r="G60" s="14">
        <f>IFERROR(VLOOKUP(C60,'29MAY-18 '!$F:$K,6,0),0)</f>
        <v>2954.4900000000007</v>
      </c>
      <c r="H60" s="14">
        <f>IFERROR(VLOOKUP(C60,'June-18'!$F:$K,6,0),0)</f>
        <v>2930.991</v>
      </c>
    </row>
    <row r="61" spans="2:8" s="8" customFormat="1" ht="13.5" customHeight="1">
      <c r="B61" s="22" t="s">
        <v>378</v>
      </c>
      <c r="C61" s="14" t="s">
        <v>33</v>
      </c>
      <c r="D61" s="14" t="s">
        <v>281</v>
      </c>
      <c r="E61" s="14" t="s">
        <v>262</v>
      </c>
      <c r="F61" s="14">
        <f>IFERROR(VLOOKUP(C61,'MAY-18'!F:K,6,0), 0)</f>
        <v>4408.9979999999996</v>
      </c>
      <c r="G61" s="14">
        <f>IFERROR(VLOOKUP(C61,'29MAY-18 '!$F:$K,6,0),0)</f>
        <v>4408.9979999999996</v>
      </c>
      <c r="H61" s="14">
        <f>IFERROR(VLOOKUP(C61,'June-18'!$F:$K,6,0),0)</f>
        <v>4408.9979999999796</v>
      </c>
    </row>
    <row r="62" spans="2:8" s="8" customFormat="1" ht="13.5" customHeight="1">
      <c r="B62" s="22" t="s">
        <v>382</v>
      </c>
      <c r="C62" s="14" t="s">
        <v>383</v>
      </c>
      <c r="D62" s="14" t="s">
        <v>281</v>
      </c>
      <c r="E62" s="14" t="s">
        <v>262</v>
      </c>
      <c r="F62" s="14">
        <f>IFERROR(VLOOKUP(C62,'MAY-18'!F:K,6,0), 0)</f>
        <v>558.16499999999996</v>
      </c>
      <c r="G62" s="14">
        <f>IFERROR(VLOOKUP(C62,'29MAY-18 '!$F:$K,6,0),0)</f>
        <v>558.16499999999996</v>
      </c>
      <c r="H62" s="14">
        <f>IFERROR(VLOOKUP(C62,'June-18'!$F:$K,6,0),0)</f>
        <v>498.66499999999996</v>
      </c>
    </row>
    <row r="63" spans="2:8" s="8" customFormat="1" ht="13.5" customHeight="1">
      <c r="B63" s="22" t="s">
        <v>387</v>
      </c>
      <c r="C63" s="14" t="s">
        <v>73</v>
      </c>
      <c r="D63" s="14" t="s">
        <v>281</v>
      </c>
      <c r="E63" s="14" t="s">
        <v>262</v>
      </c>
      <c r="F63" s="14">
        <f>IFERROR(VLOOKUP(C63,'MAY-18'!F:K,6,0), 0)</f>
        <v>0</v>
      </c>
      <c r="G63" s="14">
        <f>IFERROR(VLOOKUP(C63,'29MAY-18 '!$F:$K,6,0),0)</f>
        <v>0</v>
      </c>
      <c r="H63" s="14">
        <f>IFERROR(VLOOKUP(C63,'June-18'!$F:$K,6,0),0)</f>
        <v>0</v>
      </c>
    </row>
    <row r="64" spans="2:8" s="8" customFormat="1" ht="13.5" customHeight="1">
      <c r="B64" s="22" t="s">
        <v>386</v>
      </c>
      <c r="C64" s="14" t="s">
        <v>62</v>
      </c>
      <c r="D64" s="14" t="s">
        <v>281</v>
      </c>
      <c r="E64" s="14" t="s">
        <v>262</v>
      </c>
      <c r="F64" s="14">
        <f>IFERROR(VLOOKUP(C64,'MAY-18'!F:K,6,0), 0)</f>
        <v>0</v>
      </c>
      <c r="G64" s="14">
        <f>IFERROR(VLOOKUP(C64,'29MAY-18 '!$F:$K,6,0),0)</f>
        <v>0</v>
      </c>
      <c r="H64" s="14">
        <f>IFERROR(VLOOKUP(C64,'June-18'!$F:$K,6,0),0)</f>
        <v>0</v>
      </c>
    </row>
    <row r="65" spans="2:8" s="8" customFormat="1" ht="13.5" customHeight="1">
      <c r="B65" s="22" t="s">
        <v>388</v>
      </c>
      <c r="C65" s="25" t="s">
        <v>389</v>
      </c>
      <c r="D65" s="14" t="s">
        <v>281</v>
      </c>
      <c r="E65" s="14" t="s">
        <v>262</v>
      </c>
      <c r="F65" s="14">
        <f>IFERROR(VLOOKUP(C65,'MAY-18'!F:K,6,0), 0)</f>
        <v>162.99</v>
      </c>
      <c r="G65" s="14">
        <f>IFERROR(VLOOKUP(C65,'29MAY-18 '!$F:$K,6,0),0)</f>
        <v>162.99</v>
      </c>
      <c r="H65" s="14">
        <f>IFERROR(VLOOKUP(C65,'June-18'!$F:$K,6,0),0)</f>
        <v>247.65666666666667</v>
      </c>
    </row>
    <row r="66" spans="2:8" s="8" customFormat="1" ht="13.5" customHeight="1">
      <c r="B66" s="22" t="s">
        <v>391</v>
      </c>
      <c r="C66" s="14" t="s">
        <v>50</v>
      </c>
      <c r="D66" s="14" t="s">
        <v>282</v>
      </c>
      <c r="E66" s="14" t="s">
        <v>262</v>
      </c>
      <c r="F66" s="14">
        <f>IFERROR(VLOOKUP(C66,'MAY-18'!F:K,6,0), 0)</f>
        <v>0</v>
      </c>
      <c r="G66" s="14">
        <f>IFERROR(VLOOKUP(C66,'29MAY-18 '!$F:$K,6,0),0)</f>
        <v>0</v>
      </c>
      <c r="H66" s="14">
        <f>IFERROR(VLOOKUP(C66,'June-18'!$F:$K,6,0),0)</f>
        <v>1436.652</v>
      </c>
    </row>
    <row r="67" spans="2:8" s="8" customFormat="1" ht="13.5" customHeight="1">
      <c r="B67" s="22" t="s">
        <v>390</v>
      </c>
      <c r="C67" s="14" t="s">
        <v>53</v>
      </c>
      <c r="D67" s="14" t="s">
        <v>282</v>
      </c>
      <c r="E67" s="14" t="s">
        <v>262</v>
      </c>
      <c r="F67" s="14">
        <f>IFERROR(VLOOKUP(C67,'MAY-18'!F:K,6,0), 0)</f>
        <v>201.5119607843136</v>
      </c>
      <c r="G67" s="14">
        <f>IFERROR(VLOOKUP(C67,'29MAY-18 '!$F:$K,6,0),0)</f>
        <v>175.4147058823537</v>
      </c>
      <c r="H67" s="14">
        <f>IFERROR(VLOOKUP(C67,'June-18'!$F:$K,6,0),0)</f>
        <v>222.25069761202067</v>
      </c>
    </row>
    <row r="68" spans="2:8" s="8" customFormat="1" ht="13.5" customHeight="1">
      <c r="B68" s="22" t="s">
        <v>396</v>
      </c>
      <c r="C68" s="14" t="s">
        <v>111</v>
      </c>
      <c r="D68" s="14" t="s">
        <v>282</v>
      </c>
      <c r="E68" s="14" t="s">
        <v>262</v>
      </c>
      <c r="F68" s="14">
        <f>IFERROR(VLOOKUP(C68,'MAY-18'!F:K,6,0), 0)</f>
        <v>0</v>
      </c>
      <c r="G68" s="14">
        <f>IFERROR(VLOOKUP(C68,'29MAY-18 '!$F:$K,6,0),0)</f>
        <v>0</v>
      </c>
      <c r="H68" s="14">
        <f>IFERROR(VLOOKUP(C68,'June-18'!$F:$K,6,0),0)</f>
        <v>0</v>
      </c>
    </row>
    <row r="69" spans="2:8" s="8" customFormat="1" ht="13.5" customHeight="1">
      <c r="B69" s="22" t="s">
        <v>392</v>
      </c>
      <c r="C69" s="25" t="s">
        <v>393</v>
      </c>
      <c r="D69" s="14" t="s">
        <v>282</v>
      </c>
      <c r="E69" s="14" t="s">
        <v>262</v>
      </c>
      <c r="F69" s="14">
        <f>IFERROR(VLOOKUP(C69,'MAY-18'!F:K,6,0), 0)</f>
        <v>0</v>
      </c>
      <c r="G69" s="14">
        <f>IFERROR(VLOOKUP(C69,'29MAY-18 '!$F:$K,6,0),0)</f>
        <v>0</v>
      </c>
      <c r="H69" s="14">
        <f>IFERROR(VLOOKUP(C69,'June-18'!$F:$K,6,0),0)</f>
        <v>0</v>
      </c>
    </row>
    <row r="70" spans="2:8" s="8" customFormat="1" ht="13.5" customHeight="1">
      <c r="B70" s="22" t="s">
        <v>394</v>
      </c>
      <c r="C70" s="14" t="s">
        <v>112</v>
      </c>
      <c r="D70" s="14" t="s">
        <v>282</v>
      </c>
      <c r="E70" s="14" t="s">
        <v>262</v>
      </c>
      <c r="F70" s="14">
        <f>IFERROR(VLOOKUP(C70,'MAY-18'!F:K,6,0), 0)</f>
        <v>297.29211508553266</v>
      </c>
      <c r="G70" s="14">
        <f>IFERROR(VLOOKUP(C70,'29MAY-18 '!$F:$K,6,0),0)</f>
        <v>431.29294412607481</v>
      </c>
      <c r="H70" s="14">
        <f>IFERROR(VLOOKUP(C70,'June-18'!$F:$K,6,0),0)</f>
        <v>256.67750488599216</v>
      </c>
    </row>
    <row r="71" spans="2:8" s="8" customFormat="1" ht="13.5" customHeight="1">
      <c r="B71" s="22" t="s">
        <v>397</v>
      </c>
      <c r="C71" s="25" t="s">
        <v>398</v>
      </c>
      <c r="D71" s="14" t="s">
        <v>282</v>
      </c>
      <c r="E71" s="14" t="s">
        <v>262</v>
      </c>
      <c r="F71" s="14">
        <f>IFERROR(VLOOKUP(C71,'MAY-18'!F:K,6,0), 0)</f>
        <v>88.476666666666674</v>
      </c>
      <c r="G71" s="14">
        <f>IFERROR(VLOOKUP(C71,'29MAY-18 '!$F:$K,6,0),0)</f>
        <v>86.970000000000013</v>
      </c>
      <c r="H71" s="14">
        <f>IFERROR(VLOOKUP(C71,'June-18'!$F:$K,6,0),0)</f>
        <v>86.65666666666668</v>
      </c>
    </row>
    <row r="72" spans="2:8" s="8" customFormat="1" ht="13.5" customHeight="1">
      <c r="B72" s="22" t="s">
        <v>395</v>
      </c>
      <c r="C72" s="14" t="s">
        <v>185</v>
      </c>
      <c r="D72" s="14" t="s">
        <v>282</v>
      </c>
      <c r="E72" s="14" t="s">
        <v>262</v>
      </c>
      <c r="F72" s="14">
        <f>IFERROR(VLOOKUP(C72,'MAY-18'!F:K,6,0), 0)</f>
        <v>211.39589743589744</v>
      </c>
      <c r="G72" s="14">
        <f>IFERROR(VLOOKUP(C72,'29MAY-18 '!$F:$K,6,0),0)</f>
        <v>208.95625000000001</v>
      </c>
      <c r="H72" s="14">
        <f>IFERROR(VLOOKUP(C72,'June-18'!$F:$K,6,0),0)</f>
        <v>196.36911111111112</v>
      </c>
    </row>
    <row r="73" spans="2:8" s="8" customFormat="1" ht="13.5" customHeight="1">
      <c r="B73" s="22" t="s">
        <v>401</v>
      </c>
      <c r="C73" s="14" t="s">
        <v>28</v>
      </c>
      <c r="D73" s="14" t="s">
        <v>283</v>
      </c>
      <c r="E73" s="14" t="s">
        <v>262</v>
      </c>
      <c r="F73" s="14">
        <f>IFERROR(VLOOKUP(C73,'MAY-18'!F:K,6,0), 0)</f>
        <v>4022.8837837837841</v>
      </c>
      <c r="G73" s="14">
        <f>IFERROR(VLOOKUP(C73,'29MAY-18 '!$F:$K,6,0),0)</f>
        <v>3745.7553658536585</v>
      </c>
      <c r="H73" s="14">
        <f>IFERROR(VLOOKUP(C73,'June-18'!$F:$K,6,0),0)</f>
        <v>3521.6042553191487</v>
      </c>
    </row>
    <row r="74" spans="2:8" s="8" customFormat="1" ht="13.5" customHeight="1">
      <c r="B74" s="22" t="s">
        <v>402</v>
      </c>
      <c r="C74" s="14" t="s">
        <v>107</v>
      </c>
      <c r="D74" s="14" t="s">
        <v>283</v>
      </c>
      <c r="E74" s="14" t="s">
        <v>262</v>
      </c>
      <c r="F74" s="14">
        <f>IFERROR(VLOOKUP(C74,'MAY-18'!F:K,6,0), 0)</f>
        <v>0</v>
      </c>
      <c r="G74" s="14">
        <f>IFERROR(VLOOKUP(C74,'29MAY-18 '!$F:$K,6,0),0)</f>
        <v>0</v>
      </c>
      <c r="H74" s="14">
        <f>IFERROR(VLOOKUP(C74,'June-18'!$F:$K,6,0),0)</f>
        <v>0</v>
      </c>
    </row>
    <row r="75" spans="2:8" s="8" customFormat="1" ht="13.5" customHeight="1">
      <c r="B75" s="22" t="s">
        <v>400</v>
      </c>
      <c r="C75" s="14" t="s">
        <v>133</v>
      </c>
      <c r="D75" s="14" t="s">
        <v>283</v>
      </c>
      <c r="E75" s="14" t="s">
        <v>262</v>
      </c>
      <c r="F75" s="14">
        <f>IFERROR(VLOOKUP(C75,'MAY-18'!F:K,6,0), 0)</f>
        <v>808.41250000000002</v>
      </c>
      <c r="G75" s="14">
        <f>IFERROR(VLOOKUP(C75,'29MAY-18 '!$F:$K,6,0),0)</f>
        <v>896.14481481481471</v>
      </c>
      <c r="H75" s="14">
        <f>IFERROR(VLOOKUP(C75,'June-18'!$F:$K,6,0),0)</f>
        <v>861.08716814159209</v>
      </c>
    </row>
    <row r="76" spans="2:8" s="8" customFormat="1" ht="13.5" customHeight="1">
      <c r="B76" s="22" t="s">
        <v>399</v>
      </c>
      <c r="C76" s="14" t="s">
        <v>202</v>
      </c>
      <c r="D76" s="14" t="s">
        <v>283</v>
      </c>
      <c r="E76" s="14" t="s">
        <v>262</v>
      </c>
      <c r="F76" s="14">
        <f>IFERROR(VLOOKUP(C76,'MAY-18'!F:K,6,0), 0)</f>
        <v>389.99618547681661</v>
      </c>
      <c r="G76" s="14">
        <f>IFERROR(VLOOKUP(C76,'29MAY-18 '!$F:$K,6,0),0)</f>
        <v>260.25881326352641</v>
      </c>
      <c r="H76" s="14">
        <f>IFERROR(VLOOKUP(C76,'June-18'!$F:$K,6,0),0)</f>
        <v>366.66144189991519</v>
      </c>
    </row>
    <row r="77" spans="2:8" s="8" customFormat="1" ht="13.5" customHeight="1">
      <c r="B77" s="22" t="s">
        <v>403</v>
      </c>
      <c r="C77" s="14" t="s">
        <v>177</v>
      </c>
      <c r="D77" s="14" t="s">
        <v>283</v>
      </c>
      <c r="E77" s="14" t="s">
        <v>262</v>
      </c>
      <c r="F77" s="14">
        <f>IFERROR(VLOOKUP(C77,'MAY-18'!F:K,6,0), 0)</f>
        <v>412.09000000000003</v>
      </c>
      <c r="G77" s="14">
        <f>IFERROR(VLOOKUP(C77,'29MAY-18 '!$F:$K,6,0),0)</f>
        <v>416.02</v>
      </c>
      <c r="H77" s="14">
        <f>IFERROR(VLOOKUP(C77,'June-18'!$F:$K,6,0),0)</f>
        <v>379.315</v>
      </c>
    </row>
    <row r="78" spans="2:8" s="8" customFormat="1" ht="13.5" customHeight="1">
      <c r="B78" s="22" t="s">
        <v>412</v>
      </c>
      <c r="C78" s="14" t="s">
        <v>20</v>
      </c>
      <c r="D78" s="14" t="s">
        <v>284</v>
      </c>
      <c r="E78" s="14" t="s">
        <v>262</v>
      </c>
      <c r="F78" s="14">
        <f>IFERROR(VLOOKUP(C78,'MAY-18'!F:K,6,0), 0)</f>
        <v>0</v>
      </c>
      <c r="G78" s="14">
        <f>IFERROR(VLOOKUP(C78,'29MAY-18 '!$F:$K,6,0),0)</f>
        <v>0</v>
      </c>
      <c r="H78" s="14">
        <f>IFERROR(VLOOKUP(C78,'June-18'!$F:$K,6,0),0)</f>
        <v>0</v>
      </c>
    </row>
    <row r="79" spans="2:8" s="8" customFormat="1" ht="13.5" customHeight="1">
      <c r="B79" s="22" t="s">
        <v>408</v>
      </c>
      <c r="C79" s="14" t="s">
        <v>16</v>
      </c>
      <c r="D79" s="14" t="s">
        <v>284</v>
      </c>
      <c r="E79" s="14" t="s">
        <v>262</v>
      </c>
      <c r="F79" s="14">
        <f>IFERROR(VLOOKUP(C79,'MAY-18'!F:K,6,0), 0)</f>
        <v>782</v>
      </c>
      <c r="G79" s="14">
        <f>IFERROR(VLOOKUP(C79,'29MAY-18 '!$F:$K,6,0),0)</f>
        <v>782</v>
      </c>
      <c r="H79" s="14">
        <f>IFERROR(VLOOKUP(C79,'June-18'!$F:$K,6,0),0)</f>
        <v>297.07749999999999</v>
      </c>
    </row>
    <row r="80" spans="2:8" s="8" customFormat="1" ht="13.5" customHeight="1">
      <c r="B80" s="22" t="s">
        <v>418</v>
      </c>
      <c r="C80" s="14" t="s">
        <v>43</v>
      </c>
      <c r="D80" s="14" t="s">
        <v>284</v>
      </c>
      <c r="E80" s="14" t="s">
        <v>262</v>
      </c>
      <c r="F80" s="14">
        <f>IFERROR(VLOOKUP(C80,'MAY-18'!F:K,6,0), 0)</f>
        <v>174.18592592592589</v>
      </c>
      <c r="G80" s="14">
        <f>IFERROR(VLOOKUP(C80,'29MAY-18 '!$F:$K,6,0),0)</f>
        <v>171.21444444444447</v>
      </c>
      <c r="H80" s="14">
        <f>IFERROR(VLOOKUP(C80,'June-18'!$F:$K,6,0),0)</f>
        <v>161.7637037037037</v>
      </c>
    </row>
    <row r="81" spans="2:8" s="8" customFormat="1" ht="13.5" customHeight="1">
      <c r="B81" s="22" t="s">
        <v>421</v>
      </c>
      <c r="C81" s="14" t="s">
        <v>70</v>
      </c>
      <c r="D81" s="14" t="s">
        <v>284</v>
      </c>
      <c r="E81" s="14" t="s">
        <v>262</v>
      </c>
      <c r="F81" s="14">
        <f>IFERROR(VLOOKUP(C81,'MAY-18'!F:K,6,0), 0)</f>
        <v>64.81</v>
      </c>
      <c r="G81" s="14">
        <f>IFERROR(VLOOKUP(C81,'29MAY-18 '!$F:$K,6,0),0)</f>
        <v>63.62</v>
      </c>
      <c r="H81" s="14">
        <f>IFERROR(VLOOKUP(C81,'June-18'!$F:$K,6,0),0)</f>
        <v>63.02</v>
      </c>
    </row>
    <row r="82" spans="2:8" s="8" customFormat="1" ht="13.5" customHeight="1">
      <c r="B82" s="22" t="s">
        <v>405</v>
      </c>
      <c r="C82" s="14" t="s">
        <v>67</v>
      </c>
      <c r="D82" s="14" t="s">
        <v>284</v>
      </c>
      <c r="E82" s="14" t="s">
        <v>262</v>
      </c>
      <c r="F82" s="14">
        <f>IFERROR(VLOOKUP(C82,'MAY-18'!F:K,6,0), 0)</f>
        <v>611.32309090909098</v>
      </c>
      <c r="G82" s="14">
        <f>IFERROR(VLOOKUP(C82,'29MAY-18 '!$F:$K,6,0),0)</f>
        <v>611.32309090909087</v>
      </c>
      <c r="H82" s="14">
        <f>IFERROR(VLOOKUP(C82,'June-18'!$F:$K,6,0),0)</f>
        <v>588.77620689655168</v>
      </c>
    </row>
    <row r="83" spans="2:8" s="8" customFormat="1" ht="13.5" customHeight="1">
      <c r="B83" s="22" t="s">
        <v>411</v>
      </c>
      <c r="C83" s="14" t="s">
        <v>71</v>
      </c>
      <c r="D83" s="14" t="s">
        <v>284</v>
      </c>
      <c r="E83" s="14" t="s">
        <v>262</v>
      </c>
      <c r="F83" s="14">
        <f>IFERROR(VLOOKUP(C83,'MAY-18'!F:K,6,0), 0)</f>
        <v>0</v>
      </c>
      <c r="G83" s="14">
        <f>IFERROR(VLOOKUP(C83,'29MAY-18 '!$F:$K,6,0),0)</f>
        <v>0</v>
      </c>
      <c r="H83" s="14">
        <f>IFERROR(VLOOKUP(C83,'June-18'!$F:$K,6,0),0)</f>
        <v>0</v>
      </c>
    </row>
    <row r="84" spans="2:8" s="8" customFormat="1" ht="13.5" customHeight="1">
      <c r="B84" s="22" t="s">
        <v>417</v>
      </c>
      <c r="C84" s="14" t="s">
        <v>77</v>
      </c>
      <c r="D84" s="14" t="s">
        <v>284</v>
      </c>
      <c r="E84" s="14" t="s">
        <v>262</v>
      </c>
      <c r="F84" s="14">
        <f>IFERROR(VLOOKUP(C84,'MAY-18'!F:K,6,0), 0)</f>
        <v>0</v>
      </c>
      <c r="G84" s="14">
        <f>IFERROR(VLOOKUP(C84,'29MAY-18 '!$F:$K,6,0),0)</f>
        <v>0</v>
      </c>
      <c r="H84" s="14">
        <f>IFERROR(VLOOKUP(C84,'June-18'!$F:$K,6,0),0)</f>
        <v>0</v>
      </c>
    </row>
    <row r="85" spans="2:8" s="8" customFormat="1" ht="13.5" customHeight="1">
      <c r="B85" s="22" t="s">
        <v>406</v>
      </c>
      <c r="C85" s="14" t="s">
        <v>35</v>
      </c>
      <c r="D85" s="14" t="s">
        <v>284</v>
      </c>
      <c r="E85" s="14" t="s">
        <v>262</v>
      </c>
      <c r="F85" s="14">
        <f>IFERROR(VLOOKUP(C85,'MAY-18'!F:K,6,0), 0)</f>
        <v>832.6</v>
      </c>
      <c r="G85" s="14">
        <f>IFERROR(VLOOKUP(C85,'29MAY-18 '!$F:$K,6,0),0)</f>
        <v>832.6</v>
      </c>
      <c r="H85" s="14">
        <f>IFERROR(VLOOKUP(C85,'June-18'!$F:$K,6,0),0)</f>
        <v>832.6</v>
      </c>
    </row>
    <row r="86" spans="2:8" s="8" customFormat="1" ht="13.5" customHeight="1">
      <c r="B86" s="22" t="s">
        <v>415</v>
      </c>
      <c r="C86" s="14" t="s">
        <v>106</v>
      </c>
      <c r="D86" s="14" t="s">
        <v>284</v>
      </c>
      <c r="E86" s="14" t="s">
        <v>262</v>
      </c>
      <c r="F86" s="14">
        <f>IFERROR(VLOOKUP(C86,'MAY-18'!F:K,6,0), 0)</f>
        <v>0</v>
      </c>
      <c r="G86" s="14">
        <f>IFERROR(VLOOKUP(C86,'29MAY-18 '!$F:$K,6,0),0)</f>
        <v>0</v>
      </c>
      <c r="H86" s="14">
        <f>IFERROR(VLOOKUP(C86,'June-18'!$F:$K,6,0),0)</f>
        <v>0</v>
      </c>
    </row>
    <row r="87" spans="2:8" s="8" customFormat="1" ht="13.5" customHeight="1">
      <c r="B87" s="22" t="s">
        <v>409</v>
      </c>
      <c r="C87" s="14" t="s">
        <v>119</v>
      </c>
      <c r="D87" s="14" t="s">
        <v>284</v>
      </c>
      <c r="E87" s="14" t="s">
        <v>262</v>
      </c>
      <c r="F87" s="14">
        <f>IFERROR(VLOOKUP(C87,'MAY-18'!F:K,6,0), 0)</f>
        <v>0</v>
      </c>
      <c r="G87" s="14">
        <f>IFERROR(VLOOKUP(C87,'29MAY-18 '!$F:$K,6,0),0)</f>
        <v>0</v>
      </c>
      <c r="H87" s="14">
        <f>IFERROR(VLOOKUP(C87,'June-18'!$F:$K,6,0),0)</f>
        <v>112.42999999999999</v>
      </c>
    </row>
    <row r="88" spans="2:8" s="8" customFormat="1" ht="13.5" customHeight="1">
      <c r="B88" s="22" t="s">
        <v>416</v>
      </c>
      <c r="C88" s="14" t="s">
        <v>125</v>
      </c>
      <c r="D88" s="14" t="s">
        <v>284</v>
      </c>
      <c r="E88" s="14" t="s">
        <v>262</v>
      </c>
      <c r="F88" s="14">
        <f>IFERROR(VLOOKUP(C88,'MAY-18'!F:K,6,0), 0)</f>
        <v>0</v>
      </c>
      <c r="G88" s="14">
        <f>IFERROR(VLOOKUP(C88,'29MAY-18 '!$F:$K,6,0),0)</f>
        <v>0</v>
      </c>
      <c r="H88" s="14">
        <f>IFERROR(VLOOKUP(C88,'June-18'!$F:$K,6,0),0)</f>
        <v>0</v>
      </c>
    </row>
    <row r="89" spans="2:8" s="8" customFormat="1" ht="13.5" customHeight="1">
      <c r="B89" s="22" t="s">
        <v>407</v>
      </c>
      <c r="C89" s="14" t="s">
        <v>135</v>
      </c>
      <c r="D89" s="14" t="s">
        <v>284</v>
      </c>
      <c r="E89" s="14" t="s">
        <v>262</v>
      </c>
      <c r="F89" s="14">
        <f>IFERROR(VLOOKUP(C89,'MAY-18'!F:K,6,0), 0)</f>
        <v>0</v>
      </c>
      <c r="G89" s="14">
        <f>IFERROR(VLOOKUP(C89,'29MAY-18 '!$F:$K,6,0),0)</f>
        <v>0</v>
      </c>
      <c r="H89" s="14">
        <f>IFERROR(VLOOKUP(C89,'June-18'!$F:$K,6,0),0)</f>
        <v>0</v>
      </c>
    </row>
    <row r="90" spans="2:8" s="8" customFormat="1" ht="13.5" customHeight="1">
      <c r="B90" s="22" t="s">
        <v>404</v>
      </c>
      <c r="C90" s="14" t="s">
        <v>137</v>
      </c>
      <c r="D90" s="14" t="s">
        <v>284</v>
      </c>
      <c r="E90" s="14" t="s">
        <v>262</v>
      </c>
      <c r="F90" s="14">
        <f>IFERROR(VLOOKUP(C90,'MAY-18'!F:K,6,0), 0)</f>
        <v>255.64705882352942</v>
      </c>
      <c r="G90" s="14">
        <f>IFERROR(VLOOKUP(C90,'29MAY-18 '!$F:$K,6,0),0)</f>
        <v>237.68421052631578</v>
      </c>
      <c r="H90" s="14">
        <f>IFERROR(VLOOKUP(C90,'June-18'!$F:$K,6,0),0)</f>
        <v>222.07142857142858</v>
      </c>
    </row>
    <row r="91" spans="2:8" s="8" customFormat="1" ht="13.5" customHeight="1">
      <c r="B91" s="22" t="s">
        <v>419</v>
      </c>
      <c r="C91" s="14" t="s">
        <v>420</v>
      </c>
      <c r="D91" s="14" t="s">
        <v>284</v>
      </c>
      <c r="E91" s="14" t="s">
        <v>262</v>
      </c>
      <c r="F91" s="14">
        <f>IFERROR(VLOOKUP(C91,'MAY-18'!F:K,6,0), 0)</f>
        <v>0</v>
      </c>
      <c r="G91" s="14">
        <f>IFERROR(VLOOKUP(C91,'29MAY-18 '!$F:$K,6,0),0)</f>
        <v>0</v>
      </c>
      <c r="H91" s="14">
        <f>IFERROR(VLOOKUP(C91,'June-18'!$F:$K,6,0),0)</f>
        <v>0</v>
      </c>
    </row>
    <row r="92" spans="2:8" s="8" customFormat="1" ht="13.5" customHeight="1">
      <c r="B92" s="22" t="s">
        <v>410</v>
      </c>
      <c r="C92" s="14" t="s">
        <v>172</v>
      </c>
      <c r="D92" s="14" t="s">
        <v>284</v>
      </c>
      <c r="E92" s="14" t="s">
        <v>262</v>
      </c>
      <c r="F92" s="14">
        <f>IFERROR(VLOOKUP(C92,'MAY-18'!F:K,6,0), 0)</f>
        <v>0</v>
      </c>
      <c r="G92" s="14">
        <f>IFERROR(VLOOKUP(C92,'29MAY-18 '!$F:$K,6,0),0)</f>
        <v>0</v>
      </c>
      <c r="H92" s="14">
        <f>IFERROR(VLOOKUP(C92,'June-18'!$F:$K,6,0),0)</f>
        <v>0</v>
      </c>
    </row>
    <row r="93" spans="2:8" s="8" customFormat="1" ht="13.5" customHeight="1">
      <c r="B93" s="22" t="s">
        <v>414</v>
      </c>
      <c r="C93" s="14" t="s">
        <v>170</v>
      </c>
      <c r="D93" s="14" t="s">
        <v>284</v>
      </c>
      <c r="E93" s="14" t="s">
        <v>262</v>
      </c>
      <c r="F93" s="14">
        <f>IFERROR(VLOOKUP(C93,'MAY-18'!F:K,6,0), 0)</f>
        <v>57.545454545454547</v>
      </c>
      <c r="G93" s="14">
        <f>IFERROR(VLOOKUP(C93,'29MAY-18 '!$F:$K,6,0),0)</f>
        <v>57.545454545454547</v>
      </c>
      <c r="H93" s="14">
        <f>IFERROR(VLOOKUP(C93,'June-18'!$F:$K,6,0),0)</f>
        <v>54.545454545454547</v>
      </c>
    </row>
    <row r="94" spans="2:8" s="8" customFormat="1" ht="13.5" customHeight="1">
      <c r="B94" s="22" t="s">
        <v>413</v>
      </c>
      <c r="C94" s="14" t="s">
        <v>180</v>
      </c>
      <c r="D94" s="14" t="s">
        <v>284</v>
      </c>
      <c r="E94" s="14" t="s">
        <v>262</v>
      </c>
      <c r="F94" s="14">
        <f>IFERROR(VLOOKUP(C94,'MAY-18'!F:K,6,0), 0)</f>
        <v>597.88928571428573</v>
      </c>
      <c r="G94" s="14">
        <f>IFERROR(VLOOKUP(C94,'29MAY-18 '!$F:$K,6,0),0)</f>
        <v>597.88928571428573</v>
      </c>
      <c r="H94" s="14">
        <f>IFERROR(VLOOKUP(C94,'June-18'!$F:$K,6,0),0)</f>
        <v>589.81785714285718</v>
      </c>
    </row>
    <row r="95" spans="2:8" s="8" customFormat="1" ht="13.5" customHeight="1">
      <c r="B95" s="22" t="s">
        <v>429</v>
      </c>
      <c r="C95" s="14" t="s">
        <v>30</v>
      </c>
      <c r="D95" s="14" t="s">
        <v>265</v>
      </c>
      <c r="E95" s="14" t="s">
        <v>258</v>
      </c>
      <c r="F95" s="14">
        <f>IFERROR(VLOOKUP(C95,'MAY-18'!F:K,6,0), 0)</f>
        <v>176.91010526315796</v>
      </c>
      <c r="G95" s="14">
        <f>IFERROR(VLOOKUP(C95,'29MAY-18 '!$F:$K,6,0),0)</f>
        <v>171.39127659574476</v>
      </c>
      <c r="H95" s="14">
        <f>IFERROR(VLOOKUP(C95,'June-18'!$F:$K,6,0),0)</f>
        <v>165.1760512820513</v>
      </c>
    </row>
    <row r="96" spans="2:8" s="8" customFormat="1" ht="13.5" customHeight="1">
      <c r="B96" s="22" t="s">
        <v>427</v>
      </c>
      <c r="C96" s="14" t="s">
        <v>41</v>
      </c>
      <c r="D96" s="14" t="s">
        <v>265</v>
      </c>
      <c r="E96" s="14" t="s">
        <v>258</v>
      </c>
      <c r="F96" s="14">
        <f>IFERROR(VLOOKUP(C96,'MAY-18'!F:K,6,0), 0)</f>
        <v>149.52582963620236</v>
      </c>
      <c r="G96" s="14">
        <f>IFERROR(VLOOKUP(C96,'29MAY-18 '!$F:$K,6,0),0)</f>
        <v>170.16259041211109</v>
      </c>
      <c r="H96" s="14">
        <f>IFERROR(VLOOKUP(C96,'June-18'!$F:$K,6,0),0)</f>
        <v>119.8298411437641</v>
      </c>
    </row>
    <row r="97" spans="2:8" s="8" customFormat="1" ht="13.5" customHeight="1">
      <c r="B97" s="22" t="s">
        <v>425</v>
      </c>
      <c r="C97" s="14" t="s">
        <v>175</v>
      </c>
      <c r="D97" s="14" t="s">
        <v>265</v>
      </c>
      <c r="E97" s="14" t="s">
        <v>258</v>
      </c>
      <c r="F97" s="14">
        <f>IFERROR(VLOOKUP(C97,'MAY-18'!F:K,6,0), 0)</f>
        <v>105.80222222222218</v>
      </c>
      <c r="G97" s="14">
        <f>IFERROR(VLOOKUP(C97,'29MAY-18 '!$F:$K,6,0),0)</f>
        <v>105.80222222222218</v>
      </c>
      <c r="H97" s="14">
        <f>IFERROR(VLOOKUP(C97,'June-18'!$F:$K,6,0),0)</f>
        <v>87.233703703703696</v>
      </c>
    </row>
    <row r="98" spans="2:8" s="8" customFormat="1" ht="13.5" customHeight="1">
      <c r="B98" s="22" t="s">
        <v>423</v>
      </c>
      <c r="C98" s="14" t="s">
        <v>75</v>
      </c>
      <c r="D98" s="14" t="s">
        <v>265</v>
      </c>
      <c r="E98" s="14" t="s">
        <v>258</v>
      </c>
      <c r="F98" s="14">
        <f>IFERROR(VLOOKUP(C98,'MAY-18'!F:K,6,0), 0)</f>
        <v>190.25905172413781</v>
      </c>
      <c r="G98" s="14">
        <f>IFERROR(VLOOKUP(C98,'29MAY-18 '!$F:$K,6,0),0)</f>
        <v>196.63090909090903</v>
      </c>
      <c r="H98" s="14">
        <f>IFERROR(VLOOKUP(C98,'June-18'!$F:$K,6,0),0)</f>
        <v>184.89310344827544</v>
      </c>
    </row>
    <row r="99" spans="2:8" s="8" customFormat="1" ht="13.5" customHeight="1">
      <c r="B99" s="22" t="s">
        <v>424</v>
      </c>
      <c r="C99" s="14" t="s">
        <v>80</v>
      </c>
      <c r="D99" s="14" t="s">
        <v>265</v>
      </c>
      <c r="E99" s="14" t="s">
        <v>258</v>
      </c>
      <c r="F99" s="14">
        <f>IFERROR(VLOOKUP(C99,'MAY-18'!F:K,6,0), 0)</f>
        <v>86.157894736842096</v>
      </c>
      <c r="G99" s="14">
        <f>IFERROR(VLOOKUP(C99,'29MAY-18 '!$F:$K,6,0),0)</f>
        <v>87.300526315789469</v>
      </c>
      <c r="H99" s="14">
        <f>IFERROR(VLOOKUP(C99,'June-18'!$F:$K,6,0),0)</f>
        <v>84.652164948453503</v>
      </c>
    </row>
    <row r="100" spans="2:8" s="8" customFormat="1" ht="13.5" customHeight="1">
      <c r="B100" s="22" t="s">
        <v>422</v>
      </c>
      <c r="C100" s="14" t="s">
        <v>130</v>
      </c>
      <c r="D100" s="14" t="s">
        <v>265</v>
      </c>
      <c r="E100" s="14" t="s">
        <v>258</v>
      </c>
      <c r="F100" s="14">
        <f>IFERROR(VLOOKUP(C100,'MAY-18'!F:K,6,0), 0)</f>
        <v>235.3641595925298</v>
      </c>
      <c r="G100" s="14">
        <f>IFERROR(VLOOKUP(C100,'29MAY-18 '!$F:$K,6,0),0)</f>
        <v>123.46900463939262</v>
      </c>
      <c r="H100" s="14">
        <f>IFERROR(VLOOKUP(C100,'June-18'!$F:$K,6,0),0)</f>
        <v>222.90981637337416</v>
      </c>
    </row>
    <row r="101" spans="2:8" s="8" customFormat="1" ht="13.5" customHeight="1">
      <c r="B101" s="22" t="s">
        <v>426</v>
      </c>
      <c r="C101" s="14" t="s">
        <v>138</v>
      </c>
      <c r="D101" s="14" t="s">
        <v>265</v>
      </c>
      <c r="E101" s="14" t="s">
        <v>258</v>
      </c>
      <c r="F101" s="14">
        <f>IFERROR(VLOOKUP(C101,'MAY-18'!F:K,6,0), 0)</f>
        <v>190.3220454545455</v>
      </c>
      <c r="G101" s="14">
        <f>IFERROR(VLOOKUP(C101,'29MAY-18 '!$F:$K,6,0),0)</f>
        <v>191.67960451977402</v>
      </c>
      <c r="H101" s="14">
        <f>IFERROR(VLOOKUP(C101,'June-18'!$F:$K,6,0),0)</f>
        <v>180.92469273743018</v>
      </c>
    </row>
    <row r="102" spans="2:8" s="8" customFormat="1" ht="13.5" customHeight="1">
      <c r="B102" s="22" t="s">
        <v>428</v>
      </c>
      <c r="C102" s="14" t="s">
        <v>146</v>
      </c>
      <c r="D102" s="14" t="s">
        <v>265</v>
      </c>
      <c r="E102" s="14" t="s">
        <v>258</v>
      </c>
      <c r="F102" s="14">
        <f>IFERROR(VLOOKUP(C102,'MAY-18'!F:K,6,0), 0)</f>
        <v>197.07497536945809</v>
      </c>
      <c r="G102" s="14">
        <f>IFERROR(VLOOKUP(C102,'29MAY-18 '!$F:$K,6,0),0)</f>
        <v>203.28786046511627</v>
      </c>
      <c r="H102" s="14">
        <f>IFERROR(VLOOKUP(C102,'June-18'!$F:$K,6,0),0)</f>
        <v>195.3331932773105</v>
      </c>
    </row>
    <row r="103" spans="2:8" s="8" customFormat="1" ht="13.5" customHeight="1">
      <c r="B103" s="22" t="s">
        <v>431</v>
      </c>
      <c r="C103" s="14" t="s">
        <v>22</v>
      </c>
      <c r="D103" s="14" t="s">
        <v>264</v>
      </c>
      <c r="E103" s="14" t="s">
        <v>258</v>
      </c>
      <c r="F103" s="14">
        <f>IFERROR(VLOOKUP(C103,'MAY-18'!F:K,6,0), 0)</f>
        <v>85.480714285714242</v>
      </c>
      <c r="G103" s="14">
        <f>IFERROR(VLOOKUP(C103,'29MAY-18 '!$F:$K,6,0),0)</f>
        <v>85.762857142857115</v>
      </c>
      <c r="H103" s="14">
        <f>IFERROR(VLOOKUP(C103,'June-18'!$F:$K,6,0),0)</f>
        <v>67.554222222221995</v>
      </c>
    </row>
    <row r="104" spans="2:8" s="8" customFormat="1" ht="13.5" customHeight="1">
      <c r="B104" s="22" t="s">
        <v>430</v>
      </c>
      <c r="C104" s="14" t="s">
        <v>31</v>
      </c>
      <c r="D104" s="14" t="s">
        <v>264</v>
      </c>
      <c r="E104" s="14" t="s">
        <v>258</v>
      </c>
      <c r="F104" s="14">
        <f>IFERROR(VLOOKUP(C104,'MAY-18'!F:K,6,0), 0)</f>
        <v>172.20047619047671</v>
      </c>
      <c r="G104" s="14">
        <f>IFERROR(VLOOKUP(C104,'29MAY-18 '!$F:$K,6,0),0)</f>
        <v>183.80575146935237</v>
      </c>
      <c r="H104" s="14">
        <f>IFERROR(VLOOKUP(C104,'June-18'!$F:$K,6,0),0)</f>
        <v>302.82202787456379</v>
      </c>
    </row>
    <row r="105" spans="2:8" s="8" customFormat="1" ht="13.5" customHeight="1">
      <c r="B105" s="22" t="s">
        <v>432</v>
      </c>
      <c r="C105" s="14" t="s">
        <v>69</v>
      </c>
      <c r="D105" s="14" t="s">
        <v>264</v>
      </c>
      <c r="E105" s="14" t="s">
        <v>258</v>
      </c>
      <c r="F105" s="14">
        <f>IFERROR(VLOOKUP(C105,'MAY-18'!F:K,6,0), 0)</f>
        <v>463.18166666666673</v>
      </c>
      <c r="G105" s="14">
        <f>IFERROR(VLOOKUP(C105,'29MAY-18 '!$F:$K,6,0),0)</f>
        <v>462.18931034482773</v>
      </c>
      <c r="H105" s="14">
        <f>IFERROR(VLOOKUP(C105,'June-18'!$F:$K,6,0),0)</f>
        <v>453.69333333333333</v>
      </c>
    </row>
    <row r="106" spans="2:8" s="8" customFormat="1" ht="13.5" customHeight="1">
      <c r="B106" s="22" t="s">
        <v>433</v>
      </c>
      <c r="C106" s="14" t="s">
        <v>434</v>
      </c>
      <c r="D106" s="14" t="s">
        <v>264</v>
      </c>
      <c r="E106" s="14" t="s">
        <v>258</v>
      </c>
      <c r="F106" s="14">
        <f>IFERROR(VLOOKUP(C106,'MAY-18'!F:K,6,0), 0)</f>
        <v>0</v>
      </c>
      <c r="G106" s="14">
        <f>IFERROR(VLOOKUP(C106,'29MAY-18 '!$F:$K,6,0),0)</f>
        <v>0</v>
      </c>
      <c r="H106" s="14">
        <f>IFERROR(VLOOKUP(C106,'June-18'!$F:$K,6,0),0)</f>
        <v>0</v>
      </c>
    </row>
    <row r="107" spans="2:8" s="8" customFormat="1" ht="13.5" customHeight="1">
      <c r="B107" s="22" t="s">
        <v>355</v>
      </c>
      <c r="C107" s="14" t="s">
        <v>301</v>
      </c>
      <c r="D107" s="14" t="s">
        <v>264</v>
      </c>
      <c r="E107" s="14" t="s">
        <v>258</v>
      </c>
      <c r="F107" s="14">
        <f>IFERROR(VLOOKUP(C107,'MAY-18'!F:K,6,0), 0)</f>
        <v>158.7012282551371</v>
      </c>
      <c r="G107" s="14">
        <f>IFERROR(VLOOKUP(C107,'29MAY-18 '!$F:$K,6,0),0)</f>
        <v>184.44497540983687</v>
      </c>
      <c r="H107" s="14">
        <f>IFERROR(VLOOKUP(C107,'June-18'!$F:$K,6,0),0)</f>
        <v>137.64440820382907</v>
      </c>
    </row>
    <row r="108" spans="2:8" s="8" customFormat="1" ht="13.5" customHeight="1">
      <c r="B108" s="22" t="s">
        <v>437</v>
      </c>
      <c r="C108" t="s">
        <v>352</v>
      </c>
      <c r="D108" s="14" t="s">
        <v>266</v>
      </c>
      <c r="E108" s="14" t="s">
        <v>258</v>
      </c>
      <c r="F108" s="14">
        <f>IFERROR(VLOOKUP(C108,'MAY-18'!F:K,6,0), 0)</f>
        <v>243.35174165457181</v>
      </c>
      <c r="G108" s="14">
        <f>IFERROR(VLOOKUP(C108,'29MAY-18 '!$F:$K,6,0),0)</f>
        <v>251.98117724867723</v>
      </c>
      <c r="H108" s="14">
        <f>IFERROR(VLOOKUP(C108,'June-18'!$F:$K,6,0),0)</f>
        <v>200.87835012594459</v>
      </c>
    </row>
    <row r="109" spans="2:8" s="8" customFormat="1" ht="13.5" customHeight="1">
      <c r="B109" s="22" t="s">
        <v>442</v>
      </c>
      <c r="C109" s="14" t="s">
        <v>24</v>
      </c>
      <c r="D109" s="14" t="s">
        <v>266</v>
      </c>
      <c r="E109" s="14" t="s">
        <v>258</v>
      </c>
      <c r="F109" s="14">
        <f>IFERROR(VLOOKUP(C109,'MAY-18'!F:K,6,0), 0)</f>
        <v>249.37324675324678</v>
      </c>
      <c r="G109" s="14">
        <f>IFERROR(VLOOKUP(C109,'29MAY-18 '!$F:$K,6,0),0)</f>
        <v>250.47493750000004</v>
      </c>
      <c r="H109" s="14">
        <f>IFERROR(VLOOKUP(C109,'June-18'!$F:$K,6,0),0)</f>
        <v>239.60407821229049</v>
      </c>
    </row>
    <row r="110" spans="2:8" s="8" customFormat="1" ht="13.5" customHeight="1">
      <c r="B110" s="22" t="s">
        <v>435</v>
      </c>
      <c r="C110" s="14" t="s">
        <v>25</v>
      </c>
      <c r="D110" s="14" t="s">
        <v>266</v>
      </c>
      <c r="E110" s="14" t="s">
        <v>258</v>
      </c>
      <c r="F110" s="14">
        <f>IFERROR(VLOOKUP(C110,'MAY-18'!F:K,6,0), 0)</f>
        <v>147.6149771689503</v>
      </c>
      <c r="G110" s="14">
        <f>IFERROR(VLOOKUP(C110,'29MAY-18 '!$F:$K,6,0),0)</f>
        <v>178.22026106696927</v>
      </c>
      <c r="H110" s="14">
        <f>IFERROR(VLOOKUP(C110,'June-18'!$F:$K,6,0),0)</f>
        <v>149.59046739130326</v>
      </c>
    </row>
    <row r="111" spans="2:8" s="8" customFormat="1" ht="13.5" customHeight="1">
      <c r="B111" s="22" t="s">
        <v>440</v>
      </c>
      <c r="C111" s="14" t="s">
        <v>37</v>
      </c>
      <c r="D111" s="14" t="s">
        <v>266</v>
      </c>
      <c r="E111" s="14" t="s">
        <v>258</v>
      </c>
      <c r="F111" s="14">
        <f>IFERROR(VLOOKUP(C111,'MAY-18'!F:K,6,0), 0)</f>
        <v>183.44907526881707</v>
      </c>
      <c r="G111" s="14">
        <f>IFERROR(VLOOKUP(C111,'29MAY-18 '!$F:$K,6,0),0)</f>
        <v>196.5913806706113</v>
      </c>
      <c r="H111" s="14">
        <f>IFERROR(VLOOKUP(C111,'June-18'!$F:$K,6,0),0)</f>
        <v>118.88158095238096</v>
      </c>
    </row>
    <row r="112" spans="2:8" s="8" customFormat="1" ht="13.5" customHeight="1">
      <c r="B112" s="22" t="s">
        <v>436</v>
      </c>
      <c r="C112" s="14" t="s">
        <v>40</v>
      </c>
      <c r="D112" s="14" t="s">
        <v>266</v>
      </c>
      <c r="E112" s="14" t="s">
        <v>258</v>
      </c>
      <c r="F112" s="14">
        <f>IFERROR(VLOOKUP(C112,'MAY-18'!F:K,6,0), 0)</f>
        <v>203.19831699346398</v>
      </c>
      <c r="G112" s="14">
        <f>IFERROR(VLOOKUP(C112,'29MAY-18 '!$F:$K,6,0),0)</f>
        <v>191.39113003095957</v>
      </c>
      <c r="H112" s="14">
        <f>IFERROR(VLOOKUP(C112,'June-18'!$F:$K,6,0),0)</f>
        <v>173.55462732919099</v>
      </c>
    </row>
    <row r="113" spans="2:8" s="8" customFormat="1" ht="13.5" customHeight="1">
      <c r="B113" s="22" t="s">
        <v>441</v>
      </c>
      <c r="C113" s="14" t="s">
        <v>51</v>
      </c>
      <c r="D113" s="14" t="s">
        <v>266</v>
      </c>
      <c r="E113" s="14" t="s">
        <v>258</v>
      </c>
      <c r="F113" s="14">
        <f>IFERROR(VLOOKUP(C113,'MAY-18'!F:K,6,0), 0)</f>
        <v>457.37307823129174</v>
      </c>
      <c r="G113" s="14">
        <f>IFERROR(VLOOKUP(C113,'29MAY-18 '!$F:$K,6,0),0)</f>
        <v>708.93085217391354</v>
      </c>
      <c r="H113" s="14">
        <f>IFERROR(VLOOKUP(C113,'June-18'!$F:$K,6,0),0)</f>
        <v>728.19302207130568</v>
      </c>
    </row>
    <row r="114" spans="2:8" s="8" customFormat="1" ht="13.5" customHeight="1">
      <c r="B114" s="22" t="s">
        <v>448</v>
      </c>
      <c r="C114" s="25" t="s">
        <v>449</v>
      </c>
      <c r="D114" s="14" t="s">
        <v>266</v>
      </c>
      <c r="E114" s="14" t="s">
        <v>258</v>
      </c>
      <c r="F114" s="14">
        <f>IFERROR(VLOOKUP(C114,'MAY-18'!F:K,6,0), 0)</f>
        <v>286.39999999999998</v>
      </c>
      <c r="G114" s="14">
        <f>IFERROR(VLOOKUP(C114,'29MAY-18 '!$F:$K,6,0),0)</f>
        <v>286.39999999999998</v>
      </c>
      <c r="H114" s="14">
        <f>IFERROR(VLOOKUP(C114,'June-18'!$F:$K,6,0),0)</f>
        <v>286.39999999999998</v>
      </c>
    </row>
    <row r="115" spans="2:8" s="8" customFormat="1" ht="13.5" customHeight="1">
      <c r="B115" s="22" t="s">
        <v>447</v>
      </c>
      <c r="C115" s="14" t="s">
        <v>66</v>
      </c>
      <c r="D115" s="14" t="s">
        <v>266</v>
      </c>
      <c r="E115" s="14" t="s">
        <v>258</v>
      </c>
      <c r="F115" s="14">
        <f>IFERROR(VLOOKUP(C115,'MAY-18'!F:K,6,0), 0)</f>
        <v>0</v>
      </c>
      <c r="G115" s="14">
        <f>IFERROR(VLOOKUP(C115,'29MAY-18 '!$F:$K,6,0),0)</f>
        <v>0</v>
      </c>
      <c r="H115" s="14">
        <f>IFERROR(VLOOKUP(C115,'June-18'!$F:$K,6,0),0)</f>
        <v>0</v>
      </c>
    </row>
    <row r="116" spans="2:8" s="8" customFormat="1" ht="13.5" customHeight="1">
      <c r="B116" s="22" t="s">
        <v>445</v>
      </c>
      <c r="C116" s="14" t="s">
        <v>78</v>
      </c>
      <c r="D116" s="14" t="s">
        <v>266</v>
      </c>
      <c r="E116" s="14" t="s">
        <v>258</v>
      </c>
      <c r="F116" s="14">
        <f>IFERROR(VLOOKUP(C116,'MAY-18'!F:K,6,0), 0)</f>
        <v>1523.909090909091</v>
      </c>
      <c r="G116" s="14">
        <f>IFERROR(VLOOKUP(C116,'29MAY-18 '!$F:$K,6,0),0)</f>
        <v>1548.0283333333334</v>
      </c>
      <c r="H116" s="14">
        <f>IFERROR(VLOOKUP(C116,'June-18'!$F:$K,6,0),0)</f>
        <v>1396.9166666666667</v>
      </c>
    </row>
    <row r="117" spans="2:8" s="8" customFormat="1" ht="13.5" customHeight="1">
      <c r="B117" s="22" t="s">
        <v>443</v>
      </c>
      <c r="C117" s="14" t="s">
        <v>156</v>
      </c>
      <c r="D117" s="14" t="s">
        <v>266</v>
      </c>
      <c r="E117" s="14" t="s">
        <v>258</v>
      </c>
      <c r="F117" s="14">
        <f>IFERROR(VLOOKUP(C117,'MAY-18'!F:K,6,0), 0)</f>
        <v>74.879999999999981</v>
      </c>
      <c r="G117" s="14">
        <f>IFERROR(VLOOKUP(C117,'29MAY-18 '!$F:$K,6,0),0)</f>
        <v>70.228571428571428</v>
      </c>
      <c r="H117" s="14">
        <f>IFERROR(VLOOKUP(C117,'June-18'!$F:$K,6,0),0)</f>
        <v>86.325000000000003</v>
      </c>
    </row>
    <row r="118" spans="2:8" s="8" customFormat="1" ht="13.5" customHeight="1">
      <c r="B118" s="22" t="s">
        <v>438</v>
      </c>
      <c r="C118" s="14" t="s">
        <v>147</v>
      </c>
      <c r="D118" s="14" t="s">
        <v>266</v>
      </c>
      <c r="E118" s="14" t="s">
        <v>258</v>
      </c>
      <c r="F118" s="14">
        <f>IFERROR(VLOOKUP(C118,'MAY-18'!F:K,6,0), 0)</f>
        <v>333.15172386895398</v>
      </c>
      <c r="G118" s="14">
        <f>IFERROR(VLOOKUP(C118,'29MAY-18 '!$F:$K,6,0),0)</f>
        <v>505.96012546125479</v>
      </c>
      <c r="H118" s="14">
        <f>IFERROR(VLOOKUP(C118,'June-18'!$F:$K,6,0),0)</f>
        <v>348.01298017771632</v>
      </c>
    </row>
    <row r="119" spans="2:8" s="8" customFormat="1" ht="13.5" customHeight="1">
      <c r="B119" s="22" t="s">
        <v>446</v>
      </c>
      <c r="C119" s="14" t="s">
        <v>174</v>
      </c>
      <c r="D119" s="14" t="s">
        <v>266</v>
      </c>
      <c r="E119" s="14" t="s">
        <v>258</v>
      </c>
      <c r="F119" s="14">
        <f>IFERROR(VLOOKUP(C119,'MAY-18'!F:K,6,0), 0)</f>
        <v>62.738</v>
      </c>
      <c r="G119" s="14">
        <f>IFERROR(VLOOKUP(C119,'29MAY-18 '!$F:$K,6,0),0)</f>
        <v>61.67</v>
      </c>
      <c r="H119" s="14">
        <f>IFERROR(VLOOKUP(C119,'June-18'!$F:$K,6,0),0)</f>
        <v>87.739166666666662</v>
      </c>
    </row>
    <row r="120" spans="2:8" s="8" customFormat="1" ht="13.5" customHeight="1">
      <c r="B120" s="22" t="s">
        <v>444</v>
      </c>
      <c r="C120" s="14" t="s">
        <v>192</v>
      </c>
      <c r="D120" s="14" t="s">
        <v>266</v>
      </c>
      <c r="E120" s="14" t="s">
        <v>258</v>
      </c>
      <c r="F120" s="14">
        <f>IFERROR(VLOOKUP(C120,'MAY-18'!F:K,6,0), 0)</f>
        <v>106.0515909090909</v>
      </c>
      <c r="G120" s="14">
        <f>IFERROR(VLOOKUP(C120,'29MAY-18 '!$F:$K,6,0),0)</f>
        <v>106.05159090909092</v>
      </c>
      <c r="H120" s="14">
        <f>IFERROR(VLOOKUP(C120,'June-18'!$F:$K,6,0),0)</f>
        <v>97.233863636363637</v>
      </c>
    </row>
    <row r="121" spans="2:8" s="8" customFormat="1" ht="13.5" customHeight="1">
      <c r="B121" s="22" t="s">
        <v>439</v>
      </c>
      <c r="C121" s="14" t="s">
        <v>195</v>
      </c>
      <c r="D121" s="14" t="s">
        <v>266</v>
      </c>
      <c r="E121" s="14" t="s">
        <v>258</v>
      </c>
      <c r="F121" s="14">
        <f>IFERROR(VLOOKUP(C121,'MAY-18'!F:K,6,0), 0)</f>
        <v>211.39130434782609</v>
      </c>
      <c r="G121" s="14">
        <f>IFERROR(VLOOKUP(C121,'29MAY-18 '!$F:$K,6,0),0)</f>
        <v>211.39130434782609</v>
      </c>
      <c r="H121" s="14">
        <f>IFERROR(VLOOKUP(C121,'June-18'!$F:$K,6,0),0)</f>
        <v>203.82608695652175</v>
      </c>
    </row>
    <row r="122" spans="2:8" s="8" customFormat="1" ht="13.5" customHeight="1">
      <c r="B122" s="22" t="s">
        <v>475</v>
      </c>
      <c r="C122" s="14" t="s">
        <v>4</v>
      </c>
      <c r="D122" s="14" t="s">
        <v>267</v>
      </c>
      <c r="E122" s="14" t="s">
        <v>258</v>
      </c>
      <c r="F122" s="14">
        <f>IFERROR(VLOOKUP(C122,'MAY-18'!F:K,6,0), 0)</f>
        <v>422</v>
      </c>
      <c r="G122" s="14">
        <f>IFERROR(VLOOKUP(C122,'29MAY-18 '!$F:$K,6,0),0)</f>
        <v>500</v>
      </c>
      <c r="H122" s="14">
        <f>IFERROR(VLOOKUP(C122,'June-18'!$F:$K,6,0),0)</f>
        <v>759.8</v>
      </c>
    </row>
    <row r="123" spans="2:8" s="8" customFormat="1" ht="13.5" customHeight="1">
      <c r="B123" s="22" t="s">
        <v>468</v>
      </c>
      <c r="C123" s="14" t="s">
        <v>3</v>
      </c>
      <c r="D123" s="14" t="s">
        <v>267</v>
      </c>
      <c r="E123" s="14" t="s">
        <v>258</v>
      </c>
      <c r="F123" s="14">
        <f>IFERROR(VLOOKUP(C123,'MAY-18'!F:K,6,0), 0)</f>
        <v>136.39407407407407</v>
      </c>
      <c r="G123" s="14">
        <f>IFERROR(VLOOKUP(C123,'29MAY-18 '!$F:$K,6,0),0)</f>
        <v>134.78339285714284</v>
      </c>
      <c r="H123" s="14">
        <f>IFERROR(VLOOKUP(C123,'June-18'!$F:$K,6,0),0)</f>
        <v>122.01214285714286</v>
      </c>
    </row>
    <row r="124" spans="2:8" s="8" customFormat="1" ht="13.5" customHeight="1">
      <c r="B124" s="22" t="s">
        <v>467</v>
      </c>
      <c r="C124" s="14" t="s">
        <v>11</v>
      </c>
      <c r="D124" s="14" t="s">
        <v>267</v>
      </c>
      <c r="E124" s="14" t="s">
        <v>258</v>
      </c>
      <c r="F124" s="14">
        <f>IFERROR(VLOOKUP(C124,'MAY-18'!F:K,6,0), 0)</f>
        <v>104.84348484848482</v>
      </c>
      <c r="G124" s="14">
        <f>IFERROR(VLOOKUP(C124,'29MAY-18 '!$F:$K,6,0),0)</f>
        <v>103.95694029850745</v>
      </c>
      <c r="H124" s="14">
        <f>IFERROR(VLOOKUP(C124,'June-18'!$F:$K,6,0),0)</f>
        <v>92.325777777777773</v>
      </c>
    </row>
    <row r="125" spans="2:8" s="8" customFormat="1" ht="13.5" customHeight="1">
      <c r="B125" s="22" t="s">
        <v>458</v>
      </c>
      <c r="C125" s="14" t="s">
        <v>26</v>
      </c>
      <c r="D125" s="14" t="s">
        <v>267</v>
      </c>
      <c r="E125" s="14" t="s">
        <v>258</v>
      </c>
      <c r="F125" s="14">
        <f>IFERROR(VLOOKUP(C125,'MAY-18'!F:K,6,0), 0)</f>
        <v>148.46148514851501</v>
      </c>
      <c r="G125" s="14">
        <f>IFERROR(VLOOKUP(C125,'29MAY-18 '!$F:$K,6,0),0)</f>
        <v>198.71264705882345</v>
      </c>
      <c r="H125" s="14">
        <f>IFERROR(VLOOKUP(C125,'June-18'!$F:$K,6,0),0)</f>
        <v>131.59859154929578</v>
      </c>
    </row>
    <row r="126" spans="2:8" s="8" customFormat="1" ht="13.5" customHeight="1">
      <c r="B126" s="22" t="s">
        <v>460</v>
      </c>
      <c r="C126" s="14" t="s">
        <v>13</v>
      </c>
      <c r="D126" s="14" t="s">
        <v>267</v>
      </c>
      <c r="E126" s="14" t="s">
        <v>258</v>
      </c>
      <c r="F126" s="14">
        <f>IFERROR(VLOOKUP(C126,'MAY-18'!F:K,6,0), 0)</f>
        <v>101.05369747899159</v>
      </c>
      <c r="G126" s="14">
        <f>IFERROR(VLOOKUP(C126,'29MAY-18 '!$F:$K,6,0),0)</f>
        <v>101.64991379310344</v>
      </c>
      <c r="H126" s="14">
        <f>IFERROR(VLOOKUP(C126,'June-18'!$F:$K,6,0),0)</f>
        <v>70.59641666666667</v>
      </c>
    </row>
    <row r="127" spans="2:8" s="8" customFormat="1" ht="13.5" customHeight="1">
      <c r="B127" s="22" t="s">
        <v>482</v>
      </c>
      <c r="C127" s="30" t="s">
        <v>635</v>
      </c>
      <c r="D127" s="14" t="s">
        <v>267</v>
      </c>
      <c r="E127" s="14" t="s">
        <v>258</v>
      </c>
      <c r="F127" s="14">
        <f>IFERROR(VLOOKUP(C127,'MAY-18'!F:K,6,0), 0)</f>
        <v>83.46875</v>
      </c>
      <c r="G127" s="14">
        <f>IFERROR(VLOOKUP(C127,'29MAY-18 '!$F:$K,6,0),0)</f>
        <v>80.617647058823536</v>
      </c>
      <c r="H127" s="14">
        <f>IFERROR(VLOOKUP(C127,'June-18'!$F:$K,6,0),0)</f>
        <v>43.083333333333336</v>
      </c>
    </row>
    <row r="128" spans="2:8" s="8" customFormat="1" ht="13.5" customHeight="1">
      <c r="B128" s="22" t="s">
        <v>474</v>
      </c>
      <c r="C128" s="14" t="s">
        <v>196</v>
      </c>
      <c r="D128" s="14" t="s">
        <v>267</v>
      </c>
      <c r="E128" s="14" t="s">
        <v>258</v>
      </c>
      <c r="F128" s="14">
        <f>IFERROR(VLOOKUP(C128,'MAY-18'!F:K,6,0), 0)</f>
        <v>306.30049999999994</v>
      </c>
      <c r="G128" s="14">
        <f>IFERROR(VLOOKUP(C128,'29MAY-18 '!$F:$K,6,0),0)</f>
        <v>306.30049999999994</v>
      </c>
      <c r="H128" s="14">
        <f>IFERROR(VLOOKUP(C128,'June-18'!$F:$K,6,0),0)</f>
        <v>299.2469999999995</v>
      </c>
    </row>
    <row r="129" spans="2:8" s="8" customFormat="1" ht="13.5" customHeight="1">
      <c r="B129" s="22" t="s">
        <v>470</v>
      </c>
      <c r="C129" s="14" t="s">
        <v>99</v>
      </c>
      <c r="D129" s="14" t="s">
        <v>267</v>
      </c>
      <c r="E129" s="14" t="s">
        <v>258</v>
      </c>
      <c r="F129" s="14">
        <f>IFERROR(VLOOKUP(C129,'MAY-18'!F:K,6,0), 0)</f>
        <v>153.21233766233766</v>
      </c>
      <c r="G129" s="14">
        <f>IFERROR(VLOOKUP(C129,'29MAY-18 '!$F:$K,6,0),0)</f>
        <v>174.10645569620252</v>
      </c>
      <c r="H129" s="14">
        <f>IFERROR(VLOOKUP(C129,'June-18'!$F:$K,6,0),0)</f>
        <v>158.33626506024098</v>
      </c>
    </row>
    <row r="130" spans="2:8" s="8" customFormat="1" ht="13.5" customHeight="1">
      <c r="B130" s="22" t="s">
        <v>450</v>
      </c>
      <c r="C130" s="14" t="s">
        <v>42</v>
      </c>
      <c r="D130" s="14" t="s">
        <v>267</v>
      </c>
      <c r="E130" s="14" t="s">
        <v>258</v>
      </c>
      <c r="F130" s="14">
        <f>IFERROR(VLOOKUP(C130,'MAY-18'!F:K,6,0), 0)</f>
        <v>0</v>
      </c>
      <c r="G130" s="14">
        <f>IFERROR(VLOOKUP(C130,'29MAY-18 '!$F:$K,6,0),0)</f>
        <v>0</v>
      </c>
      <c r="H130" s="14">
        <f>IFERROR(VLOOKUP(C130,'June-18'!$F:$K,6,0),0)</f>
        <v>0</v>
      </c>
    </row>
    <row r="131" spans="2:8" s="8" customFormat="1" ht="13.5" customHeight="1">
      <c r="B131" s="22" t="s">
        <v>462</v>
      </c>
      <c r="C131" s="25" t="s">
        <v>463</v>
      </c>
      <c r="D131" s="14" t="s">
        <v>267</v>
      </c>
      <c r="E131" s="14" t="s">
        <v>258</v>
      </c>
      <c r="F131" s="14">
        <f>IFERROR(VLOOKUP(C131,'MAY-18'!F:K,6,0), 0)</f>
        <v>208.1553488372094</v>
      </c>
      <c r="G131" s="14">
        <f>IFERROR(VLOOKUP(C131,'29MAY-18 '!$F:$K,6,0),0)</f>
        <v>205.36772727272731</v>
      </c>
      <c r="H131" s="14">
        <f>IFERROR(VLOOKUP(C131,'June-18'!$F:$K,6,0),0)</f>
        <v>191.19577777777778</v>
      </c>
    </row>
    <row r="132" spans="2:8" s="8" customFormat="1" ht="13.5" customHeight="1">
      <c r="B132" s="22" t="s">
        <v>469</v>
      </c>
      <c r="C132" s="14" t="s">
        <v>48</v>
      </c>
      <c r="D132" s="14" t="s">
        <v>267</v>
      </c>
      <c r="E132" s="14" t="s">
        <v>258</v>
      </c>
      <c r="F132" s="14">
        <f>IFERROR(VLOOKUP(C132,'MAY-18'!F:K,6,0), 0)</f>
        <v>257.10916666666657</v>
      </c>
      <c r="G132" s="14">
        <f>IFERROR(VLOOKUP(C132,'29MAY-18 '!$F:$K,6,0),0)</f>
        <v>257.10916666666657</v>
      </c>
      <c r="H132" s="14">
        <f>IFERROR(VLOOKUP(C132,'June-18'!$F:$K,6,0),0)</f>
        <v>241.48416666666625</v>
      </c>
    </row>
    <row r="133" spans="2:8" s="8" customFormat="1" ht="13.5" customHeight="1">
      <c r="B133" s="22" t="s">
        <v>452</v>
      </c>
      <c r="C133" s="14" t="s">
        <v>49</v>
      </c>
      <c r="D133" s="14" t="s">
        <v>267</v>
      </c>
      <c r="E133" s="14" t="s">
        <v>258</v>
      </c>
      <c r="F133" s="14">
        <f>IFERROR(VLOOKUP(C133,'MAY-18'!F:K,6,0), 0)</f>
        <v>149.6486103151862</v>
      </c>
      <c r="G133" s="14">
        <f>IFERROR(VLOOKUP(C133,'29MAY-18 '!$F:$K,6,0),0)</f>
        <v>198.93525401069556</v>
      </c>
      <c r="H133" s="14">
        <f>IFERROR(VLOOKUP(C133,'June-18'!$F:$K,6,0),0)</f>
        <v>138.40676996424315</v>
      </c>
    </row>
    <row r="134" spans="2:8" s="8" customFormat="1" ht="13.5" customHeight="1">
      <c r="B134" s="22" t="s">
        <v>465</v>
      </c>
      <c r="C134" s="14" t="s">
        <v>64</v>
      </c>
      <c r="D134" s="14" t="s">
        <v>267</v>
      </c>
      <c r="E134" s="14" t="s">
        <v>258</v>
      </c>
      <c r="F134" s="14">
        <f>IFERROR(VLOOKUP(C134,'MAY-18'!F:K,6,0), 0)</f>
        <v>325.09755555555552</v>
      </c>
      <c r="G134" s="14">
        <f>IFERROR(VLOOKUP(C134,'29MAY-18 '!$F:$K,6,0),0)</f>
        <v>325.31977777777774</v>
      </c>
      <c r="H134" s="14">
        <f>IFERROR(VLOOKUP(C134,'June-18'!$F:$K,6,0),0)</f>
        <v>304.75760869565221</v>
      </c>
    </row>
    <row r="135" spans="2:8" s="8" customFormat="1" ht="13.5" customHeight="1">
      <c r="B135" s="22" t="s">
        <v>457</v>
      </c>
      <c r="C135" s="14" t="s">
        <v>72</v>
      </c>
      <c r="D135" s="14" t="s">
        <v>267</v>
      </c>
      <c r="E135" s="14" t="s">
        <v>258</v>
      </c>
      <c r="F135" s="14">
        <f>IFERROR(VLOOKUP(C135,'MAY-18'!F:K,6,0), 0)</f>
        <v>202.05837837837834</v>
      </c>
      <c r="G135" s="14">
        <f>IFERROR(VLOOKUP(C135,'29MAY-18 '!$F:$K,6,0),0)</f>
        <v>192.92666666666668</v>
      </c>
      <c r="H135" s="14">
        <f>IFERROR(VLOOKUP(C135,'June-18'!$F:$K,6,0),0)</f>
        <v>181.87707317073171</v>
      </c>
    </row>
    <row r="136" spans="2:8" s="8" customFormat="1" ht="13.5" customHeight="1">
      <c r="B136" s="22" t="s">
        <v>451</v>
      </c>
      <c r="C136" s="14" t="s">
        <v>82</v>
      </c>
      <c r="D136" s="14" t="s">
        <v>267</v>
      </c>
      <c r="E136" s="14" t="s">
        <v>258</v>
      </c>
      <c r="F136" s="14">
        <f>IFERROR(VLOOKUP(C136,'MAY-18'!F:K,6,0), 0)</f>
        <v>304.9375</v>
      </c>
      <c r="G136" s="14">
        <f>IFERROR(VLOOKUP(C136,'29MAY-18 '!$F:$K,6,0),0)</f>
        <v>304.9375</v>
      </c>
      <c r="H136" s="14">
        <f>IFERROR(VLOOKUP(C136,'June-18'!$F:$K,6,0),0)</f>
        <v>384.94444444444446</v>
      </c>
    </row>
    <row r="137" spans="2:8" s="8" customFormat="1" ht="13.5" customHeight="1">
      <c r="B137" s="22" t="s">
        <v>454</v>
      </c>
      <c r="C137" s="14" t="s">
        <v>91</v>
      </c>
      <c r="D137" s="14" t="s">
        <v>267</v>
      </c>
      <c r="E137" s="14" t="s">
        <v>258</v>
      </c>
      <c r="F137" s="14">
        <f>IFERROR(VLOOKUP(C137,'MAY-18'!F:K,6,0), 0)</f>
        <v>159.52767326732678</v>
      </c>
      <c r="G137" s="14">
        <f>IFERROR(VLOOKUP(C137,'29MAY-18 '!$F:$K,6,0),0)</f>
        <v>166.25737704918043</v>
      </c>
      <c r="H137" s="14">
        <f>IFERROR(VLOOKUP(C137,'June-18'!$F:$K,6,0),0)</f>
        <v>183.78434925864912</v>
      </c>
    </row>
    <row r="138" spans="2:8" s="8" customFormat="1" ht="13.5" customHeight="1">
      <c r="B138" s="22" t="s">
        <v>459</v>
      </c>
      <c r="C138" s="14" t="s">
        <v>124</v>
      </c>
      <c r="D138" s="14" t="s">
        <v>267</v>
      </c>
      <c r="E138" s="14" t="s">
        <v>258</v>
      </c>
      <c r="F138" s="14">
        <f>IFERROR(VLOOKUP(C138,'MAY-18'!F:K,6,0), 0)</f>
        <v>308.48</v>
      </c>
      <c r="G138" s="14">
        <f>IFERROR(VLOOKUP(C138,'29MAY-18 '!$F:$K,6,0),0)</f>
        <v>290.53466666666662</v>
      </c>
      <c r="H138" s="14">
        <f>IFERROR(VLOOKUP(C138,'June-18'!$F:$K,6,0),0)</f>
        <v>236.73588235294119</v>
      </c>
    </row>
    <row r="139" spans="2:8" s="8" customFormat="1" ht="13.5" customHeight="1">
      <c r="B139" s="22" t="s">
        <v>476</v>
      </c>
      <c r="C139" s="25" t="s">
        <v>477</v>
      </c>
      <c r="D139" s="14" t="s">
        <v>267</v>
      </c>
      <c r="E139" s="14" t="s">
        <v>258</v>
      </c>
      <c r="F139" s="14">
        <f>IFERROR(VLOOKUP(C139,'MAY-18'!F:K,6,0), 0)</f>
        <v>0</v>
      </c>
      <c r="G139" s="14">
        <f>IFERROR(VLOOKUP(C139,'29MAY-18 '!$F:$K,6,0),0)</f>
        <v>0</v>
      </c>
      <c r="H139" s="14">
        <f>IFERROR(VLOOKUP(C139,'June-18'!$F:$K,6,0),0)</f>
        <v>0</v>
      </c>
    </row>
    <row r="140" spans="2:8" s="8" customFormat="1" ht="13.5" customHeight="1">
      <c r="B140" s="22" t="s">
        <v>453</v>
      </c>
      <c r="C140" s="14" t="s">
        <v>153</v>
      </c>
      <c r="D140" s="14" t="s">
        <v>267</v>
      </c>
      <c r="E140" s="14" t="s">
        <v>258</v>
      </c>
      <c r="F140" s="14">
        <f>IFERROR(VLOOKUP(C140,'MAY-18'!F:K,6,0), 0)</f>
        <v>128.79764331210197</v>
      </c>
      <c r="G140" s="14">
        <f>IFERROR(VLOOKUP(C140,'29MAY-18 '!$F:$K,6,0),0)</f>
        <v>123.14230303030305</v>
      </c>
      <c r="H140" s="14">
        <f>IFERROR(VLOOKUP(C140,'June-18'!$F:$K,6,0),0)</f>
        <v>125.80955801104972</v>
      </c>
    </row>
    <row r="141" spans="2:8" s="8" customFormat="1" ht="13.5" customHeight="1">
      <c r="B141" s="22" t="s">
        <v>478</v>
      </c>
      <c r="C141" s="14" t="s">
        <v>21</v>
      </c>
      <c r="D141" s="14" t="s">
        <v>267</v>
      </c>
      <c r="E141" s="14" t="s">
        <v>258</v>
      </c>
      <c r="F141" s="14">
        <f>IFERROR(VLOOKUP(C141,'MAY-18'!F:K,6,0), 0)</f>
        <v>0</v>
      </c>
      <c r="G141" s="14">
        <f>IFERROR(VLOOKUP(C141,'29MAY-18 '!$F:$K,6,0),0)</f>
        <v>0</v>
      </c>
      <c r="H141" s="14">
        <f>IFERROR(VLOOKUP(C141,'June-18'!$F:$K,6,0),0)</f>
        <v>0</v>
      </c>
    </row>
    <row r="142" spans="2:8" s="8" customFormat="1" ht="13.5" customHeight="1">
      <c r="B142" s="22" t="s">
        <v>471</v>
      </c>
      <c r="C142" s="25" t="s">
        <v>472</v>
      </c>
      <c r="D142" s="14" t="s">
        <v>267</v>
      </c>
      <c r="E142" s="14" t="s">
        <v>258</v>
      </c>
      <c r="F142" s="14">
        <f>IFERROR(VLOOKUP(C142,'MAY-18'!F:K,6,0), 0)</f>
        <v>106.41749999999998</v>
      </c>
      <c r="G142" s="14">
        <f>IFERROR(VLOOKUP(C142,'29MAY-18 '!$F:$K,6,0),0)</f>
        <v>107.01084507042252</v>
      </c>
      <c r="H142" s="14">
        <f>IFERROR(VLOOKUP(C142,'June-18'!$F:$K,6,0),0)</f>
        <v>98.804933333333196</v>
      </c>
    </row>
    <row r="143" spans="2:8" s="8" customFormat="1" ht="13.5" customHeight="1">
      <c r="B143" s="22" t="s">
        <v>461</v>
      </c>
      <c r="C143" s="14" t="s">
        <v>103</v>
      </c>
      <c r="D143" s="14" t="s">
        <v>267</v>
      </c>
      <c r="E143" s="14" t="s">
        <v>258</v>
      </c>
      <c r="F143" s="14">
        <f>IFERROR(VLOOKUP(C143,'MAY-18'!F:K,6,0), 0)</f>
        <v>140.86979797979805</v>
      </c>
      <c r="G143" s="14">
        <f>IFERROR(VLOOKUP(C143,'29MAY-18 '!$F:$K,6,0),0)</f>
        <v>141.54955223880609</v>
      </c>
      <c r="H143" s="14">
        <f>IFERROR(VLOOKUP(C143,'June-18'!$F:$K,6,0),0)</f>
        <v>119.80132701421802</v>
      </c>
    </row>
    <row r="144" spans="2:8" s="8" customFormat="1" ht="13.5" customHeight="1">
      <c r="B144" s="22" t="s">
        <v>479</v>
      </c>
      <c r="C144" s="14" t="s">
        <v>116</v>
      </c>
      <c r="D144" s="14" t="s">
        <v>267</v>
      </c>
      <c r="E144" s="14" t="s">
        <v>258</v>
      </c>
      <c r="F144" s="14">
        <f>IFERROR(VLOOKUP(C144,'MAY-18'!F:K,6,0), 0)</f>
        <v>0</v>
      </c>
      <c r="G144" s="14">
        <f>IFERROR(VLOOKUP(C144,'29MAY-18 '!$F:$K,6,0),0)</f>
        <v>0</v>
      </c>
      <c r="H144" s="14">
        <f>IFERROR(VLOOKUP(C144,'June-18'!$F:$K,6,0),0)</f>
        <v>0</v>
      </c>
    </row>
    <row r="145" spans="2:8" s="8" customFormat="1" ht="13.5" customHeight="1">
      <c r="B145" s="22" t="s">
        <v>464</v>
      </c>
      <c r="C145" s="14" t="s">
        <v>194</v>
      </c>
      <c r="D145" s="14" t="s">
        <v>267</v>
      </c>
      <c r="E145" s="14" t="s">
        <v>258</v>
      </c>
      <c r="F145" s="14">
        <f>IFERROR(VLOOKUP(C145,'MAY-18'!F:K,6,0), 0)</f>
        <v>0</v>
      </c>
      <c r="G145" s="14">
        <f>IFERROR(VLOOKUP(C145,'29MAY-18 '!$F:$K,6,0),0)</f>
        <v>0</v>
      </c>
      <c r="H145" s="14">
        <f>IFERROR(VLOOKUP(C145,'June-18'!$F:$K,6,0),0)</f>
        <v>0</v>
      </c>
    </row>
    <row r="146" spans="2:8" s="8" customFormat="1" ht="13.5" customHeight="1">
      <c r="B146" s="22" t="s">
        <v>480</v>
      </c>
      <c r="C146" s="14" t="s">
        <v>481</v>
      </c>
      <c r="D146" s="14" t="s">
        <v>267</v>
      </c>
      <c r="E146" s="14" t="s">
        <v>258</v>
      </c>
      <c r="F146" s="14">
        <f>IFERROR(VLOOKUP(C146,'MAY-18'!F:K,6,0), 0)</f>
        <v>259.40321637426905</v>
      </c>
      <c r="G146" s="14">
        <f>IFERROR(VLOOKUP(C146,'29MAY-18 '!$F:$K,6,0),0)</f>
        <v>260.97017441860464</v>
      </c>
      <c r="H146" s="14">
        <f>IFERROR(VLOOKUP(C146,'June-18'!$F:$K,6,0),0)</f>
        <v>264.89672413793102</v>
      </c>
    </row>
    <row r="147" spans="2:8" s="8" customFormat="1" ht="13.5" customHeight="1">
      <c r="B147" s="22" t="s">
        <v>455</v>
      </c>
      <c r="C147" s="25" t="s">
        <v>456</v>
      </c>
      <c r="D147" s="14" t="s">
        <v>267</v>
      </c>
      <c r="E147" s="14" t="s">
        <v>258</v>
      </c>
      <c r="F147" s="14">
        <f>IFERROR(VLOOKUP(C147,'MAY-18'!F:K,6,0), 0)</f>
        <v>83.499361702127644</v>
      </c>
      <c r="G147" s="14">
        <f>IFERROR(VLOOKUP(C147,'29MAY-18 '!$F:$K,6,0),0)</f>
        <v>82.676458333333315</v>
      </c>
      <c r="H147" s="14">
        <f>IFERROR(VLOOKUP(C147,'June-18'!$F:$K,6,0),0)</f>
        <v>70.759791666666459</v>
      </c>
    </row>
    <row r="148" spans="2:8" s="8" customFormat="1" ht="13.5" customHeight="1">
      <c r="B148" s="22" t="s">
        <v>473</v>
      </c>
      <c r="C148" s="14" t="s">
        <v>178</v>
      </c>
      <c r="D148" s="14" t="s">
        <v>267</v>
      </c>
      <c r="E148" s="14" t="s">
        <v>258</v>
      </c>
      <c r="F148" s="14">
        <f>IFERROR(VLOOKUP(C148,'MAY-18'!F:K,6,0), 0)</f>
        <v>466.77311688311687</v>
      </c>
      <c r="G148" s="14">
        <f>IFERROR(VLOOKUP(C148,'29MAY-18 '!$F:$K,6,0),0)</f>
        <v>481.08112499999982</v>
      </c>
      <c r="H148" s="14">
        <f>IFERROR(VLOOKUP(C148,'June-18'!$F:$K,6,0),0)</f>
        <v>507.88841463414508</v>
      </c>
    </row>
    <row r="149" spans="2:8" s="8" customFormat="1" ht="13.5" customHeight="1">
      <c r="B149" s="22" t="s">
        <v>466</v>
      </c>
      <c r="C149" s="25" t="s">
        <v>356</v>
      </c>
      <c r="D149" s="14" t="s">
        <v>267</v>
      </c>
      <c r="E149" s="14" t="s">
        <v>258</v>
      </c>
      <c r="F149" s="14">
        <f>IFERROR(VLOOKUP(C149,'MAY-18'!F:K,6,0), 0)</f>
        <v>222.81218181818181</v>
      </c>
      <c r="G149" s="14">
        <f>IFERROR(VLOOKUP(C149,'29MAY-18 '!$F:$K,6,0),0)</f>
        <v>221.22792792792799</v>
      </c>
      <c r="H149" s="14">
        <f>IFERROR(VLOOKUP(C149,'June-18'!$F:$K,6,0),0)</f>
        <v>211.6375221238938</v>
      </c>
    </row>
    <row r="150" spans="2:8" s="8" customFormat="1" ht="13.5" customHeight="1">
      <c r="B150" s="22" t="s">
        <v>485</v>
      </c>
      <c r="C150" s="14" t="s">
        <v>100</v>
      </c>
      <c r="D150" s="14" t="s">
        <v>272</v>
      </c>
      <c r="E150" s="14" t="s">
        <v>260</v>
      </c>
      <c r="F150" s="14">
        <f>IFERROR(VLOOKUP(C150,'MAY-18'!F:K,6,0), 0)</f>
        <v>8.8550000000000004</v>
      </c>
      <c r="G150" s="14">
        <f>IFERROR(VLOOKUP(C150,'29MAY-18 '!$F:$K,6,0),0)</f>
        <v>26.340000000000003</v>
      </c>
      <c r="H150" s="14">
        <f>IFERROR(VLOOKUP(C150,'June-18'!$F:$K,6,0),0)</f>
        <v>76.161333333333332</v>
      </c>
    </row>
    <row r="151" spans="2:8" s="8" customFormat="1" ht="13.5" customHeight="1">
      <c r="B151" s="22" t="s">
        <v>487</v>
      </c>
      <c r="C151" s="25" t="s">
        <v>488</v>
      </c>
      <c r="D151" s="14" t="s">
        <v>272</v>
      </c>
      <c r="E151" s="14" t="s">
        <v>260</v>
      </c>
      <c r="F151" s="14">
        <f>IFERROR(VLOOKUP(C151,'MAY-18'!F:K,6,0), 0)</f>
        <v>900</v>
      </c>
      <c r="G151" s="14">
        <f>IFERROR(VLOOKUP(C151,'29MAY-18 '!$F:$K,6,0),0)</f>
        <v>542.28571428571433</v>
      </c>
      <c r="H151" s="14">
        <f>IFERROR(VLOOKUP(C151,'June-18'!$F:$K,6,0),0)</f>
        <v>410.73684210526318</v>
      </c>
    </row>
    <row r="152" spans="2:8" s="8" customFormat="1" ht="13.5" customHeight="1">
      <c r="B152" s="22" t="s">
        <v>486</v>
      </c>
      <c r="C152" s="14" t="s">
        <v>182</v>
      </c>
      <c r="D152" s="14" t="s">
        <v>272</v>
      </c>
      <c r="E152" s="14" t="s">
        <v>260</v>
      </c>
      <c r="F152" s="14">
        <f>IFERROR(VLOOKUP(C152,'MAY-18'!F:K,6,0), 0)</f>
        <v>0</v>
      </c>
      <c r="G152" s="14">
        <f>IFERROR(VLOOKUP(C152,'29MAY-18 '!$F:$K,6,0),0)</f>
        <v>0</v>
      </c>
      <c r="H152" s="14">
        <f>IFERROR(VLOOKUP(C152,'June-18'!$F:$K,6,0),0)</f>
        <v>0</v>
      </c>
    </row>
    <row r="153" spans="2:8" s="8" customFormat="1" ht="13.5" customHeight="1">
      <c r="B153" s="22" t="s">
        <v>489</v>
      </c>
      <c r="C153" s="14" t="s">
        <v>184</v>
      </c>
      <c r="D153" s="14" t="s">
        <v>272</v>
      </c>
      <c r="E153" s="14" t="s">
        <v>260</v>
      </c>
      <c r="F153" s="14">
        <f>IFERROR(VLOOKUP(C153,'MAY-18'!F:K,6,0), 0)</f>
        <v>0</v>
      </c>
      <c r="G153" s="14">
        <f>IFERROR(VLOOKUP(C153,'29MAY-18 '!$F:$K,6,0),0)</f>
        <v>0</v>
      </c>
      <c r="H153" s="14">
        <f>IFERROR(VLOOKUP(C153,'June-18'!$F:$K,6,0),0)</f>
        <v>0</v>
      </c>
    </row>
    <row r="154" spans="2:8" s="8" customFormat="1" ht="13.5" customHeight="1">
      <c r="B154" s="22" t="s">
        <v>484</v>
      </c>
      <c r="C154" s="14" t="s">
        <v>193</v>
      </c>
      <c r="D154" s="14" t="s">
        <v>272</v>
      </c>
      <c r="E154" s="14" t="s">
        <v>260</v>
      </c>
      <c r="F154" s="14">
        <f>IFERROR(VLOOKUP(C154,'MAY-18'!F:K,6,0), 0)</f>
        <v>444.28750000000002</v>
      </c>
      <c r="G154" s="14">
        <f>IFERROR(VLOOKUP(C154,'29MAY-18 '!$F:$K,6,0),0)</f>
        <v>441.64375000000001</v>
      </c>
      <c r="H154" s="14">
        <f>IFERROR(VLOOKUP(C154,'June-18'!$F:$K,6,0),0)</f>
        <v>441.09500000000003</v>
      </c>
    </row>
    <row r="155" spans="2:8" s="8" customFormat="1" ht="13.5" customHeight="1">
      <c r="B155" s="22" t="s">
        <v>490</v>
      </c>
      <c r="C155" s="14" t="s">
        <v>39</v>
      </c>
      <c r="D155" s="14" t="s">
        <v>273</v>
      </c>
      <c r="E155" s="14" t="s">
        <v>260</v>
      </c>
      <c r="F155" s="14">
        <f>IFERROR(VLOOKUP(C155,'MAY-18'!F:K,6,0), 0)</f>
        <v>176.60416612729287</v>
      </c>
      <c r="G155" s="14">
        <f>IFERROR(VLOOKUP(C155,'29MAY-18 '!$F:$K,6,0),0)</f>
        <v>169.60801459854073</v>
      </c>
      <c r="H155" s="14">
        <f>IFERROR(VLOOKUP(C155,'June-18'!$F:$K,6,0),0)</f>
        <v>188.37345858744777</v>
      </c>
    </row>
    <row r="156" spans="2:8" s="8" customFormat="1" ht="13.5" customHeight="1">
      <c r="B156" s="22" t="s">
        <v>494</v>
      </c>
      <c r="C156" s="14" t="s">
        <v>79</v>
      </c>
      <c r="D156" s="14" t="s">
        <v>273</v>
      </c>
      <c r="E156" s="14" t="s">
        <v>260</v>
      </c>
      <c r="F156" s="14">
        <f>IFERROR(VLOOKUP(C156,'MAY-18'!F:K,6,0), 0)</f>
        <v>0</v>
      </c>
      <c r="G156" s="14">
        <f>IFERROR(VLOOKUP(C156,'29MAY-18 '!$F:$K,6,0),0)</f>
        <v>0</v>
      </c>
      <c r="H156" s="14">
        <f>IFERROR(VLOOKUP(C156,'June-18'!$F:$K,6,0),0)</f>
        <v>0</v>
      </c>
    </row>
    <row r="157" spans="2:8" s="8" customFormat="1" ht="13.5" customHeight="1">
      <c r="B157" s="22" t="s">
        <v>491</v>
      </c>
      <c r="C157" s="14" t="s">
        <v>93</v>
      </c>
      <c r="D157" s="14" t="s">
        <v>273</v>
      </c>
      <c r="E157" s="14" t="s">
        <v>260</v>
      </c>
      <c r="F157" s="14">
        <f>IFERROR(VLOOKUP(C157,'MAY-18'!F:K,6,0), 0)</f>
        <v>308.68756463719831</v>
      </c>
      <c r="G157" s="14">
        <f>IFERROR(VLOOKUP(C157,'29MAY-18 '!$F:$K,6,0),0)</f>
        <v>204.62823479006124</v>
      </c>
      <c r="H157" s="14">
        <f>IFERROR(VLOOKUP(C157,'June-18'!$F:$K,6,0),0)</f>
        <v>192.67343122101931</v>
      </c>
    </row>
    <row r="158" spans="2:8" s="8" customFormat="1" ht="13.5" customHeight="1">
      <c r="B158" s="22" t="s">
        <v>496</v>
      </c>
      <c r="C158" s="14" t="s">
        <v>122</v>
      </c>
      <c r="D158" s="14" t="s">
        <v>273</v>
      </c>
      <c r="E158" s="14" t="s">
        <v>260</v>
      </c>
      <c r="F158" s="14">
        <f>IFERROR(VLOOKUP(C158,'MAY-18'!F:K,6,0), 0)</f>
        <v>0</v>
      </c>
      <c r="G158" s="14">
        <f>IFERROR(VLOOKUP(C158,'29MAY-18 '!$F:$K,6,0),0)</f>
        <v>0</v>
      </c>
      <c r="H158" s="14">
        <f>IFERROR(VLOOKUP(C158,'June-18'!$F:$K,6,0),0)</f>
        <v>0</v>
      </c>
    </row>
    <row r="159" spans="2:8" s="8" customFormat="1" ht="13.5" customHeight="1">
      <c r="B159" s="22" t="s">
        <v>495</v>
      </c>
      <c r="C159" s="14" t="s">
        <v>121</v>
      </c>
      <c r="D159" s="14" t="s">
        <v>273</v>
      </c>
      <c r="E159" s="14" t="s">
        <v>260</v>
      </c>
      <c r="F159" s="14">
        <f>IFERROR(VLOOKUP(C159,'MAY-18'!F:K,6,0), 0)</f>
        <v>460.91813008130077</v>
      </c>
      <c r="G159" s="14">
        <f>IFERROR(VLOOKUP(C159,'29MAY-18 '!$F:$K,6,0),0)</f>
        <v>473.89511627906978</v>
      </c>
      <c r="H159" s="14">
        <f>IFERROR(VLOOKUP(C159,'June-18'!$F:$K,6,0),0)</f>
        <v>358.77976923076847</v>
      </c>
    </row>
    <row r="160" spans="2:8" s="8" customFormat="1" ht="13.5" customHeight="1">
      <c r="B160" s="22" t="s">
        <v>492</v>
      </c>
      <c r="C160" t="s">
        <v>354</v>
      </c>
      <c r="D160" s="14" t="s">
        <v>273</v>
      </c>
      <c r="E160" s="14" t="s">
        <v>260</v>
      </c>
      <c r="F160" s="14">
        <f>IFERROR(VLOOKUP(C160,'MAY-18'!F:K,6,0), 0)</f>
        <v>134.15164904862584</v>
      </c>
      <c r="G160" s="14">
        <f>IFERROR(VLOOKUP(C160,'29MAY-18 '!$F:$K,6,0),0)</f>
        <v>134.02701461377865</v>
      </c>
      <c r="H160" s="14">
        <f>IFERROR(VLOOKUP(C160,'June-18'!$F:$K,6,0),0)</f>
        <v>112.23367567567568</v>
      </c>
    </row>
    <row r="161" spans="2:8" s="8" customFormat="1" ht="13.5" customHeight="1">
      <c r="B161" s="22" t="s">
        <v>493</v>
      </c>
      <c r="C161" s="14" t="s">
        <v>188</v>
      </c>
      <c r="D161" s="14" t="s">
        <v>273</v>
      </c>
      <c r="E161" s="14" t="s">
        <v>260</v>
      </c>
      <c r="F161" s="14">
        <f>IFERROR(VLOOKUP(C161,'MAY-18'!F:K,6,0), 0)</f>
        <v>228.17746411483259</v>
      </c>
      <c r="G161" s="14">
        <f>IFERROR(VLOOKUP(C161,'29MAY-18 '!$F:$K,6,0),0)</f>
        <v>238.22164444444445</v>
      </c>
      <c r="H161" s="14">
        <f>IFERROR(VLOOKUP(C161,'June-18'!$F:$K,6,0),0)</f>
        <v>201.6754285714286</v>
      </c>
    </row>
    <row r="162" spans="2:8" s="8" customFormat="1" ht="13.5" customHeight="1">
      <c r="B162" s="22" t="s">
        <v>506</v>
      </c>
      <c r="C162" s="14" t="s">
        <v>23</v>
      </c>
      <c r="D162" s="14" t="s">
        <v>274</v>
      </c>
      <c r="E162" s="14" t="s">
        <v>260</v>
      </c>
      <c r="F162" s="14">
        <f>IFERROR(VLOOKUP(C162,'MAY-18'!F:K,6,0), 0)</f>
        <v>104.81431818181817</v>
      </c>
      <c r="G162" s="14">
        <f>IFERROR(VLOOKUP(C162,'29MAY-18 '!$F:$K,6,0),0)</f>
        <v>104.83636363636366</v>
      </c>
      <c r="H162" s="14">
        <f>IFERROR(VLOOKUP(C162,'June-18'!$F:$K,6,0),0)</f>
        <v>89.328000000000003</v>
      </c>
    </row>
    <row r="163" spans="2:8" s="8" customFormat="1" ht="13.5" customHeight="1">
      <c r="B163" s="22" t="s">
        <v>503</v>
      </c>
      <c r="C163" s="14" t="s">
        <v>95</v>
      </c>
      <c r="D163" s="14" t="s">
        <v>274</v>
      </c>
      <c r="E163" s="14" t="s">
        <v>260</v>
      </c>
      <c r="F163" s="14">
        <f>IFERROR(VLOOKUP(C163,'MAY-18'!F:K,6,0), 0)</f>
        <v>120.97450885668293</v>
      </c>
      <c r="G163" s="14">
        <f>IFERROR(VLOOKUP(C163,'29MAY-18 '!$F:$K,6,0),0)</f>
        <v>187.35082311733831</v>
      </c>
      <c r="H163" s="14">
        <f>IFERROR(VLOOKUP(C163,'June-18'!$F:$K,6,0),0)</f>
        <v>127.38589020771512</v>
      </c>
    </row>
    <row r="164" spans="2:8" s="8" customFormat="1" ht="13.5" customHeight="1">
      <c r="B164" s="22" t="s">
        <v>592</v>
      </c>
      <c r="C164" s="14" t="s">
        <v>32</v>
      </c>
      <c r="D164" s="14" t="s">
        <v>274</v>
      </c>
      <c r="E164" s="14" t="s">
        <v>260</v>
      </c>
      <c r="F164" s="14">
        <f>IFERROR(VLOOKUP(C164,'MAY-18'!F:K,6,0), 0)</f>
        <v>0</v>
      </c>
      <c r="G164" s="14">
        <f>IFERROR(VLOOKUP(C164,'29MAY-18 '!$F:$K,6,0),0)</f>
        <v>0</v>
      </c>
      <c r="H164" s="14">
        <f>IFERROR(VLOOKUP(C164,'June-18'!$F:$K,6,0),0)</f>
        <v>0</v>
      </c>
    </row>
    <row r="165" spans="2:8" s="8" customFormat="1" ht="13.5" customHeight="1">
      <c r="B165" s="22" t="s">
        <v>507</v>
      </c>
      <c r="C165" s="14" t="s">
        <v>183</v>
      </c>
      <c r="D165" s="14" t="s">
        <v>274</v>
      </c>
      <c r="E165" s="14" t="s">
        <v>260</v>
      </c>
      <c r="F165" s="14">
        <f>IFERROR(VLOOKUP(C165,'MAY-18'!F:K,6,0), 0)</f>
        <v>663.68499999999995</v>
      </c>
      <c r="G165" s="14">
        <f>IFERROR(VLOOKUP(C165,'29MAY-18 '!$F:$K,6,0),0)</f>
        <v>663.68499999999995</v>
      </c>
      <c r="H165" s="14">
        <f>IFERROR(VLOOKUP(C165,'June-18'!$F:$K,6,0),0)</f>
        <v>652.93499999999995</v>
      </c>
    </row>
    <row r="166" spans="2:8" s="8" customFormat="1" ht="13.5" customHeight="1">
      <c r="B166" s="22" t="s">
        <v>497</v>
      </c>
      <c r="C166" s="14" t="s">
        <v>84</v>
      </c>
      <c r="D166" s="14" t="s">
        <v>274</v>
      </c>
      <c r="E166" s="14" t="s">
        <v>260</v>
      </c>
      <c r="F166" s="14">
        <f>IFERROR(VLOOKUP(C166,'MAY-18'!F:K,6,0), 0)</f>
        <v>81.474895758447261</v>
      </c>
      <c r="G166" s="14">
        <f>IFERROR(VLOOKUP(C166,'29MAY-18 '!$F:$K,6,0),0)</f>
        <v>80.042566807313804</v>
      </c>
      <c r="H166" s="14">
        <f>IFERROR(VLOOKUP(C166,'June-18'!$F:$K,6,0),0)</f>
        <v>64.881219350563086</v>
      </c>
    </row>
    <row r="167" spans="2:8" s="8" customFormat="1" ht="13.5" customHeight="1">
      <c r="B167" s="22" t="s">
        <v>504</v>
      </c>
      <c r="C167" s="14" t="s">
        <v>101</v>
      </c>
      <c r="D167" s="14" t="s">
        <v>274</v>
      </c>
      <c r="E167" s="14" t="s">
        <v>260</v>
      </c>
      <c r="F167" s="14">
        <f>IFERROR(VLOOKUP(C167,'MAY-18'!F:K,6,0), 0)</f>
        <v>136.88504950495047</v>
      </c>
      <c r="G167" s="14">
        <f>IFERROR(VLOOKUP(C167,'29MAY-18 '!$F:$K,6,0),0)</f>
        <v>133.66995238095237</v>
      </c>
      <c r="H167" s="14">
        <f>IFERROR(VLOOKUP(C167,'June-18'!$F:$K,6,0),0)</f>
        <v>121.75618181818182</v>
      </c>
    </row>
    <row r="168" spans="2:8" s="8" customFormat="1" ht="13.5" customHeight="1">
      <c r="B168" s="22" t="s">
        <v>502</v>
      </c>
      <c r="C168" s="14" t="s">
        <v>131</v>
      </c>
      <c r="D168" s="14" t="s">
        <v>274</v>
      </c>
      <c r="E168" s="14" t="s">
        <v>260</v>
      </c>
      <c r="F168" s="14">
        <f>IFERROR(VLOOKUP(C168,'MAY-18'!F:K,6,0), 0)</f>
        <v>87.114076147816277</v>
      </c>
      <c r="G168" s="14">
        <f>IFERROR(VLOOKUP(C168,'29MAY-18 '!$F:$K,6,0),0)</f>
        <v>94.758883928571365</v>
      </c>
      <c r="H168" s="14">
        <f>IFERROR(VLOOKUP(C168,'June-18'!$F:$K,6,0),0)</f>
        <v>97.921513452914809</v>
      </c>
    </row>
    <row r="169" spans="2:8" s="8" customFormat="1" ht="13.5" customHeight="1">
      <c r="B169" s="22" t="s">
        <v>501</v>
      </c>
      <c r="C169" s="14" t="s">
        <v>120</v>
      </c>
      <c r="D169" s="14" t="s">
        <v>274</v>
      </c>
      <c r="E169" s="14" t="s">
        <v>260</v>
      </c>
      <c r="F169" s="14">
        <f>IFERROR(VLOOKUP(C169,'MAY-18'!F:K,6,0), 0)</f>
        <v>145.45505197505199</v>
      </c>
      <c r="G169" s="14">
        <f>IFERROR(VLOOKUP(C169,'29MAY-18 '!$F:$K,6,0),0)</f>
        <v>143.00411016949158</v>
      </c>
      <c r="H169" s="14">
        <f>IFERROR(VLOOKUP(C169,'June-18'!$F:$K,6,0),0)</f>
        <v>146.80415448851753</v>
      </c>
    </row>
    <row r="170" spans="2:8" s="8" customFormat="1" ht="13.5" customHeight="1">
      <c r="B170" s="22" t="s">
        <v>498</v>
      </c>
      <c r="C170" s="14" t="s">
        <v>150</v>
      </c>
      <c r="D170" s="14" t="s">
        <v>274</v>
      </c>
      <c r="E170" s="14" t="s">
        <v>260</v>
      </c>
      <c r="F170" s="14">
        <f>IFERROR(VLOOKUP(C170,'MAY-18'!F:K,6,0), 0)</f>
        <v>126.96341807909607</v>
      </c>
      <c r="G170" s="14">
        <f>IFERROR(VLOOKUP(C170,'29MAY-18 '!$F:$K,6,0),0)</f>
        <v>132.1542735042735</v>
      </c>
      <c r="H170" s="14">
        <f>IFERROR(VLOOKUP(C170,'June-18'!$F:$K,6,0),0)</f>
        <v>116.75816155988858</v>
      </c>
    </row>
    <row r="171" spans="2:8" s="8" customFormat="1" ht="13.5" customHeight="1">
      <c r="B171" s="22" t="s">
        <v>505</v>
      </c>
      <c r="C171" s="14" t="s">
        <v>167</v>
      </c>
      <c r="D171" s="14" t="s">
        <v>274</v>
      </c>
      <c r="E171" s="14" t="s">
        <v>260</v>
      </c>
      <c r="F171" s="14">
        <f>IFERROR(VLOOKUP(C171,'MAY-18'!F:K,6,0), 0)</f>
        <v>107.34945392491471</v>
      </c>
      <c r="G171" s="14">
        <f>IFERROR(VLOOKUP(C171,'29MAY-18 '!$F:$K,6,0),0)</f>
        <v>103.9346153846153</v>
      </c>
      <c r="H171" s="14">
        <f>IFERROR(VLOOKUP(C171,'June-18'!$F:$K,6,0),0)</f>
        <v>88.822082018927134</v>
      </c>
    </row>
    <row r="172" spans="2:8" s="8" customFormat="1" ht="13.5" customHeight="1">
      <c r="B172" s="22" t="s">
        <v>500</v>
      </c>
      <c r="C172" s="14" t="s">
        <v>181</v>
      </c>
      <c r="D172" s="14" t="s">
        <v>274</v>
      </c>
      <c r="E172" s="14" t="s">
        <v>260</v>
      </c>
      <c r="F172" s="14">
        <f>IFERROR(VLOOKUP(C172,'MAY-18'!F:K,6,0), 0)</f>
        <v>155.49848706686274</v>
      </c>
      <c r="G172" s="14">
        <f>IFERROR(VLOOKUP(C172,'29MAY-18 '!$F:$K,6,0),0)</f>
        <v>123.03288596902811</v>
      </c>
      <c r="H172" s="14">
        <f>IFERROR(VLOOKUP(C172,'June-18'!$F:$K,6,0),0)</f>
        <v>203.08953437771714</v>
      </c>
    </row>
    <row r="173" spans="2:8" s="8" customFormat="1" ht="13.5" customHeight="1">
      <c r="B173" s="22" t="s">
        <v>499</v>
      </c>
      <c r="C173" s="14" t="s">
        <v>197</v>
      </c>
      <c r="D173" s="14" t="s">
        <v>274</v>
      </c>
      <c r="E173" s="14" t="s">
        <v>260</v>
      </c>
      <c r="F173" s="14">
        <f>IFERROR(VLOOKUP(C173,'MAY-18'!F:K,6,0), 0)</f>
        <v>134.71090993500502</v>
      </c>
      <c r="G173" s="14">
        <f>IFERROR(VLOOKUP(C173,'29MAY-18 '!$F:$K,6,0),0)</f>
        <v>126.04765624999995</v>
      </c>
      <c r="H173" s="14">
        <f>IFERROR(VLOOKUP(C173,'June-18'!$F:$K,6,0),0)</f>
        <v>168.32644091810681</v>
      </c>
    </row>
    <row r="174" spans="2:8" s="8" customFormat="1" ht="13.5" customHeight="1">
      <c r="B174" s="22" t="s">
        <v>513</v>
      </c>
      <c r="C174" s="14" t="s">
        <v>2</v>
      </c>
      <c r="D174" s="14" t="s">
        <v>275</v>
      </c>
      <c r="E174" s="14" t="s">
        <v>260</v>
      </c>
      <c r="F174" s="14">
        <f>IFERROR(VLOOKUP(C174,'MAY-18'!F:K,6,0), 0)</f>
        <v>0</v>
      </c>
      <c r="G174" s="14">
        <f>IFERROR(VLOOKUP(C174,'29MAY-18 '!$F:$K,6,0),0)</f>
        <v>0</v>
      </c>
      <c r="H174" s="14">
        <f>IFERROR(VLOOKUP(C174,'June-18'!$F:$K,6,0),0)</f>
        <v>0</v>
      </c>
    </row>
    <row r="175" spans="2:8" s="8" customFormat="1" ht="13.5" customHeight="1">
      <c r="B175" s="22" t="s">
        <v>510</v>
      </c>
      <c r="C175" s="14" t="s">
        <v>14</v>
      </c>
      <c r="D175" s="14" t="s">
        <v>275</v>
      </c>
      <c r="E175" s="14" t="s">
        <v>260</v>
      </c>
      <c r="F175" s="14">
        <f>IFERROR(VLOOKUP(C175,'MAY-18'!F:K,6,0), 0)</f>
        <v>152.88709677419354</v>
      </c>
      <c r="G175" s="14">
        <f>IFERROR(VLOOKUP(C175,'29MAY-18 '!$F:$K,6,0),0)</f>
        <v>144.17045454545453</v>
      </c>
      <c r="H175" s="14">
        <f>IFERROR(VLOOKUP(C175,'June-18'!$F:$K,6,0),0)</f>
        <v>112.53409090909091</v>
      </c>
    </row>
    <row r="176" spans="2:8" s="8" customFormat="1" ht="13.5" customHeight="1">
      <c r="B176" s="22" t="s">
        <v>516</v>
      </c>
      <c r="C176" s="14" t="s">
        <v>27</v>
      </c>
      <c r="D176" s="14" t="s">
        <v>275</v>
      </c>
      <c r="E176" s="14" t="s">
        <v>260</v>
      </c>
      <c r="F176" s="14">
        <f>IFERROR(VLOOKUP(C176,'MAY-18'!F:K,6,0), 0)</f>
        <v>1846.5714285714287</v>
      </c>
      <c r="G176" s="14">
        <f>IFERROR(VLOOKUP(C176,'29MAY-18 '!$F:$K,6,0),0)</f>
        <v>1759.0882352941176</v>
      </c>
      <c r="H176" s="14">
        <f>IFERROR(VLOOKUP(C176,'June-18'!$F:$K,6,0),0)</f>
        <v>1532</v>
      </c>
    </row>
    <row r="177" spans="2:8" s="8" customFormat="1" ht="13.5" customHeight="1">
      <c r="B177" s="22" t="s">
        <v>508</v>
      </c>
      <c r="C177" s="14" t="s">
        <v>87</v>
      </c>
      <c r="D177" s="14" t="s">
        <v>275</v>
      </c>
      <c r="E177" s="14" t="s">
        <v>260</v>
      </c>
      <c r="F177" s="14">
        <f>IFERROR(VLOOKUP(C177,'MAY-18'!F:K,6,0), 0)</f>
        <v>157.98628249141746</v>
      </c>
      <c r="G177" s="14">
        <f>IFERROR(VLOOKUP(C177,'29MAY-18 '!$F:$K,6,0),0)</f>
        <v>220.23007638888836</v>
      </c>
      <c r="H177" s="14">
        <f>IFERROR(VLOOKUP(C177,'June-18'!$F:$K,6,0),0)</f>
        <v>190.94972380349927</v>
      </c>
    </row>
    <row r="178" spans="2:8" s="8" customFormat="1" ht="13.5" customHeight="1">
      <c r="B178" s="22" t="s">
        <v>517</v>
      </c>
      <c r="C178" s="14" t="s">
        <v>128</v>
      </c>
      <c r="D178" s="14" t="s">
        <v>275</v>
      </c>
      <c r="E178" s="14" t="s">
        <v>260</v>
      </c>
      <c r="F178" s="14">
        <f>IFERROR(VLOOKUP(C178,'MAY-18'!F:K,6,0), 0)</f>
        <v>254.33</v>
      </c>
      <c r="G178" s="14">
        <f>IFERROR(VLOOKUP(C178,'29MAY-18 '!$F:$K,6,0),0)</f>
        <v>284.32941176470592</v>
      </c>
      <c r="H178" s="14">
        <f>IFERROR(VLOOKUP(C178,'June-18'!$F:$K,6,0),0)</f>
        <v>270.86666666666667</v>
      </c>
    </row>
    <row r="179" spans="2:8" s="8" customFormat="1" ht="13.5" customHeight="1">
      <c r="B179" s="22" t="s">
        <v>511</v>
      </c>
      <c r="C179" s="14" t="s">
        <v>512</v>
      </c>
      <c r="D179" s="14" t="s">
        <v>275</v>
      </c>
      <c r="E179" s="14" t="s">
        <v>260</v>
      </c>
      <c r="F179" s="14">
        <f>IFERROR(VLOOKUP(C179,'MAY-18'!F:K,6,0), 0)</f>
        <v>0</v>
      </c>
      <c r="G179" s="14">
        <f>IFERROR(VLOOKUP(C179,'29MAY-18 '!$F:$K,6,0),0)</f>
        <v>0</v>
      </c>
      <c r="H179" s="14">
        <f>IFERROR(VLOOKUP(C179,'June-18'!$F:$K,6,0),0)</f>
        <v>0</v>
      </c>
    </row>
    <row r="180" spans="2:8" s="8" customFormat="1" ht="13.5" customHeight="1">
      <c r="B180" s="22" t="s">
        <v>514</v>
      </c>
      <c r="C180" s="14" t="s">
        <v>141</v>
      </c>
      <c r="D180" s="14" t="s">
        <v>275</v>
      </c>
      <c r="E180" s="14" t="s">
        <v>260</v>
      </c>
      <c r="F180" s="14">
        <f>IFERROR(VLOOKUP(C180,'MAY-18'!F:K,6,0), 0)</f>
        <v>273.78357894736843</v>
      </c>
      <c r="G180" s="14">
        <f>IFERROR(VLOOKUP(C180,'29MAY-18 '!$F:$K,6,0),0)</f>
        <v>661.47773901808739</v>
      </c>
      <c r="H180" s="14">
        <f>IFERROR(VLOOKUP(C180,'June-18'!$F:$K,6,0),0)</f>
        <v>624.53840632603408</v>
      </c>
    </row>
    <row r="181" spans="2:8" s="8" customFormat="1" ht="13.5" customHeight="1">
      <c r="B181" s="22" t="s">
        <v>509</v>
      </c>
      <c r="C181" s="14" t="s">
        <v>151</v>
      </c>
      <c r="D181" s="14" t="s">
        <v>275</v>
      </c>
      <c r="E181" s="14" t="s">
        <v>260</v>
      </c>
      <c r="F181" s="14">
        <f>IFERROR(VLOOKUP(C181,'MAY-18'!F:K,6,0), 0)</f>
        <v>43.75</v>
      </c>
      <c r="G181" s="14">
        <f>IFERROR(VLOOKUP(C181,'29MAY-18 '!$F:$K,6,0),0)</f>
        <v>43.75</v>
      </c>
      <c r="H181" s="14">
        <f>IFERROR(VLOOKUP(C181,'June-18'!$F:$K,6,0),0)</f>
        <v>24</v>
      </c>
    </row>
    <row r="182" spans="2:8" s="8" customFormat="1" ht="13.5" customHeight="1">
      <c r="B182" s="22" t="s">
        <v>515</v>
      </c>
      <c r="C182" s="14" t="s">
        <v>105</v>
      </c>
      <c r="D182" s="14" t="s">
        <v>275</v>
      </c>
      <c r="E182" s="14" t="s">
        <v>260</v>
      </c>
      <c r="F182" s="14">
        <f>IFERROR(VLOOKUP(C182,'MAY-18'!F:K,6,0), 0)</f>
        <v>81.594794372294942</v>
      </c>
      <c r="G182" s="14">
        <f>IFERROR(VLOOKUP(C182,'29MAY-18 '!$F:$K,6,0),0)</f>
        <v>101.22000000000028</v>
      </c>
      <c r="H182" s="14">
        <f>IFERROR(VLOOKUP(C182,'June-18'!$F:$K,6,0),0)</f>
        <v>139.63378059071729</v>
      </c>
    </row>
    <row r="183" spans="2:8" s="8" customFormat="1" ht="13.5" customHeight="1">
      <c r="B183" s="22" t="s">
        <v>534</v>
      </c>
      <c r="C183" s="14" t="s">
        <v>6</v>
      </c>
      <c r="D183" s="14" t="s">
        <v>276</v>
      </c>
      <c r="E183" s="14" t="s">
        <v>260</v>
      </c>
      <c r="F183" s="14">
        <f>IFERROR(VLOOKUP(C183,'MAY-18'!F:K,6,0), 0)</f>
        <v>267.0556589147285</v>
      </c>
      <c r="G183" s="14">
        <f>IFERROR(VLOOKUP(C183,'29MAY-18 '!$F:$K,6,0),0)</f>
        <v>269.02453846153838</v>
      </c>
      <c r="H183" s="14">
        <f>IFERROR(VLOOKUP(C183,'June-18'!$F:$K,6,0),0)</f>
        <v>275.45161971830919</v>
      </c>
    </row>
    <row r="184" spans="2:8" s="8" customFormat="1" ht="13.5" customHeight="1">
      <c r="B184" s="22" t="s">
        <v>524</v>
      </c>
      <c r="C184" s="14" t="s">
        <v>12</v>
      </c>
      <c r="D184" s="14" t="s">
        <v>276</v>
      </c>
      <c r="E184" s="14" t="s">
        <v>260</v>
      </c>
      <c r="F184" s="14">
        <f>IFERROR(VLOOKUP(C184,'MAY-18'!F:K,6,0), 0)</f>
        <v>284.06345794392519</v>
      </c>
      <c r="G184" s="14">
        <f>IFERROR(VLOOKUP(C184,'29MAY-18 '!$F:$K,6,0),0)</f>
        <v>295.74581196581198</v>
      </c>
      <c r="H184" s="14">
        <f>IFERROR(VLOOKUP(C184,'June-18'!$F:$K,6,0),0)</f>
        <v>270.36398373983735</v>
      </c>
    </row>
    <row r="185" spans="2:8" s="8" customFormat="1" ht="13.5" customHeight="1">
      <c r="B185" s="22" t="s">
        <v>536</v>
      </c>
      <c r="C185" s="14" t="s">
        <v>18</v>
      </c>
      <c r="D185" s="14" t="s">
        <v>276</v>
      </c>
      <c r="E185" s="14" t="s">
        <v>260</v>
      </c>
      <c r="F185" s="14">
        <f>IFERROR(VLOOKUP(C185,'MAY-18'!F:K,6,0), 0)</f>
        <v>252.08</v>
      </c>
      <c r="G185" s="14">
        <f>IFERROR(VLOOKUP(C185,'29MAY-18 '!$F:$K,6,0),0)</f>
        <v>245.75148148148148</v>
      </c>
      <c r="H185" s="14">
        <f>IFERROR(VLOOKUP(C185,'June-18'!$F:$K,6,0),0)</f>
        <v>213.28571428571428</v>
      </c>
    </row>
    <row r="186" spans="2:8" s="8" customFormat="1" ht="13.5" customHeight="1">
      <c r="B186" s="22" t="s">
        <v>537</v>
      </c>
      <c r="C186" s="14" t="s">
        <v>44</v>
      </c>
      <c r="D186" s="14" t="s">
        <v>276</v>
      </c>
      <c r="E186" s="14" t="s">
        <v>260</v>
      </c>
      <c r="F186" s="14">
        <f>IFERROR(VLOOKUP(C186,'MAY-18'!F:K,6,0), 0)</f>
        <v>87.530797872340415</v>
      </c>
      <c r="G186" s="14">
        <f>IFERROR(VLOOKUP(C186,'29MAY-18 '!$F:$K,6,0),0)</f>
        <v>84.720099999999931</v>
      </c>
      <c r="H186" s="14">
        <f>IFERROR(VLOOKUP(C186,'June-18'!$F:$K,6,0),0)</f>
        <v>89.707871287128725</v>
      </c>
    </row>
    <row r="187" spans="2:8" s="8" customFormat="1" ht="13.5" customHeight="1">
      <c r="B187" s="22" t="s">
        <v>533</v>
      </c>
      <c r="C187" s="14" t="s">
        <v>65</v>
      </c>
      <c r="D187" s="14" t="s">
        <v>276</v>
      </c>
      <c r="E187" s="14" t="s">
        <v>260</v>
      </c>
      <c r="F187" s="14">
        <f>IFERROR(VLOOKUP(C187,'MAY-18'!F:K,6,0), 0)</f>
        <v>179.94096234309623</v>
      </c>
      <c r="G187" s="14">
        <f>IFERROR(VLOOKUP(C187,'29MAY-18 '!$F:$K,6,0),0)</f>
        <v>182.48436440677969</v>
      </c>
      <c r="H187" s="14">
        <f>IFERROR(VLOOKUP(C187,'June-18'!$F:$K,6,0),0)</f>
        <v>163.11223367697596</v>
      </c>
    </row>
    <row r="188" spans="2:8" s="8" customFormat="1" ht="13.5" customHeight="1">
      <c r="B188" s="22" t="s">
        <v>519</v>
      </c>
      <c r="C188" s="14" t="s">
        <v>88</v>
      </c>
      <c r="D188" s="14" t="s">
        <v>276</v>
      </c>
      <c r="E188" s="14" t="s">
        <v>260</v>
      </c>
      <c r="F188" s="14">
        <f>IFERROR(VLOOKUP(C188,'MAY-18'!F:K,6,0), 0)</f>
        <v>0</v>
      </c>
      <c r="G188" s="14">
        <f>IFERROR(VLOOKUP(C188,'29MAY-18 '!$F:$K,6,0),0)</f>
        <v>0</v>
      </c>
      <c r="H188" s="14">
        <f>IFERROR(VLOOKUP(C188,'June-18'!$F:$K,6,0),0)</f>
        <v>0</v>
      </c>
    </row>
    <row r="189" spans="2:8" s="8" customFormat="1" ht="13.5" customHeight="1">
      <c r="B189" s="22" t="s">
        <v>527</v>
      </c>
      <c r="C189" s="14" t="s">
        <v>86</v>
      </c>
      <c r="D189" s="14" t="s">
        <v>276</v>
      </c>
      <c r="E189" s="14" t="s">
        <v>260</v>
      </c>
      <c r="F189" s="14">
        <f>IFERROR(VLOOKUP(C189,'MAY-18'!F:K,6,0), 0)</f>
        <v>301.04081232493002</v>
      </c>
      <c r="G189" s="14">
        <f>IFERROR(VLOOKUP(C189,'29MAY-18 '!$F:$K,6,0),0)</f>
        <v>374.87184357541912</v>
      </c>
      <c r="H189" s="14">
        <f>IFERROR(VLOOKUP(C189,'June-18'!$F:$K,6,0),0)</f>
        <v>390.95852367688019</v>
      </c>
    </row>
    <row r="190" spans="2:8" s="8" customFormat="1" ht="13.5" customHeight="1">
      <c r="B190" s="22" t="s">
        <v>525</v>
      </c>
      <c r="C190" s="14" t="s">
        <v>92</v>
      </c>
      <c r="D190" s="14" t="s">
        <v>276</v>
      </c>
      <c r="E190" s="14" t="s">
        <v>260</v>
      </c>
      <c r="F190" s="14">
        <f>IFERROR(VLOOKUP(C190,'MAY-18'!F:K,6,0), 0)</f>
        <v>282.58833333333331</v>
      </c>
      <c r="G190" s="14">
        <f>IFERROR(VLOOKUP(C190,'29MAY-18 '!$F:$K,6,0),0)</f>
        <v>218.66365030674856</v>
      </c>
      <c r="H190" s="14">
        <f>IFERROR(VLOOKUP(C190,'June-18'!$F:$K,6,0),0)</f>
        <v>235.32239644970383</v>
      </c>
    </row>
    <row r="191" spans="2:8" s="8" customFormat="1" ht="13.5" customHeight="1">
      <c r="B191" s="22" t="s">
        <v>532</v>
      </c>
      <c r="C191" s="14" t="s">
        <v>98</v>
      </c>
      <c r="D191" s="14" t="s">
        <v>276</v>
      </c>
      <c r="E191" s="14" t="s">
        <v>260</v>
      </c>
      <c r="F191" s="14">
        <f>IFERROR(VLOOKUP(C191,'MAY-18'!F:K,6,0), 0)</f>
        <v>34</v>
      </c>
      <c r="G191" s="14">
        <f>IFERROR(VLOOKUP(C191,'29MAY-18 '!$F:$K,6,0),0)</f>
        <v>34</v>
      </c>
      <c r="H191" s="14">
        <f>IFERROR(VLOOKUP(C191,'June-18'!$F:$K,6,0),0)</f>
        <v>17.5</v>
      </c>
    </row>
    <row r="192" spans="2:8" s="8" customFormat="1" ht="13.5" customHeight="1">
      <c r="B192" s="22" t="s">
        <v>528</v>
      </c>
      <c r="C192" s="14" t="s">
        <v>102</v>
      </c>
      <c r="D192" s="14" t="s">
        <v>276</v>
      </c>
      <c r="E192" s="14" t="s">
        <v>260</v>
      </c>
      <c r="F192" s="14">
        <f>IFERROR(VLOOKUP(C192,'MAY-18'!F:K,6,0), 0)</f>
        <v>83.687222222222232</v>
      </c>
      <c r="G192" s="14">
        <f>IFERROR(VLOOKUP(C192,'29MAY-18 '!$F:$K,6,0),0)</f>
        <v>79.213170731707336</v>
      </c>
      <c r="H192" s="14">
        <f>IFERROR(VLOOKUP(C192,'June-18'!$F:$K,6,0),0)</f>
        <v>78.237560975609753</v>
      </c>
    </row>
    <row r="193" spans="2:8" s="8" customFormat="1" ht="13.5" customHeight="1">
      <c r="B193" s="22" t="s">
        <v>531</v>
      </c>
      <c r="C193" s="14" t="s">
        <v>145</v>
      </c>
      <c r="D193" s="14" t="s">
        <v>276</v>
      </c>
      <c r="E193" s="14" t="s">
        <v>260</v>
      </c>
      <c r="F193" s="14">
        <f>IFERROR(VLOOKUP(C193,'MAY-18'!F:K,6,0), 0)</f>
        <v>375.92236842105257</v>
      </c>
      <c r="G193" s="14">
        <f>IFERROR(VLOOKUP(C193,'29MAY-18 '!$F:$K,6,0),0)</f>
        <v>381.26252252252243</v>
      </c>
      <c r="H193" s="14">
        <f>IFERROR(VLOOKUP(C193,'June-18'!$F:$K,6,0),0)</f>
        <v>354.74874439461883</v>
      </c>
    </row>
    <row r="194" spans="2:8" s="8" customFormat="1" ht="13.5" customHeight="1">
      <c r="B194" s="22" t="s">
        <v>529</v>
      </c>
      <c r="C194" s="25" t="s">
        <v>530</v>
      </c>
      <c r="D194" s="14" t="s">
        <v>276</v>
      </c>
      <c r="E194" s="14" t="s">
        <v>260</v>
      </c>
      <c r="F194" s="14">
        <f>IFERROR(VLOOKUP(C194,'MAY-18'!F:K,6,0), 0)</f>
        <v>151.66666666666666</v>
      </c>
      <c r="G194" s="14">
        <f>IFERROR(VLOOKUP(C194,'29MAY-18 '!$F:$K,6,0),0)</f>
        <v>146.66666666666666</v>
      </c>
      <c r="H194" s="14">
        <f>IFERROR(VLOOKUP(C194,'June-18'!$F:$K,6,0),0)</f>
        <v>146.66666666666666</v>
      </c>
    </row>
    <row r="195" spans="2:8" s="8" customFormat="1" ht="13.5" customHeight="1">
      <c r="B195" s="22" t="s">
        <v>535</v>
      </c>
      <c r="C195" s="14" t="s">
        <v>157</v>
      </c>
      <c r="D195" s="14" t="s">
        <v>276</v>
      </c>
      <c r="E195" s="14" t="s">
        <v>260</v>
      </c>
      <c r="F195" s="14">
        <f>IFERROR(VLOOKUP(C195,'MAY-18'!F:K,6,0), 0)</f>
        <v>103.8896551724138</v>
      </c>
      <c r="G195" s="14">
        <f>IFERROR(VLOOKUP(C195,'29MAY-18 '!$F:$K,6,0),0)</f>
        <v>99.468571428571423</v>
      </c>
      <c r="H195" s="14">
        <f>IFERROR(VLOOKUP(C195,'June-18'!$F:$K,6,0),0)</f>
        <v>81.849500000000006</v>
      </c>
    </row>
    <row r="196" spans="2:8" s="8" customFormat="1" ht="13.5" customHeight="1">
      <c r="B196" s="22" t="s">
        <v>520</v>
      </c>
      <c r="C196" s="14" t="s">
        <v>163</v>
      </c>
      <c r="D196" s="14" t="s">
        <v>276</v>
      </c>
      <c r="E196" s="14" t="s">
        <v>260</v>
      </c>
      <c r="F196" s="14">
        <f>IFERROR(VLOOKUP(C196,'MAY-18'!F:K,6,0), 0)</f>
        <v>656.06666666666672</v>
      </c>
      <c r="G196" s="14">
        <f>IFERROR(VLOOKUP(C196,'29MAY-18 '!$F:$K,6,0),0)</f>
        <v>656.07666666666671</v>
      </c>
      <c r="H196" s="14">
        <f>IFERROR(VLOOKUP(C196,'June-18'!$F:$K,6,0),0)</f>
        <v>648.57000000000005</v>
      </c>
    </row>
    <row r="197" spans="2:8" s="8" customFormat="1" ht="13.5" customHeight="1">
      <c r="B197" s="22" t="s">
        <v>523</v>
      </c>
      <c r="C197" s="14" t="s">
        <v>176</v>
      </c>
      <c r="D197" s="14" t="s">
        <v>276</v>
      </c>
      <c r="E197" s="14" t="s">
        <v>260</v>
      </c>
      <c r="F197" s="14">
        <f>IFERROR(VLOOKUP(C197,'MAY-18'!F:K,6,0), 0)</f>
        <v>0</v>
      </c>
      <c r="G197" s="14">
        <f>IFERROR(VLOOKUP(C197,'29MAY-18 '!$F:$K,6,0),0)</f>
        <v>0</v>
      </c>
      <c r="H197" s="14">
        <f>IFERROR(VLOOKUP(C197,'June-18'!$F:$K,6,0),0)</f>
        <v>0</v>
      </c>
    </row>
    <row r="198" spans="2:8" s="8" customFormat="1" ht="13.5" customHeight="1">
      <c r="B198" s="22" t="s">
        <v>518</v>
      </c>
      <c r="C198" s="14" t="s">
        <v>187</v>
      </c>
      <c r="D198" s="14" t="s">
        <v>276</v>
      </c>
      <c r="E198" s="14" t="s">
        <v>260</v>
      </c>
      <c r="F198" s="14">
        <f>IFERROR(VLOOKUP(C198,'MAY-18'!F:K,6,0), 0)</f>
        <v>241.00725202429123</v>
      </c>
      <c r="G198" s="14">
        <f>IFERROR(VLOOKUP(C198,'29MAY-18 '!$F:$K,6,0),0)</f>
        <v>219.9546115537851</v>
      </c>
      <c r="H198" s="14">
        <f>IFERROR(VLOOKUP(C198,'June-18'!$F:$K,6,0),0)</f>
        <v>259.1986205250592</v>
      </c>
    </row>
    <row r="199" spans="2:8" s="8" customFormat="1" ht="13.5" customHeight="1">
      <c r="B199" s="22" t="s">
        <v>521</v>
      </c>
      <c r="C199" s="14" t="s">
        <v>522</v>
      </c>
      <c r="D199" s="14" t="s">
        <v>276</v>
      </c>
      <c r="E199" s="14" t="s">
        <v>260</v>
      </c>
      <c r="F199" s="14">
        <f>IFERROR(VLOOKUP(C199,'MAY-18'!F:K,6,0), 0)</f>
        <v>0</v>
      </c>
      <c r="G199" s="14">
        <f>IFERROR(VLOOKUP(C199,'29MAY-18 '!$F:$K,6,0),0)</f>
        <v>0</v>
      </c>
      <c r="H199" s="14">
        <f>IFERROR(VLOOKUP(C199,'June-18'!$F:$K,6,0),0)</f>
        <v>0</v>
      </c>
    </row>
    <row r="200" spans="2:8" s="8" customFormat="1" ht="13.5" customHeight="1">
      <c r="B200" s="22" t="s">
        <v>526</v>
      </c>
      <c r="C200" s="14" t="s">
        <v>1</v>
      </c>
      <c r="D200" s="14" t="s">
        <v>276</v>
      </c>
      <c r="E200" s="14" t="s">
        <v>260</v>
      </c>
      <c r="F200" s="14">
        <f>IFERROR(VLOOKUP(C200,'MAY-18'!F:K,6,0), 0)</f>
        <v>174.25645626690709</v>
      </c>
      <c r="G200" s="14">
        <f>IFERROR(VLOOKUP(C200,'29MAY-18 '!$F:$K,6,0),0)</f>
        <v>184.99532490974718</v>
      </c>
      <c r="H200" s="14">
        <f>IFERROR(VLOOKUP(C200,'June-18'!$F:$K,6,0),0)</f>
        <v>126.97951346654995</v>
      </c>
    </row>
    <row r="201" spans="2:8" s="8" customFormat="1" ht="13.5" customHeight="1">
      <c r="B201" s="22" t="s">
        <v>545</v>
      </c>
      <c r="C201" s="14" t="s">
        <v>29</v>
      </c>
      <c r="D201" s="14" t="s">
        <v>271</v>
      </c>
      <c r="E201" s="14" t="s">
        <v>259</v>
      </c>
      <c r="F201" s="14">
        <f>IFERROR(VLOOKUP(C201,'MAY-18'!F:K,6,0), 0)</f>
        <v>171.42333333333332</v>
      </c>
      <c r="G201" s="14">
        <f>IFERROR(VLOOKUP(C201,'29MAY-18 '!$F:$K,6,0),0)</f>
        <v>156.39227272727271</v>
      </c>
      <c r="H201" s="14">
        <f>IFERROR(VLOOKUP(C201,'June-18'!$F:$K,6,0),0)</f>
        <v>73.943124999999796</v>
      </c>
    </row>
    <row r="202" spans="2:8" s="8" customFormat="1" ht="13.5" customHeight="1">
      <c r="B202" s="22" t="s">
        <v>546</v>
      </c>
      <c r="C202" s="14" t="s">
        <v>17</v>
      </c>
      <c r="D202" s="14" t="s">
        <v>271</v>
      </c>
      <c r="E202" s="14" t="s">
        <v>259</v>
      </c>
      <c r="F202" s="14">
        <f>IFERROR(VLOOKUP(C202,'MAY-18'!F:K,6,0), 0)</f>
        <v>110.29496894409945</v>
      </c>
      <c r="G202" s="14">
        <f>IFERROR(VLOOKUP(C202,'29MAY-18 '!$F:$K,6,0),0)</f>
        <v>108.74678125000014</v>
      </c>
      <c r="H202" s="14">
        <f>IFERROR(VLOOKUP(C202,'June-18'!$F:$K,6,0),0)</f>
        <v>82.316904024767808</v>
      </c>
    </row>
    <row r="203" spans="2:8" s="8" customFormat="1" ht="13.5" customHeight="1">
      <c r="B203" s="22">
        <v>0</v>
      </c>
      <c r="C203" s="14" t="s">
        <v>353</v>
      </c>
      <c r="D203" s="14" t="s">
        <v>271</v>
      </c>
      <c r="E203" s="14" t="s">
        <v>259</v>
      </c>
      <c r="F203" s="14">
        <f>IFERROR(VLOOKUP(C203,'MAY-18'!F:K,6,0), 0)</f>
        <v>0</v>
      </c>
      <c r="G203" s="14">
        <f>IFERROR(VLOOKUP(C203,'29MAY-18 '!$F:$K,6,0),0)</f>
        <v>0</v>
      </c>
      <c r="H203" s="14">
        <f>IFERROR(VLOOKUP(C203,'June-18'!$F:$K,6,0),0)</f>
        <v>0</v>
      </c>
    </row>
    <row r="204" spans="2:8" s="8" customFormat="1" ht="13.5" customHeight="1">
      <c r="B204" s="22" t="s">
        <v>542</v>
      </c>
      <c r="C204" s="25" t="s">
        <v>543</v>
      </c>
      <c r="D204" s="14" t="s">
        <v>271</v>
      </c>
      <c r="E204" s="14" t="s">
        <v>259</v>
      </c>
      <c r="F204" s="14">
        <f>IFERROR(VLOOKUP(C204,'MAY-18'!F:K,6,0), 0)</f>
        <v>132.73614835948598</v>
      </c>
      <c r="G204" s="14">
        <f>IFERROR(VLOOKUP(C204,'29MAY-18 '!$F:$K,6,0),0)</f>
        <v>166.7792875318068</v>
      </c>
      <c r="H204" s="14">
        <f>IFERROR(VLOOKUP(C204,'June-18'!$F:$K,6,0),0)</f>
        <v>72.892141203703474</v>
      </c>
    </row>
    <row r="205" spans="2:8" s="8" customFormat="1" ht="13.5" customHeight="1">
      <c r="B205" s="22" t="s">
        <v>544</v>
      </c>
      <c r="C205" s="14" t="s">
        <v>83</v>
      </c>
      <c r="D205" s="14" t="s">
        <v>271</v>
      </c>
      <c r="E205" s="14" t="s">
        <v>259</v>
      </c>
      <c r="F205" s="14">
        <f>IFERROR(VLOOKUP(C205,'MAY-18'!F:K,6,0), 0)</f>
        <v>180.62333333333322</v>
      </c>
      <c r="G205" s="14">
        <f>IFERROR(VLOOKUP(C205,'29MAY-18 '!$F:$K,6,0),0)</f>
        <v>144.42157794676783</v>
      </c>
      <c r="H205" s="14">
        <f>IFERROR(VLOOKUP(C205,'June-18'!$F:$K,6,0),0)</f>
        <v>104.85679174484052</v>
      </c>
    </row>
    <row r="206" spans="2:8" s="8" customFormat="1" ht="13.5" customHeight="1">
      <c r="B206" s="22" t="s">
        <v>548</v>
      </c>
      <c r="C206" s="14" t="s">
        <v>114</v>
      </c>
      <c r="D206" s="14" t="s">
        <v>271</v>
      </c>
      <c r="E206" s="14" t="s">
        <v>259</v>
      </c>
      <c r="F206" s="14">
        <f>IFERROR(VLOOKUP(C206,'MAY-18'!F:K,6,0), 0)</f>
        <v>211.61476190476193</v>
      </c>
      <c r="G206" s="14">
        <f>IFERROR(VLOOKUP(C206,'29MAY-18 '!$F:$K,6,0),0)</f>
        <v>170.13068181818181</v>
      </c>
      <c r="H206" s="14">
        <f>IFERROR(VLOOKUP(C206,'June-18'!$F:$K,6,0),0)</f>
        <v>168.95772727272728</v>
      </c>
    </row>
    <row r="207" spans="2:8" s="8" customFormat="1" ht="13.5" customHeight="1">
      <c r="B207" s="22" t="s">
        <v>540</v>
      </c>
      <c r="C207" s="14" t="s">
        <v>152</v>
      </c>
      <c r="D207" s="14" t="s">
        <v>271</v>
      </c>
      <c r="E207" s="14" t="s">
        <v>259</v>
      </c>
      <c r="F207" s="14">
        <f>IFERROR(VLOOKUP(C207,'MAY-18'!F:K,6,0), 0)</f>
        <v>104.16626893939404</v>
      </c>
      <c r="G207" s="14">
        <f>IFERROR(VLOOKUP(C207,'29MAY-18 '!$F:$K,6,0),0)</f>
        <v>75.599333333333533</v>
      </c>
      <c r="H207" s="14">
        <f>IFERROR(VLOOKUP(C207,'June-18'!$F:$K,6,0),0)</f>
        <v>57.585716783216782</v>
      </c>
    </row>
    <row r="208" spans="2:8" s="8" customFormat="1" ht="13.5" customHeight="1">
      <c r="B208" s="22" t="s">
        <v>541</v>
      </c>
      <c r="C208" s="14" t="s">
        <v>159</v>
      </c>
      <c r="D208" s="14" t="s">
        <v>271</v>
      </c>
      <c r="E208" s="14" t="s">
        <v>259</v>
      </c>
      <c r="F208" s="14">
        <f>IFERROR(VLOOKUP(C208,'MAY-18'!F:K,6,0), 0)</f>
        <v>183.50955516014287</v>
      </c>
      <c r="G208" s="14">
        <f>IFERROR(VLOOKUP(C208,'29MAY-18 '!$F:$K,6,0),0)</f>
        <v>240.28197879858664</v>
      </c>
      <c r="H208" s="14">
        <f>IFERROR(VLOOKUP(C208,'June-18'!$F:$K,6,0),0)</f>
        <v>306.92255731922398</v>
      </c>
    </row>
    <row r="209" spans="2:8" s="8" customFormat="1" ht="13.5" customHeight="1">
      <c r="B209" s="22" t="s">
        <v>538</v>
      </c>
      <c r="C209" s="14" t="s">
        <v>161</v>
      </c>
      <c r="D209" s="14" t="s">
        <v>271</v>
      </c>
      <c r="E209" s="14" t="s">
        <v>259</v>
      </c>
      <c r="F209" s="14">
        <f>IFERROR(VLOOKUP(C209,'MAY-18'!F:K,6,0), 0)</f>
        <v>173.58803790412517</v>
      </c>
      <c r="G209" s="14">
        <f>IFERROR(VLOOKUP(C209,'29MAY-18 '!$F:$K,6,0),0)</f>
        <v>192.29718884120126</v>
      </c>
      <c r="H209" s="14">
        <f>IFERROR(VLOOKUP(C209,'June-18'!$F:$K,6,0),0)</f>
        <v>153.30326943556975</v>
      </c>
    </row>
    <row r="210" spans="2:8" s="8" customFormat="1" ht="13.5" customHeight="1">
      <c r="B210" s="22" t="s">
        <v>547</v>
      </c>
      <c r="C210" s="14" t="s">
        <v>169</v>
      </c>
      <c r="D210" s="14" t="s">
        <v>271</v>
      </c>
      <c r="E210" s="14" t="s">
        <v>259</v>
      </c>
      <c r="F210" s="14">
        <f>IFERROR(VLOOKUP(C210,'MAY-18'!F:K,6,0), 0)</f>
        <v>210.0940277777778</v>
      </c>
      <c r="G210" s="14">
        <f>IFERROR(VLOOKUP(C210,'29MAY-18 '!$F:$K,6,0),0)</f>
        <v>203.78918918918913</v>
      </c>
      <c r="H210" s="14">
        <f>IFERROR(VLOOKUP(C210,'June-18'!$F:$K,6,0),0)</f>
        <v>206.38467532467533</v>
      </c>
    </row>
    <row r="211" spans="2:8" s="8" customFormat="1" ht="13.5" customHeight="1">
      <c r="B211" s="22" t="s">
        <v>539</v>
      </c>
      <c r="C211" s="14" t="s">
        <v>190</v>
      </c>
      <c r="D211" s="14" t="s">
        <v>271</v>
      </c>
      <c r="E211" s="14" t="s">
        <v>259</v>
      </c>
      <c r="F211" s="14">
        <f>IFERROR(VLOOKUP(C211,'MAY-18'!F:K,6,0), 0)</f>
        <v>148.92768867924525</v>
      </c>
      <c r="G211" s="14">
        <f>IFERROR(VLOOKUP(C211,'29MAY-18 '!$F:$K,6,0),0)</f>
        <v>165.38907488986794</v>
      </c>
      <c r="H211" s="14">
        <f>IFERROR(VLOOKUP(C211,'June-18'!$F:$K,6,0),0)</f>
        <v>164.4769911504425</v>
      </c>
    </row>
    <row r="212" spans="2:8" s="8" customFormat="1" ht="13.5" customHeight="1">
      <c r="B212" s="22" t="s">
        <v>562</v>
      </c>
      <c r="C212" s="14" t="s">
        <v>563</v>
      </c>
      <c r="D212" s="14" t="s">
        <v>268</v>
      </c>
      <c r="E212" s="14" t="s">
        <v>259</v>
      </c>
      <c r="F212" s="14">
        <f>IFERROR(VLOOKUP(C212,'MAY-18'!F:K,6,0), 0)</f>
        <v>0</v>
      </c>
      <c r="G212" s="14">
        <f>IFERROR(VLOOKUP(C212,'29MAY-18 '!$F:$K,6,0),0)</f>
        <v>0</v>
      </c>
      <c r="H212" s="14">
        <f>IFERROR(VLOOKUP(C212,'June-18'!$F:$K,6,0),0)</f>
        <v>0</v>
      </c>
    </row>
    <row r="213" spans="2:8" s="8" customFormat="1" ht="13.5" customHeight="1">
      <c r="B213" s="22" t="s">
        <v>551</v>
      </c>
      <c r="C213" s="14" t="s">
        <v>47</v>
      </c>
      <c r="D213" s="14" t="s">
        <v>268</v>
      </c>
      <c r="E213" s="14" t="s">
        <v>259</v>
      </c>
      <c r="F213" s="14">
        <f>IFERROR(VLOOKUP(C213,'MAY-18'!F:K,6,0), 0)</f>
        <v>162.49279999999987</v>
      </c>
      <c r="G213" s="14">
        <f>IFERROR(VLOOKUP(C213,'29MAY-18 '!$F:$K,6,0),0)</f>
        <v>162.28404761904753</v>
      </c>
      <c r="H213" s="14">
        <f>IFERROR(VLOOKUP(C213,'June-18'!$F:$K,6,0),0)</f>
        <v>134.27161538461539</v>
      </c>
    </row>
    <row r="214" spans="2:8" s="8" customFormat="1" ht="13.5" customHeight="1">
      <c r="B214" s="22" t="s">
        <v>559</v>
      </c>
      <c r="C214" s="14" t="s">
        <v>560</v>
      </c>
      <c r="D214" s="14" t="s">
        <v>268</v>
      </c>
      <c r="E214" s="14" t="s">
        <v>259</v>
      </c>
      <c r="F214" s="14">
        <f>IFERROR(VLOOKUP(C214,'MAY-18'!F:K,6,0), 0)</f>
        <v>0</v>
      </c>
      <c r="G214" s="14">
        <f>IFERROR(VLOOKUP(C214,'29MAY-18 '!$F:$K,6,0),0)</f>
        <v>0</v>
      </c>
      <c r="H214" s="14">
        <f>IFERROR(VLOOKUP(C214,'June-18'!$F:$K,6,0),0)</f>
        <v>0</v>
      </c>
    </row>
    <row r="215" spans="2:8" s="8" customFormat="1" ht="13.5" customHeight="1">
      <c r="B215" s="22" t="s">
        <v>564</v>
      </c>
      <c r="C215" s="14" t="s">
        <v>565</v>
      </c>
      <c r="D215" s="14" t="s">
        <v>268</v>
      </c>
      <c r="E215" s="14" t="s">
        <v>259</v>
      </c>
      <c r="F215" s="14">
        <f>IFERROR(VLOOKUP(C215,'MAY-18'!F:K,6,0), 0)</f>
        <v>0</v>
      </c>
      <c r="G215" s="14">
        <f>IFERROR(VLOOKUP(C215,'29MAY-18 '!$F:$K,6,0),0)</f>
        <v>0</v>
      </c>
      <c r="H215" s="14">
        <f>IFERROR(VLOOKUP(C215,'June-18'!$F:$K,6,0),0)</f>
        <v>0</v>
      </c>
    </row>
    <row r="216" spans="2:8" s="8" customFormat="1" ht="13.5" customHeight="1">
      <c r="B216" s="22" t="s">
        <v>557</v>
      </c>
      <c r="C216" s="14" t="s">
        <v>52</v>
      </c>
      <c r="D216" s="14" t="s">
        <v>268</v>
      </c>
      <c r="E216" s="14" t="s">
        <v>259</v>
      </c>
      <c r="F216" s="14">
        <f>IFERROR(VLOOKUP(C216,'MAY-18'!F:K,6,0), 0)</f>
        <v>100.74588235294124</v>
      </c>
      <c r="G216" s="14">
        <f>IFERROR(VLOOKUP(C216,'29MAY-18 '!$F:$K,6,0),0)</f>
        <v>99.308588235294096</v>
      </c>
      <c r="H216" s="14">
        <f>IFERROR(VLOOKUP(C216,'June-18'!$F:$K,6,0),0)</f>
        <v>78.98011494252863</v>
      </c>
    </row>
    <row r="217" spans="2:8" s="8" customFormat="1" ht="13.5" customHeight="1">
      <c r="B217" s="22" t="s">
        <v>561</v>
      </c>
      <c r="C217" s="14" t="s">
        <v>60</v>
      </c>
      <c r="D217" s="14" t="s">
        <v>268</v>
      </c>
      <c r="E217" s="14" t="s">
        <v>259</v>
      </c>
      <c r="F217" s="14">
        <f>IFERROR(VLOOKUP(C217,'MAY-18'!F:K,6,0), 0)</f>
        <v>0</v>
      </c>
      <c r="G217" s="14">
        <f>IFERROR(VLOOKUP(C217,'29MAY-18 '!$F:$K,6,0),0)</f>
        <v>0</v>
      </c>
      <c r="H217" s="14">
        <f>IFERROR(VLOOKUP(C217,'June-18'!$F:$K,6,0),0)</f>
        <v>0</v>
      </c>
    </row>
    <row r="218" spans="2:8" s="8" customFormat="1" ht="13.5" customHeight="1">
      <c r="B218" s="22" t="s">
        <v>552</v>
      </c>
      <c r="C218" s="14" t="s">
        <v>57</v>
      </c>
      <c r="D218" s="14" t="s">
        <v>268</v>
      </c>
      <c r="E218" s="14" t="s">
        <v>259</v>
      </c>
      <c r="F218" s="14">
        <f>IFERROR(VLOOKUP(C218,'MAY-18'!F:K,6,0), 0)</f>
        <v>255.1178309859153</v>
      </c>
      <c r="G218" s="14">
        <f>IFERROR(VLOOKUP(C218,'29MAY-18 '!$F:$K,6,0),0)</f>
        <v>253.64483333333322</v>
      </c>
      <c r="H218" s="14">
        <f>IFERROR(VLOOKUP(C218,'June-18'!$F:$K,6,0),0)</f>
        <v>228.46105691056883</v>
      </c>
    </row>
    <row r="219" spans="2:8" s="8" customFormat="1" ht="13.5" customHeight="1">
      <c r="B219" s="22" t="s">
        <v>558</v>
      </c>
      <c r="C219" s="14" t="s">
        <v>89</v>
      </c>
      <c r="D219" s="14" t="s">
        <v>268</v>
      </c>
      <c r="E219" s="14" t="s">
        <v>259</v>
      </c>
      <c r="F219" s="14">
        <f>IFERROR(VLOOKUP(C219,'MAY-18'!F:K,6,0), 0)</f>
        <v>482.10026194144615</v>
      </c>
      <c r="G219" s="14">
        <f>IFERROR(VLOOKUP(C219,'29MAY-18 '!$F:$K,6,0),0)</f>
        <v>639.38029275808844</v>
      </c>
      <c r="H219" s="14">
        <f>IFERROR(VLOOKUP(C219,'June-18'!$F:$K,6,0),0)</f>
        <v>472.69741428571427</v>
      </c>
    </row>
    <row r="220" spans="2:8" s="8" customFormat="1" ht="13.5" customHeight="1">
      <c r="B220" s="22" t="s">
        <v>554</v>
      </c>
      <c r="C220" s="14" t="s">
        <v>85</v>
      </c>
      <c r="D220" s="14" t="s">
        <v>268</v>
      </c>
      <c r="E220" s="14" t="s">
        <v>259</v>
      </c>
      <c r="F220" s="14">
        <f>IFERROR(VLOOKUP(C220,'MAY-18'!F:K,6,0), 0)</f>
        <v>200.81229946524093</v>
      </c>
      <c r="G220" s="14">
        <f>IFERROR(VLOOKUP(C220,'29MAY-18 '!$F:$K,6,0),0)</f>
        <v>220.79272084805618</v>
      </c>
      <c r="H220" s="14">
        <f>IFERROR(VLOOKUP(C220,'June-18'!$F:$K,6,0),0)</f>
        <v>298.89162210338503</v>
      </c>
    </row>
    <row r="221" spans="2:8" s="8" customFormat="1" ht="13.5" customHeight="1">
      <c r="B221" s="22" t="s">
        <v>556</v>
      </c>
      <c r="C221" s="14" t="s">
        <v>110</v>
      </c>
      <c r="D221" s="14" t="s">
        <v>268</v>
      </c>
      <c r="E221" s="14" t="s">
        <v>259</v>
      </c>
      <c r="F221" s="14">
        <f>IFERROR(VLOOKUP(C221,'MAY-18'!F:K,6,0), 0)</f>
        <v>119.3514150943396</v>
      </c>
      <c r="G221" s="14">
        <f>IFERROR(VLOOKUP(C221,'29MAY-18 '!$F:$K,6,0),0)</f>
        <v>117.00849056603772</v>
      </c>
      <c r="H221" s="14">
        <f>IFERROR(VLOOKUP(C221,'June-18'!$F:$K,6,0),0)</f>
        <v>107.18790909090909</v>
      </c>
    </row>
    <row r="222" spans="2:8" s="8" customFormat="1" ht="13.5" customHeight="1">
      <c r="B222" s="22" t="s">
        <v>555</v>
      </c>
      <c r="C222" s="14" t="s">
        <v>108</v>
      </c>
      <c r="D222" s="14" t="s">
        <v>268</v>
      </c>
      <c r="E222" s="14" t="s">
        <v>259</v>
      </c>
      <c r="F222" s="14">
        <f>IFERROR(VLOOKUP(C222,'MAY-18'!F:K,6,0), 0)</f>
        <v>206.2315025906737</v>
      </c>
      <c r="G222" s="14">
        <f>IFERROR(VLOOKUP(C222,'29MAY-18 '!$F:$K,6,0),0)</f>
        <v>202.41845360824757</v>
      </c>
      <c r="H222" s="14">
        <f>IFERROR(VLOOKUP(C222,'June-18'!$F:$K,6,0),0)</f>
        <v>193.99182692307693</v>
      </c>
    </row>
    <row r="223" spans="2:8" s="8" customFormat="1" ht="13.5" customHeight="1">
      <c r="B223" s="22" t="s">
        <v>553</v>
      </c>
      <c r="C223" s="14" t="s">
        <v>140</v>
      </c>
      <c r="D223" s="14" t="s">
        <v>268</v>
      </c>
      <c r="E223" s="14" t="s">
        <v>259</v>
      </c>
      <c r="F223" s="14">
        <f>IFERROR(VLOOKUP(C223,'MAY-18'!F:K,6,0), 0)</f>
        <v>222.1197656249997</v>
      </c>
      <c r="G223" s="14">
        <f>IFERROR(VLOOKUP(C223,'29MAY-18 '!$F:$K,6,0),0)</f>
        <v>229.72923636363666</v>
      </c>
      <c r="H223" s="14">
        <f>IFERROR(VLOOKUP(C223,'June-18'!$F:$K,6,0),0)</f>
        <v>193.96705714285685</v>
      </c>
    </row>
    <row r="224" spans="2:8" s="8" customFormat="1" ht="13.5" customHeight="1">
      <c r="B224" s="22" t="s">
        <v>550</v>
      </c>
      <c r="C224" s="14" t="s">
        <v>166</v>
      </c>
      <c r="D224" s="14" t="s">
        <v>268</v>
      </c>
      <c r="E224" s="14" t="s">
        <v>259</v>
      </c>
      <c r="F224" s="14">
        <f>IFERROR(VLOOKUP(C224,'MAY-18'!F:K,6,0), 0)</f>
        <v>165.64296943231437</v>
      </c>
      <c r="G224" s="14">
        <f>IFERROR(VLOOKUP(C224,'29MAY-18 '!$F:$K,6,0),0)</f>
        <v>165.69196581196564</v>
      </c>
      <c r="H224" s="14">
        <f>IFERROR(VLOOKUP(C224,'June-18'!$F:$K,6,0),0)</f>
        <v>148.57564853556485</v>
      </c>
    </row>
    <row r="225" spans="2:8" s="8" customFormat="1" ht="13.5" customHeight="1">
      <c r="B225" s="22" t="s">
        <v>549</v>
      </c>
      <c r="C225" s="14" t="s">
        <v>63</v>
      </c>
      <c r="D225" s="14" t="s">
        <v>268</v>
      </c>
      <c r="E225" s="14" t="s">
        <v>259</v>
      </c>
      <c r="F225" s="14">
        <f>IFERROR(VLOOKUP(C225,'MAY-18'!F:K,6,0), 0)</f>
        <v>0</v>
      </c>
      <c r="G225" s="14">
        <f>IFERROR(VLOOKUP(C225,'29MAY-18 '!$F:$K,6,0),0)</f>
        <v>0</v>
      </c>
      <c r="H225" s="14">
        <f>IFERROR(VLOOKUP(C225,'June-18'!$F:$K,6,0),0)</f>
        <v>0</v>
      </c>
    </row>
    <row r="226" spans="2:8" s="8" customFormat="1" ht="13.5" customHeight="1">
      <c r="B226" s="22" t="s">
        <v>574</v>
      </c>
      <c r="C226" s="14" t="s">
        <v>5</v>
      </c>
      <c r="D226" s="14" t="s">
        <v>270</v>
      </c>
      <c r="E226" s="14" t="s">
        <v>259</v>
      </c>
      <c r="F226" s="14">
        <f>IFERROR(VLOOKUP(C226,'MAY-18'!F:K,6,0), 0)</f>
        <v>265.08576923076919</v>
      </c>
      <c r="G226" s="14">
        <f>IFERROR(VLOOKUP(C226,'29MAY-18 '!$F:$K,6,0),0)</f>
        <v>261.09274999999997</v>
      </c>
      <c r="H226" s="14">
        <f>IFERROR(VLOOKUP(C226,'June-18'!$F:$K,6,0),0)</f>
        <v>234.55047619047622</v>
      </c>
    </row>
    <row r="227" spans="2:8" s="8" customFormat="1" ht="13.5" customHeight="1">
      <c r="B227" s="22" t="s">
        <v>580</v>
      </c>
      <c r="C227" s="14" t="s">
        <v>0</v>
      </c>
      <c r="D227" s="14" t="s">
        <v>270</v>
      </c>
      <c r="E227" s="14" t="s">
        <v>259</v>
      </c>
      <c r="F227" s="14">
        <f>IFERROR(VLOOKUP(C227,'MAY-18'!F:K,6,0), 0)</f>
        <v>133.44999999999999</v>
      </c>
      <c r="G227" s="14">
        <f>IFERROR(VLOOKUP(C227,'29MAY-18 '!$F:$K,6,0),0)</f>
        <v>217.94666666666669</v>
      </c>
      <c r="H227" s="14">
        <f>IFERROR(VLOOKUP(C227,'June-18'!$F:$K,6,0),0)</f>
        <v>161.0025</v>
      </c>
    </row>
    <row r="228" spans="2:8" s="8" customFormat="1" ht="13.5" customHeight="1">
      <c r="B228" s="22" t="s">
        <v>572</v>
      </c>
      <c r="C228" s="14" t="s">
        <v>573</v>
      </c>
      <c r="D228" s="14" t="s">
        <v>270</v>
      </c>
      <c r="E228" s="14" t="s">
        <v>259</v>
      </c>
      <c r="F228" s="14">
        <f>IFERROR(VLOOKUP(C228,'MAY-18'!F:K,6,0), 0)</f>
        <v>110.79088607594932</v>
      </c>
      <c r="G228" s="14">
        <f>IFERROR(VLOOKUP(C228,'29MAY-18 '!$F:$K,6,0),0)</f>
        <v>108.74143750000003</v>
      </c>
      <c r="H228" s="14">
        <f>IFERROR(VLOOKUP(C228,'June-18'!$F:$K,6,0),0)</f>
        <v>93.856871165644179</v>
      </c>
    </row>
    <row r="229" spans="2:8" s="8" customFormat="1" ht="13.5" customHeight="1">
      <c r="B229" s="22" t="s">
        <v>571</v>
      </c>
      <c r="C229" s="14" t="s">
        <v>81</v>
      </c>
      <c r="D229" s="14" t="s">
        <v>270</v>
      </c>
      <c r="E229" s="14" t="s">
        <v>259</v>
      </c>
      <c r="F229" s="14">
        <f>IFERROR(VLOOKUP(C229,'MAY-18'!F:K,6,0), 0)</f>
        <v>251.58956393200467</v>
      </c>
      <c r="G229" s="14">
        <f>IFERROR(VLOOKUP(C229,'29MAY-18 '!$F:$K,6,0),0)</f>
        <v>302.5801187980436</v>
      </c>
      <c r="H229" s="14">
        <f>IFERROR(VLOOKUP(C229,'June-18'!$F:$K,6,0),0)</f>
        <v>206.79374355670168</v>
      </c>
    </row>
    <row r="230" spans="2:8" s="8" customFormat="1" ht="13.5" customHeight="1">
      <c r="B230" s="22" t="s">
        <v>581</v>
      </c>
      <c r="C230" s="14" t="s">
        <v>68</v>
      </c>
      <c r="D230" s="14" t="s">
        <v>270</v>
      </c>
      <c r="E230" s="14" t="s">
        <v>259</v>
      </c>
      <c r="F230" s="14">
        <f>IFERROR(VLOOKUP(C230,'MAY-18'!F:K,6,0), 0)</f>
        <v>0</v>
      </c>
      <c r="G230" s="14">
        <f>IFERROR(VLOOKUP(C230,'29MAY-18 '!$F:$K,6,0),0)</f>
        <v>0</v>
      </c>
      <c r="H230" s="14">
        <f>IFERROR(VLOOKUP(C230,'June-18'!$F:$K,6,0),0)</f>
        <v>0</v>
      </c>
    </row>
    <row r="231" spans="2:8" s="8" customFormat="1" ht="13.5" customHeight="1">
      <c r="B231" s="22" t="s">
        <v>568</v>
      </c>
      <c r="C231" s="14" t="s">
        <v>74</v>
      </c>
      <c r="D231" s="14" t="s">
        <v>270</v>
      </c>
      <c r="E231" s="14" t="s">
        <v>259</v>
      </c>
      <c r="F231" s="14">
        <f>IFERROR(VLOOKUP(C231,'MAY-18'!F:K,6,0), 0)</f>
        <v>157.28515355805303</v>
      </c>
      <c r="G231" s="14">
        <f>IFERROR(VLOOKUP(C231,'29MAY-18 '!$F:$K,6,0),0)</f>
        <v>221.38135617415918</v>
      </c>
      <c r="H231" s="14">
        <f>IFERROR(VLOOKUP(C231,'June-18'!$F:$K,6,0),0)</f>
        <v>169.22372399445285</v>
      </c>
    </row>
    <row r="232" spans="2:8" s="8" customFormat="1" ht="13.5" customHeight="1">
      <c r="B232" s="22" t="s">
        <v>566</v>
      </c>
      <c r="C232" s="14" t="s">
        <v>90</v>
      </c>
      <c r="D232" s="14" t="s">
        <v>270</v>
      </c>
      <c r="E232" s="14" t="s">
        <v>259</v>
      </c>
      <c r="F232" s="14">
        <f>IFERROR(VLOOKUP(C232,'MAY-18'!F:K,6,0), 0)</f>
        <v>217.81631973140321</v>
      </c>
      <c r="G232" s="14">
        <f>IFERROR(VLOOKUP(C232,'29MAY-18 '!$F:$K,6,0),0)</f>
        <v>193.15640739802186</v>
      </c>
      <c r="H232" s="14">
        <f>IFERROR(VLOOKUP(C232,'June-18'!$F:$K,6,0),0)</f>
        <v>176.00579590848565</v>
      </c>
    </row>
    <row r="233" spans="2:8" s="8" customFormat="1" ht="13.5" customHeight="1">
      <c r="B233" s="22">
        <v>0</v>
      </c>
      <c r="C233" s="14" t="s">
        <v>200</v>
      </c>
      <c r="D233" s="14" t="s">
        <v>270</v>
      </c>
      <c r="E233" s="14" t="s">
        <v>259</v>
      </c>
      <c r="F233" s="14">
        <f>IFERROR(VLOOKUP(C233,'MAY-18'!F:K,6,0), 0)</f>
        <v>324.55599999999993</v>
      </c>
      <c r="G233" s="14">
        <f>IFERROR(VLOOKUP(C233,'29MAY-18 '!$F:$K,6,0),0)</f>
        <v>319.01599999999996</v>
      </c>
      <c r="H233" s="14">
        <f>IFERROR(VLOOKUP(C233,'June-18'!$F:$K,6,0),0)</f>
        <v>295.18199999999803</v>
      </c>
    </row>
    <row r="234" spans="2:8" s="8" customFormat="1" ht="13.5" customHeight="1">
      <c r="B234" s="22" t="s">
        <v>575</v>
      </c>
      <c r="C234" s="25" t="s">
        <v>576</v>
      </c>
      <c r="D234" s="14" t="s">
        <v>270</v>
      </c>
      <c r="E234" s="14" t="s">
        <v>259</v>
      </c>
      <c r="F234" s="14">
        <f>IFERROR(VLOOKUP(C234,'MAY-18'!F:K,6,0), 0)</f>
        <v>107.17387096774192</v>
      </c>
      <c r="G234" s="14">
        <f>IFERROR(VLOOKUP(C234,'29MAY-18 '!$F:$K,6,0),0)</f>
        <v>105.34629032258066</v>
      </c>
      <c r="H234" s="14">
        <f>IFERROR(VLOOKUP(C234,'June-18'!$F:$K,6,0),0)</f>
        <v>101.39399999999983</v>
      </c>
    </row>
    <row r="235" spans="2:8" s="8" customFormat="1" ht="13.5" customHeight="1">
      <c r="B235" s="22" t="s">
        <v>579</v>
      </c>
      <c r="C235" s="14" t="s">
        <v>126</v>
      </c>
      <c r="D235" s="14" t="s">
        <v>270</v>
      </c>
      <c r="E235" s="14" t="s">
        <v>259</v>
      </c>
      <c r="F235" s="14">
        <f>IFERROR(VLOOKUP(C235,'MAY-18'!F:K,6,0), 0)</f>
        <v>83.953596491228041</v>
      </c>
      <c r="G235" s="14">
        <f>IFERROR(VLOOKUP(C235,'29MAY-18 '!$F:$K,6,0),0)</f>
        <v>81.739829059829049</v>
      </c>
      <c r="H235" s="14">
        <f>IFERROR(VLOOKUP(C235,'June-18'!$F:$K,6,0),0)</f>
        <v>68.008524590163944</v>
      </c>
    </row>
    <row r="236" spans="2:8" s="8" customFormat="1" ht="13.5" customHeight="1">
      <c r="B236" s="22" t="s">
        <v>578</v>
      </c>
      <c r="C236" s="14" t="s">
        <v>115</v>
      </c>
      <c r="D236" s="14" t="s">
        <v>270</v>
      </c>
      <c r="E236" s="14" t="s">
        <v>259</v>
      </c>
      <c r="F236" s="14">
        <f>IFERROR(VLOOKUP(C236,'MAY-18'!F:K,6,0), 0)</f>
        <v>210.36485576923067</v>
      </c>
      <c r="G236" s="14">
        <f>IFERROR(VLOOKUP(C236,'29MAY-18 '!$F:$K,6,0),0)</f>
        <v>205.18917874396124</v>
      </c>
      <c r="H236" s="14">
        <f>IFERROR(VLOOKUP(C236,'June-18'!$F:$K,6,0),0)</f>
        <v>187.23504629629628</v>
      </c>
    </row>
    <row r="237" spans="2:8" s="8" customFormat="1" ht="13.5" customHeight="1">
      <c r="B237" s="22" t="s">
        <v>569</v>
      </c>
      <c r="C237" s="14" t="s">
        <v>154</v>
      </c>
      <c r="D237" s="14" t="s">
        <v>270</v>
      </c>
      <c r="E237" s="14" t="s">
        <v>259</v>
      </c>
      <c r="F237" s="14">
        <f>IFERROR(VLOOKUP(C237,'MAY-18'!F:K,6,0), 0)</f>
        <v>180.30807145932158</v>
      </c>
      <c r="G237" s="14">
        <f>IFERROR(VLOOKUP(C237,'29MAY-18 '!$F:$K,6,0),0)</f>
        <v>147.30186065243603</v>
      </c>
      <c r="H237" s="14">
        <f>IFERROR(VLOOKUP(C237,'June-18'!$F:$K,6,0),0)</f>
        <v>127.27327961019341</v>
      </c>
    </row>
    <row r="238" spans="2:8" s="8" customFormat="1" ht="13.5" customHeight="1">
      <c r="B238" s="22" t="s">
        <v>582</v>
      </c>
      <c r="C238" s="14" t="s">
        <v>171</v>
      </c>
      <c r="D238" s="14" t="s">
        <v>270</v>
      </c>
      <c r="E238" s="14" t="s">
        <v>259</v>
      </c>
      <c r="F238" s="14">
        <f>IFERROR(VLOOKUP(C238,'MAY-18'!F:K,6,0), 0)</f>
        <v>167.71</v>
      </c>
      <c r="G238" s="14">
        <f>IFERROR(VLOOKUP(C238,'29MAY-18 '!$F:$K,6,0),0)</f>
        <v>164.85</v>
      </c>
      <c r="H238" s="14">
        <f>IFERROR(VLOOKUP(C238,'June-18'!$F:$K,6,0),0)</f>
        <v>164.25</v>
      </c>
    </row>
    <row r="239" spans="2:8" s="8" customFormat="1" ht="13.5" customHeight="1">
      <c r="B239" s="22" t="s">
        <v>570</v>
      </c>
      <c r="C239" s="14" t="s">
        <v>160</v>
      </c>
      <c r="D239" s="14" t="s">
        <v>270</v>
      </c>
      <c r="E239" s="14" t="s">
        <v>259</v>
      </c>
      <c r="F239" s="14">
        <f>IFERROR(VLOOKUP(C239,'MAY-18'!F:K,6,0), 0)</f>
        <v>88.593089430894324</v>
      </c>
      <c r="G239" s="14">
        <f>IFERROR(VLOOKUP(C239,'29MAY-18 '!$F:$K,6,0),0)</f>
        <v>93.666335877862579</v>
      </c>
      <c r="H239" s="14">
        <f>IFERROR(VLOOKUP(C239,'June-18'!$F:$K,6,0),0)</f>
        <v>86.551911764705139</v>
      </c>
    </row>
    <row r="240" spans="2:8" s="8" customFormat="1" ht="13.5" customHeight="1">
      <c r="B240" s="22" t="s">
        <v>577</v>
      </c>
      <c r="C240" s="14" t="s">
        <v>168</v>
      </c>
      <c r="D240" s="14" t="s">
        <v>270</v>
      </c>
      <c r="E240" s="14" t="s">
        <v>259</v>
      </c>
      <c r="F240" s="14">
        <f>IFERROR(VLOOKUP(C240,'MAY-18'!F:K,6,0), 0)</f>
        <v>106.60152103559869</v>
      </c>
      <c r="G240" s="14">
        <f>IFERROR(VLOOKUP(C240,'29MAY-18 '!$F:$K,6,0),0)</f>
        <v>104.00731012658231</v>
      </c>
      <c r="H240" s="14">
        <f>IFERROR(VLOOKUP(C240,'June-18'!$F:$K,6,0),0)</f>
        <v>95.001475903614462</v>
      </c>
    </row>
    <row r="241" spans="2:8" s="8" customFormat="1" ht="13.5" customHeight="1">
      <c r="B241" s="22" t="s">
        <v>567</v>
      </c>
      <c r="C241" s="14" t="s">
        <v>55</v>
      </c>
      <c r="D241" s="14" t="s">
        <v>270</v>
      </c>
      <c r="E241" s="14" t="s">
        <v>259</v>
      </c>
      <c r="F241" s="14">
        <f>IFERROR(VLOOKUP(C241,'MAY-18'!F:K,6,0), 0)</f>
        <v>163.38954533297661</v>
      </c>
      <c r="G241" s="14">
        <f>IFERROR(VLOOKUP(C241,'29MAY-18 '!$F:$K,6,0),0)</f>
        <v>168.65966328166914</v>
      </c>
      <c r="H241" s="14">
        <f>IFERROR(VLOOKUP(C241,'June-18'!$F:$K,6,0),0)</f>
        <v>187.46156001984079</v>
      </c>
    </row>
    <row r="242" spans="2:8" s="8" customFormat="1" ht="13.5" customHeight="1">
      <c r="B242" s="22" t="s">
        <v>587</v>
      </c>
      <c r="C242" s="14" t="s">
        <v>9</v>
      </c>
      <c r="D242" s="14" t="s">
        <v>269</v>
      </c>
      <c r="E242" s="14" t="s">
        <v>259</v>
      </c>
      <c r="F242" s="14">
        <f>IFERROR(VLOOKUP(C242,'MAY-18'!F:K,6,0), 0)</f>
        <v>182.27931192660583</v>
      </c>
      <c r="G242" s="14">
        <f>IFERROR(VLOOKUP(C242,'29MAY-18 '!$F:$K,6,0),0)</f>
        <v>268.94710045662123</v>
      </c>
      <c r="H242" s="14">
        <f>IFERROR(VLOOKUP(C242,'June-18'!$F:$K,6,0),0)</f>
        <v>152.86213808463231</v>
      </c>
    </row>
    <row r="243" spans="2:8" s="8" customFormat="1" ht="13.5" customHeight="1">
      <c r="B243" s="22" t="s">
        <v>586</v>
      </c>
      <c r="C243" s="14" t="s">
        <v>15</v>
      </c>
      <c r="D243" s="14" t="s">
        <v>269</v>
      </c>
      <c r="E243" s="14" t="s">
        <v>259</v>
      </c>
      <c r="F243" s="14">
        <f>IFERROR(VLOOKUP(C243,'MAY-18'!F:K,6,0), 0)</f>
        <v>134.35118466898967</v>
      </c>
      <c r="G243" s="14">
        <f>IFERROR(VLOOKUP(C243,'29MAY-18 '!$F:$K,6,0),0)</f>
        <v>99.772045060658627</v>
      </c>
      <c r="H243" s="14">
        <f>IFERROR(VLOOKUP(C243,'June-18'!$F:$K,6,0),0)</f>
        <v>23.646352739725856</v>
      </c>
    </row>
    <row r="244" spans="2:8" s="8" customFormat="1" ht="13.5" customHeight="1">
      <c r="B244" s="22" t="s">
        <v>584</v>
      </c>
      <c r="C244" s="14" t="s">
        <v>61</v>
      </c>
      <c r="D244" s="14" t="s">
        <v>269</v>
      </c>
      <c r="E244" s="14" t="s">
        <v>259</v>
      </c>
      <c r="F244" s="14">
        <f>IFERROR(VLOOKUP(C244,'MAY-18'!F:K,6,0), 0)</f>
        <v>180.3862301286907</v>
      </c>
      <c r="G244" s="14">
        <f>IFERROR(VLOOKUP(C244,'29MAY-18 '!$F:$K,6,0),0)</f>
        <v>208.08411531531186</v>
      </c>
      <c r="H244" s="14">
        <f>IFERROR(VLOOKUP(C244,'June-18'!$F:$K,6,0),0)</f>
        <v>198.11656706281732</v>
      </c>
    </row>
    <row r="245" spans="2:8" s="8" customFormat="1" ht="13.5" customHeight="1">
      <c r="B245" s="22" t="s">
        <v>583</v>
      </c>
      <c r="C245" s="14" t="s">
        <v>45</v>
      </c>
      <c r="D245" s="14" t="s">
        <v>269</v>
      </c>
      <c r="E245" s="14" t="s">
        <v>259</v>
      </c>
      <c r="F245" s="14">
        <f>IFERROR(VLOOKUP(C245,'MAY-18'!F:K,6,0), 0)</f>
        <v>180.13764130434836</v>
      </c>
      <c r="G245" s="14">
        <f>IFERROR(VLOOKUP(C245,'29MAY-18 '!$F:$K,6,0),0)</f>
        <v>209.44395922746853</v>
      </c>
      <c r="H245" s="14">
        <f>IFERROR(VLOOKUP(C245,'June-18'!$F:$K,6,0),0)</f>
        <v>142.21890557939912</v>
      </c>
    </row>
    <row r="246" spans="2:8" s="8" customFormat="1" ht="13.5" customHeight="1">
      <c r="B246" s="22" t="s">
        <v>591</v>
      </c>
      <c r="C246" s="14" t="s">
        <v>104</v>
      </c>
      <c r="D246" s="14" t="s">
        <v>269</v>
      </c>
      <c r="E246" s="14" t="s">
        <v>259</v>
      </c>
      <c r="F246" s="14">
        <f>IFERROR(VLOOKUP(C246,'MAY-18'!F:K,6,0), 0)</f>
        <v>0</v>
      </c>
      <c r="G246" s="14">
        <f>IFERROR(VLOOKUP(C246,'29MAY-18 '!$F:$K,6,0),0)</f>
        <v>0</v>
      </c>
      <c r="H246" s="14">
        <f>IFERROR(VLOOKUP(C246,'June-18'!$F:$K,6,0),0)</f>
        <v>0</v>
      </c>
    </row>
    <row r="247" spans="2:8" s="8" customFormat="1" ht="13.5" customHeight="1">
      <c r="B247" s="22" t="s">
        <v>589</v>
      </c>
      <c r="C247" s="14" t="s">
        <v>109</v>
      </c>
      <c r="D247" s="14" t="s">
        <v>269</v>
      </c>
      <c r="E247" s="14" t="s">
        <v>259</v>
      </c>
      <c r="F247" s="14">
        <f>IFERROR(VLOOKUP(C247,'MAY-18'!F:K,6,0), 0)</f>
        <v>35.688823529411764</v>
      </c>
      <c r="G247" s="14">
        <f>IFERROR(VLOOKUP(C247,'29MAY-18 '!$F:$K,6,0),0)</f>
        <v>34.752352941176476</v>
      </c>
      <c r="H247" s="14">
        <f>IFERROR(VLOOKUP(C247,'June-18'!$F:$K,6,0),0)</f>
        <v>31.065882352941177</v>
      </c>
    </row>
    <row r="248" spans="2:8" s="8" customFormat="1" ht="13.5" customHeight="1">
      <c r="B248" s="22" t="s">
        <v>590</v>
      </c>
      <c r="C248" s="14" t="s">
        <v>113</v>
      </c>
      <c r="D248" s="14" t="s">
        <v>269</v>
      </c>
      <c r="E248" s="14" t="s">
        <v>259</v>
      </c>
      <c r="F248" s="14">
        <f>IFERROR(VLOOKUP(C248,'MAY-18'!F:K,6,0), 0)</f>
        <v>337.51064516129031</v>
      </c>
      <c r="G248" s="14">
        <f>IFERROR(VLOOKUP(C248,'29MAY-18 '!$F:$K,6,0),0)</f>
        <v>343.80306451612915</v>
      </c>
      <c r="H248" s="14">
        <f>IFERROR(VLOOKUP(C248,'June-18'!$F:$K,6,0),0)</f>
        <v>313.93984374999843</v>
      </c>
    </row>
    <row r="249" spans="2:8" s="8" customFormat="1" ht="13.5" customHeight="1">
      <c r="B249" s="22" t="s">
        <v>585</v>
      </c>
      <c r="C249" s="14" t="s">
        <v>139</v>
      </c>
      <c r="D249" s="14" t="s">
        <v>269</v>
      </c>
      <c r="E249" s="14" t="s">
        <v>259</v>
      </c>
      <c r="F249" s="14">
        <f>IFERROR(VLOOKUP(C249,'MAY-18'!F:K,6,0), 0)</f>
        <v>113.62847266881039</v>
      </c>
      <c r="G249" s="14">
        <f>IFERROR(VLOOKUP(C249,'29MAY-18 '!$F:$K,6,0),0)</f>
        <v>97.566715210355838</v>
      </c>
      <c r="H249" s="14">
        <f>IFERROR(VLOOKUP(C249,'June-18'!$F:$K,6,0),0)</f>
        <v>97.722878560719792</v>
      </c>
    </row>
    <row r="250" spans="2:8" s="8" customFormat="1" ht="13.5" customHeight="1">
      <c r="B250" s="22" t="s">
        <v>588</v>
      </c>
      <c r="C250" s="14" t="s">
        <v>34</v>
      </c>
      <c r="D250" s="14" t="s">
        <v>269</v>
      </c>
      <c r="E250" s="14" t="s">
        <v>259</v>
      </c>
      <c r="F250" s="14">
        <f>IFERROR(VLOOKUP(C250,'MAY-18'!F:K,6,0), 0)</f>
        <v>326.21558935361048</v>
      </c>
      <c r="G250" s="14">
        <f>IFERROR(VLOOKUP(C250,'29MAY-18 '!$F:$K,6,0),0)</f>
        <v>334.08468045112647</v>
      </c>
      <c r="H250" s="14">
        <f>IFERROR(VLOOKUP(C250,'June-18'!$F:$K,6,0),0)</f>
        <v>291.7102573529412</v>
      </c>
    </row>
    <row r="251" spans="2:8" s="8" customFormat="1" ht="13.5" customHeight="1">
      <c r="B251" s="22" t="s">
        <v>592</v>
      </c>
      <c r="C251" s="14" t="s">
        <v>10</v>
      </c>
      <c r="D251" s="14" t="s">
        <v>277</v>
      </c>
      <c r="E251" s="14" t="s">
        <v>261</v>
      </c>
      <c r="F251" s="14">
        <f>IFERROR(VLOOKUP(C251,'MAY-18'!F:K,6,0), 0)</f>
        <v>288.03507969508149</v>
      </c>
      <c r="G251" s="14">
        <f>IFERROR(VLOOKUP(C251,'29MAY-18 '!$F:$K,6,0),0)</f>
        <v>378.86545077720297</v>
      </c>
      <c r="H251" s="14">
        <f>IFERROR(VLOOKUP(C251,'June-18'!$F:$K,6,0),0)</f>
        <v>216.66179084967288</v>
      </c>
    </row>
    <row r="252" spans="2:8" s="8" customFormat="1" ht="13.5" customHeight="1">
      <c r="B252" s="22" t="s">
        <v>593</v>
      </c>
      <c r="C252" s="14" t="s">
        <v>144</v>
      </c>
      <c r="D252" s="14" t="s">
        <v>277</v>
      </c>
      <c r="E252" s="14" t="s">
        <v>261</v>
      </c>
      <c r="F252" s="14">
        <f>IFERROR(VLOOKUP(C252,'MAY-18'!F:K,6,0), 0)</f>
        <v>535.15998548621405</v>
      </c>
      <c r="G252" s="14">
        <f>IFERROR(VLOOKUP(C252,'29MAY-18 '!$F:$K,6,0),0)</f>
        <v>219.47084457061686</v>
      </c>
      <c r="H252" s="14">
        <f>IFERROR(VLOOKUP(C252,'June-18'!$F:$K,6,0),0)</f>
        <v>195.51864231564369</v>
      </c>
    </row>
    <row r="253" spans="2:8" s="8" customFormat="1" ht="13.5" customHeight="1">
      <c r="B253" s="22" t="s">
        <v>639</v>
      </c>
      <c r="C253" s="14" t="s">
        <v>136</v>
      </c>
      <c r="D253" s="14" t="s">
        <v>277</v>
      </c>
      <c r="E253" s="14" t="s">
        <v>261</v>
      </c>
      <c r="F253" s="14">
        <f>IFERROR(VLOOKUP(C253,'MAY-18'!F:K,6,0), 0)</f>
        <v>0</v>
      </c>
      <c r="G253" s="14">
        <f>IFERROR(VLOOKUP(C253,'29MAY-18 '!$F:$K,6,0),0)</f>
        <v>0</v>
      </c>
      <c r="H253" s="14">
        <f>IFERROR(VLOOKUP(C253,'June-18'!$F:$K,6,0),0)</f>
        <v>0</v>
      </c>
    </row>
    <row r="254" spans="2:8" s="8" customFormat="1" ht="13.5" customHeight="1">
      <c r="B254" s="22" t="s">
        <v>595</v>
      </c>
      <c r="C254" s="14" t="s">
        <v>58</v>
      </c>
      <c r="D254" s="14" t="s">
        <v>278</v>
      </c>
      <c r="E254" s="14" t="s">
        <v>261</v>
      </c>
      <c r="F254" s="14">
        <f>IFERROR(VLOOKUP(C254,'MAY-18'!F:K,6,0), 0)</f>
        <v>223.76830845771153</v>
      </c>
      <c r="G254" s="14">
        <f>IFERROR(VLOOKUP(C254,'29MAY-18 '!$F:$K,6,0),0)</f>
        <v>219.54745098039211</v>
      </c>
      <c r="H254" s="14">
        <f>IFERROR(VLOOKUP(C254,'June-18'!$F:$K,6,0),0)</f>
        <v>186.60304347826087</v>
      </c>
    </row>
    <row r="255" spans="2:8" s="8" customFormat="1" ht="13.5" customHeight="1">
      <c r="B255" s="22" t="s">
        <v>597</v>
      </c>
      <c r="C255" s="14" t="s">
        <v>134</v>
      </c>
      <c r="D255" s="14" t="s">
        <v>278</v>
      </c>
      <c r="E255" s="14" t="s">
        <v>261</v>
      </c>
      <c r="F255" s="14">
        <f>IFERROR(VLOOKUP(C255,'MAY-18'!F:K,6,0), 0)</f>
        <v>984.47777777777765</v>
      </c>
      <c r="G255" s="14">
        <f>IFERROR(VLOOKUP(C255,'29MAY-18 '!$F:$K,6,0),0)</f>
        <v>860.16307692307703</v>
      </c>
      <c r="H255" s="14">
        <f>IFERROR(VLOOKUP(C255,'June-18'!$F:$K,6,0),0)</f>
        <v>736.37999999999374</v>
      </c>
    </row>
    <row r="256" spans="2:8" s="8" customFormat="1" ht="13.5" customHeight="1">
      <c r="B256" s="22" t="s">
        <v>594</v>
      </c>
      <c r="C256" s="14" t="s">
        <v>149</v>
      </c>
      <c r="D256" s="14" t="s">
        <v>278</v>
      </c>
      <c r="E256" s="14" t="s">
        <v>261</v>
      </c>
      <c r="F256" s="14">
        <f>IFERROR(VLOOKUP(C256,'MAY-18'!F:K,6,0), 0)</f>
        <v>2006.4214285714286</v>
      </c>
      <c r="G256" s="14">
        <f>IFERROR(VLOOKUP(C256,'29MAY-18 '!$F:$K,6,0),0)</f>
        <v>2006.421428571429</v>
      </c>
      <c r="H256" s="14">
        <f>IFERROR(VLOOKUP(C256,'June-18'!$F:$K,6,0),0)</f>
        <v>2006.4214285714213</v>
      </c>
    </row>
    <row r="257" spans="2:8" s="8" customFormat="1" ht="13.5" customHeight="1">
      <c r="B257" s="22" t="s">
        <v>596</v>
      </c>
      <c r="C257" s="14" t="s">
        <v>164</v>
      </c>
      <c r="D257" s="14" t="s">
        <v>278</v>
      </c>
      <c r="E257" s="14" t="s">
        <v>261</v>
      </c>
      <c r="F257" s="14">
        <f>IFERROR(VLOOKUP(C257,'MAY-18'!F:K,6,0), 0)</f>
        <v>0</v>
      </c>
      <c r="G257" s="14">
        <f>IFERROR(VLOOKUP(C257,'29MAY-18 '!$F:$K,6,0),0)</f>
        <v>0</v>
      </c>
      <c r="H257" s="14">
        <f>IFERROR(VLOOKUP(C257,'June-18'!$F:$K,6,0),0)</f>
        <v>0</v>
      </c>
    </row>
    <row r="258" spans="2:8" s="8" customFormat="1" ht="13.5" customHeight="1">
      <c r="B258" s="22" t="s">
        <v>598</v>
      </c>
      <c r="C258" s="14" t="s">
        <v>198</v>
      </c>
      <c r="D258" s="14" t="s">
        <v>278</v>
      </c>
      <c r="E258" s="14" t="s">
        <v>261</v>
      </c>
      <c r="F258" s="14">
        <f>IFERROR(VLOOKUP(C258,'MAY-18'!F:K,6,0), 0)</f>
        <v>82.700714285714284</v>
      </c>
      <c r="G258" s="14">
        <f>IFERROR(VLOOKUP(C258,'29MAY-18 '!$F:$K,6,0),0)</f>
        <v>80.905517241379286</v>
      </c>
      <c r="H258" s="14">
        <f>IFERROR(VLOOKUP(C258,'June-18'!$F:$K,6,0),0)</f>
        <v>74.017931034482416</v>
      </c>
    </row>
    <row r="259" spans="2:8" s="8" customFormat="1" ht="13.5" customHeight="1">
      <c r="B259" s="22" t="s">
        <v>599</v>
      </c>
      <c r="C259" s="14" t="s">
        <v>76</v>
      </c>
      <c r="D259" s="14" t="s">
        <v>59</v>
      </c>
      <c r="E259" s="14" t="s">
        <v>261</v>
      </c>
      <c r="F259" s="14">
        <f>IFERROR(VLOOKUP(C259,'MAY-18'!F:K,6,0), 0)</f>
        <v>77.5</v>
      </c>
      <c r="G259" s="14">
        <f>IFERROR(VLOOKUP(C259,'29MAY-18 '!$F:$K,6,0),0)</f>
        <v>77.5</v>
      </c>
      <c r="H259" s="14">
        <f>IFERROR(VLOOKUP(C259,'June-18'!$F:$K,6,0),0)</f>
        <v>77.5</v>
      </c>
    </row>
    <row r="260" spans="2:8" s="8" customFormat="1" ht="13.5" customHeight="1">
      <c r="B260" s="22" t="s">
        <v>600</v>
      </c>
      <c r="C260" s="14" t="s">
        <v>96</v>
      </c>
      <c r="D260" s="14" t="s">
        <v>59</v>
      </c>
      <c r="E260" s="14" t="s">
        <v>261</v>
      </c>
      <c r="F260" s="14">
        <f>IFERROR(VLOOKUP(C260,'MAY-18'!F:K,6,0), 0)</f>
        <v>0</v>
      </c>
      <c r="G260" s="14">
        <f>IFERROR(VLOOKUP(C260,'29MAY-18 '!$F:$K,6,0),0)</f>
        <v>0</v>
      </c>
      <c r="H260" s="14">
        <f>IFERROR(VLOOKUP(C260,'June-18'!$F:$K,6,0),0)</f>
        <v>0</v>
      </c>
    </row>
    <row r="261" spans="2:8" s="8" customFormat="1" ht="13.5" customHeight="1">
      <c r="B261" s="22" t="s">
        <v>602</v>
      </c>
      <c r="C261" s="14" t="s">
        <v>118</v>
      </c>
      <c r="D261" s="14" t="s">
        <v>59</v>
      </c>
      <c r="E261" s="14" t="s">
        <v>261</v>
      </c>
      <c r="F261" s="14">
        <f>IFERROR(VLOOKUP(C261,'MAY-18'!F:K,6,0), 0)</f>
        <v>0</v>
      </c>
      <c r="G261" s="14">
        <f>IFERROR(VLOOKUP(C261,'29MAY-18 '!$F:$K,6,0),0)</f>
        <v>0</v>
      </c>
      <c r="H261" s="14">
        <f>IFERROR(VLOOKUP(C261,'June-18'!$F:$K,6,0),0)</f>
        <v>0</v>
      </c>
    </row>
    <row r="262" spans="2:8" s="8" customFormat="1" ht="13.5" customHeight="1">
      <c r="B262" s="22" t="s">
        <v>605</v>
      </c>
      <c r="C262" s="14" t="s">
        <v>59</v>
      </c>
      <c r="D262" s="14" t="s">
        <v>59</v>
      </c>
      <c r="E262" s="14" t="s">
        <v>261</v>
      </c>
      <c r="F262" s="14">
        <f>IFERROR(VLOOKUP(C262,'MAY-18'!F:K,6,0), 0)</f>
        <v>0</v>
      </c>
      <c r="G262" s="14">
        <f>IFERROR(VLOOKUP(C262,'29MAY-18 '!$F:$K,6,0),0)</f>
        <v>0</v>
      </c>
      <c r="H262" s="14">
        <f>IFERROR(VLOOKUP(C262,'June-18'!$F:$K,6,0),0)</f>
        <v>0</v>
      </c>
    </row>
    <row r="263" spans="2:8" s="8" customFormat="1" ht="13.5" customHeight="1">
      <c r="B263" s="22" t="s">
        <v>604</v>
      </c>
      <c r="C263" s="14" t="s">
        <v>142</v>
      </c>
      <c r="D263" s="14" t="s">
        <v>59</v>
      </c>
      <c r="E263" s="14" t="s">
        <v>261</v>
      </c>
      <c r="F263" s="14">
        <f>IFERROR(VLOOKUP(C263,'MAY-18'!F:K,6,0), 0)</f>
        <v>0</v>
      </c>
      <c r="G263" s="14">
        <f>IFERROR(VLOOKUP(C263,'29MAY-18 '!$F:$K,6,0),0)</f>
        <v>0</v>
      </c>
      <c r="H263" s="14">
        <f>IFERROR(VLOOKUP(C263,'June-18'!$F:$K,6,0),0)</f>
        <v>0</v>
      </c>
    </row>
    <row r="264" spans="2:8" s="8" customFormat="1" ht="13.5" customHeight="1">
      <c r="B264" s="22" t="s">
        <v>601</v>
      </c>
      <c r="C264" s="14" t="s">
        <v>123</v>
      </c>
      <c r="D264" s="14" t="s">
        <v>59</v>
      </c>
      <c r="E264" s="14" t="s">
        <v>261</v>
      </c>
      <c r="F264" s="14">
        <f>IFERROR(VLOOKUP(C264,'MAY-18'!F:K,6,0), 0)</f>
        <v>0</v>
      </c>
      <c r="G264" s="14">
        <f>IFERROR(VLOOKUP(C264,'29MAY-18 '!$F:$K,6,0),0)</f>
        <v>0</v>
      </c>
      <c r="H264" s="14">
        <f>IFERROR(VLOOKUP(C264,'June-18'!$F:$K,6,0),0)</f>
        <v>0</v>
      </c>
    </row>
    <row r="265" spans="2:8" s="8" customFormat="1" ht="13.5" customHeight="1">
      <c r="B265" s="22" t="s">
        <v>603</v>
      </c>
      <c r="C265" s="14" t="s">
        <v>155</v>
      </c>
      <c r="D265" s="14" t="s">
        <v>59</v>
      </c>
      <c r="E265" s="14" t="s">
        <v>261</v>
      </c>
      <c r="F265" s="14">
        <f>IFERROR(VLOOKUP(C265,'MAY-18'!F:K,6,0), 0)</f>
        <v>158.33333333333334</v>
      </c>
      <c r="G265" s="14">
        <f>IFERROR(VLOOKUP(C265,'29MAY-18 '!$F:$K,6,0),0)</f>
        <v>158.33333333333334</v>
      </c>
      <c r="H265" s="14">
        <f>IFERROR(VLOOKUP(C265,'June-18'!$F:$K,6,0),0)</f>
        <v>158.33333333333334</v>
      </c>
    </row>
    <row r="266" spans="2:8" s="8" customFormat="1" ht="13.5" customHeight="1">
      <c r="B266" s="22" t="s">
        <v>609</v>
      </c>
      <c r="C266" s="14" t="s">
        <v>8</v>
      </c>
      <c r="D266" s="14" t="s">
        <v>279</v>
      </c>
      <c r="E266" s="14" t="s">
        <v>261</v>
      </c>
      <c r="F266" s="14">
        <f>IFERROR(VLOOKUP(C266,'MAY-18'!F:K,6,0), 0)</f>
        <v>0</v>
      </c>
      <c r="G266" s="14">
        <f>IFERROR(VLOOKUP(C266,'29MAY-18 '!$F:$K,6,0),0)</f>
        <v>0</v>
      </c>
      <c r="H266" s="14">
        <f>IFERROR(VLOOKUP(C266,'June-18'!$F:$K,6,0),0)</f>
        <v>0</v>
      </c>
    </row>
    <row r="267" spans="2:8" s="8" customFormat="1" ht="13.5" customHeight="1">
      <c r="B267" s="22" t="s">
        <v>610</v>
      </c>
      <c r="C267" s="14" t="s">
        <v>36</v>
      </c>
      <c r="D267" s="14" t="s">
        <v>279</v>
      </c>
      <c r="E267" s="14" t="s">
        <v>261</v>
      </c>
      <c r="F267" s="14">
        <f>IFERROR(VLOOKUP(C267,'MAY-18'!F:K,6,0), 0)</f>
        <v>65.008999999999986</v>
      </c>
      <c r="G267" s="14">
        <f>IFERROR(VLOOKUP(C267,'29MAY-18 '!$F:$K,6,0),0)</f>
        <v>64.624499999999998</v>
      </c>
      <c r="H267" s="14">
        <f>IFERROR(VLOOKUP(C267,'June-18'!$F:$K,6,0),0)</f>
        <v>53.701000000000001</v>
      </c>
    </row>
    <row r="268" spans="2:8" s="8" customFormat="1" ht="13.5" customHeight="1">
      <c r="B268" s="22" t="s">
        <v>606</v>
      </c>
      <c r="C268" s="14" t="s">
        <v>148</v>
      </c>
      <c r="D268" s="14" t="s">
        <v>279</v>
      </c>
      <c r="E268" s="14" t="s">
        <v>261</v>
      </c>
      <c r="F268" s="14">
        <f>IFERROR(VLOOKUP(C268,'MAY-18'!F:K,6,0), 0)</f>
        <v>387.23765765765768</v>
      </c>
      <c r="G268" s="14">
        <f>IFERROR(VLOOKUP(C268,'29MAY-18 '!$F:$K,6,0),0)</f>
        <v>372.52162393162365</v>
      </c>
      <c r="H268" s="14">
        <f>IFERROR(VLOOKUP(C268,'June-18'!$F:$K,6,0),0)</f>
        <v>349.4893388429752</v>
      </c>
    </row>
    <row r="269" spans="2:8" s="8" customFormat="1" ht="13.5" customHeight="1">
      <c r="B269" s="22" t="s">
        <v>613</v>
      </c>
      <c r="C269" s="14" t="s">
        <v>143</v>
      </c>
      <c r="D269" s="14" t="s">
        <v>279</v>
      </c>
      <c r="E269" s="14" t="s">
        <v>261</v>
      </c>
      <c r="F269" s="14">
        <f>IFERROR(VLOOKUP(C269,'MAY-18'!F:K,6,0), 0)</f>
        <v>0</v>
      </c>
      <c r="G269" s="14">
        <f>IFERROR(VLOOKUP(C269,'29MAY-18 '!$F:$K,6,0),0)</f>
        <v>0</v>
      </c>
      <c r="H269" s="14">
        <f>IFERROR(VLOOKUP(C269,'June-18'!$F:$K,6,0),0)</f>
        <v>0</v>
      </c>
    </row>
    <row r="270" spans="2:8" s="8" customFormat="1" ht="13.5" customHeight="1">
      <c r="B270" s="22" t="s">
        <v>607</v>
      </c>
      <c r="C270" s="14" t="s">
        <v>199</v>
      </c>
      <c r="D270" s="14" t="s">
        <v>279</v>
      </c>
      <c r="E270" s="14" t="s">
        <v>261</v>
      </c>
      <c r="F270" s="14">
        <f>IFERROR(VLOOKUP(C270,'MAY-18'!F:K,6,0), 0)</f>
        <v>97.064999999999998</v>
      </c>
      <c r="G270" s="14">
        <f>IFERROR(VLOOKUP(C270,'29MAY-18 '!$F:$K,6,0),0)</f>
        <v>93.387500000000003</v>
      </c>
      <c r="H270" s="14">
        <f>IFERROR(VLOOKUP(C270,'June-18'!$F:$K,6,0),0)</f>
        <v>102.77117647058823</v>
      </c>
    </row>
    <row r="271" spans="2:8" s="8" customFormat="1" ht="13.5" customHeight="1">
      <c r="B271" s="22" t="s">
        <v>608</v>
      </c>
      <c r="C271" s="14" t="s">
        <v>186</v>
      </c>
      <c r="D271" s="14" t="s">
        <v>279</v>
      </c>
      <c r="E271" s="14" t="s">
        <v>261</v>
      </c>
      <c r="F271" s="14">
        <f>IFERROR(VLOOKUP(C271,'MAY-18'!F:K,6,0), 0)</f>
        <v>158.3878787878788</v>
      </c>
      <c r="G271" s="14">
        <f>IFERROR(VLOOKUP(C271,'29MAY-18 '!$F:$K,6,0),0)</f>
        <v>159.98787878787883</v>
      </c>
      <c r="H271" s="14">
        <f>IFERROR(VLOOKUP(C271,'June-18'!$F:$K,6,0),0)</f>
        <v>144.59666666666666</v>
      </c>
    </row>
    <row r="272" spans="2:8" s="8" customFormat="1" ht="13.5" customHeight="1">
      <c r="B272" s="22" t="s">
        <v>616</v>
      </c>
      <c r="C272" s="14" t="s">
        <v>617</v>
      </c>
      <c r="D272" s="14" t="s">
        <v>279</v>
      </c>
      <c r="E272" s="14" t="s">
        <v>261</v>
      </c>
      <c r="F272" s="14">
        <f>IFERROR(VLOOKUP(C272,'MAY-18'!F:K,6,0), 0)</f>
        <v>0</v>
      </c>
      <c r="G272" s="14">
        <f>IFERROR(VLOOKUP(C272,'29MAY-18 '!$F:$K,6,0),0)</f>
        <v>0</v>
      </c>
      <c r="H272" s="14">
        <f>IFERROR(VLOOKUP(C272,'June-18'!$F:$K,6,0),0)</f>
        <v>0</v>
      </c>
    </row>
    <row r="273" spans="2:8" s="8" customFormat="1" ht="13.5" customHeight="1">
      <c r="B273" s="22" t="s">
        <v>614</v>
      </c>
      <c r="C273" s="14" t="s">
        <v>615</v>
      </c>
      <c r="D273" s="14" t="s">
        <v>279</v>
      </c>
      <c r="E273" s="14" t="s">
        <v>261</v>
      </c>
      <c r="F273" s="14">
        <f>IFERROR(VLOOKUP(C273,'MAY-18'!F:K,6,0), 0)</f>
        <v>0</v>
      </c>
      <c r="G273" s="14">
        <f>IFERROR(VLOOKUP(C273,'29MAY-18 '!$F:$K,6,0),0)</f>
        <v>0</v>
      </c>
      <c r="H273" s="14">
        <f>IFERROR(VLOOKUP(C273,'June-18'!$F:$K,6,0),0)</f>
        <v>0</v>
      </c>
    </row>
    <row r="274" spans="2:8" s="8" customFormat="1" ht="13.5" customHeight="1">
      <c r="B274" s="22" t="s">
        <v>611</v>
      </c>
      <c r="C274" s="14" t="s">
        <v>612</v>
      </c>
      <c r="D274" s="14" t="s">
        <v>279</v>
      </c>
      <c r="E274" s="14" t="s">
        <v>261</v>
      </c>
      <c r="F274" s="14">
        <f>IFERROR(VLOOKUP(C274,'MAY-18'!F:K,6,0), 0)</f>
        <v>0</v>
      </c>
      <c r="G274" s="14">
        <f>IFERROR(VLOOKUP(C274,'29MAY-18 '!$F:$K,6,0),0)</f>
        <v>0</v>
      </c>
      <c r="H274" s="14">
        <f>IFERROR(VLOOKUP(C274,'June-18'!$F:$K,6,0),0)</f>
        <v>0</v>
      </c>
    </row>
    <row r="275" spans="2:8" s="8" customFormat="1" ht="13.5" customHeight="1">
      <c r="B275" s="22"/>
      <c r="C275" s="6" t="s">
        <v>629</v>
      </c>
      <c r="D275" s="14"/>
      <c r="E275" s="14"/>
      <c r="F275" s="14">
        <f>IFERROR(VLOOKUP(C275,'MAY-18'!$B$271:$E$276,4,0),0)</f>
        <v>273.40250309789428</v>
      </c>
      <c r="G275" s="14">
        <f>IFERROR(VLOOKUP(C275,'29MAY-18 '!B271:E276,4,0),0)</f>
        <v>162.07575351213333</v>
      </c>
      <c r="H275" s="14">
        <f>IFERROR(VLOOKUP(C275,'June-18'!$B$271:$E$276,4,0),0)</f>
        <v>146.14984642646189</v>
      </c>
    </row>
    <row r="276" spans="2:8" s="8" customFormat="1" ht="13.5" customHeight="1">
      <c r="B276" s="22"/>
      <c r="C276" s="14" t="s">
        <v>628</v>
      </c>
      <c r="D276" s="14"/>
      <c r="E276" s="14"/>
      <c r="F276" s="14">
        <f>IFERROR(VLOOKUP(C276,'MAY-18'!$B$271:$E$276,4,0),0)</f>
        <v>339.62689814814723</v>
      </c>
      <c r="G276" s="14">
        <f>IFERROR(VLOOKUP(C276,'29MAY-18 '!B272:E277,4,0),0)</f>
        <v>397.74213793103513</v>
      </c>
      <c r="H276" s="14">
        <f>IFERROR(VLOOKUP(C276,'June-18'!$B$271:$E$276,4,0),0)</f>
        <v>225.34647191011234</v>
      </c>
    </row>
    <row r="277" spans="2:8" s="8" customFormat="1" ht="13.5" customHeight="1">
      <c r="B277" s="22"/>
      <c r="C277" s="14" t="s">
        <v>627</v>
      </c>
      <c r="D277" s="14"/>
      <c r="E277" s="14"/>
      <c r="F277" s="14">
        <f>IFERROR(VLOOKUP(C277,'MAY-18'!$B$271:$E$276,4,0),0)</f>
        <v>323.97707317073167</v>
      </c>
      <c r="G277" s="14">
        <f>IFERROR(VLOOKUP(C277,'29MAY-18 '!B273:E278,4,0),0)</f>
        <v>305.79883720930235</v>
      </c>
      <c r="H277" s="14">
        <f>IFERROR(VLOOKUP(C277,'June-18'!$B$271:$E$276,4,0),0)</f>
        <v>302.21976744186048</v>
      </c>
    </row>
    <row r="278" spans="2:8" s="8" customFormat="1" ht="13.5" customHeight="1">
      <c r="B278" s="22"/>
      <c r="C278" s="14" t="s">
        <v>626</v>
      </c>
      <c r="D278" s="14"/>
      <c r="E278" s="14"/>
      <c r="F278" s="14">
        <f>IFERROR(VLOOKUP(C278,'MAY-18'!$B$271:$E$276,4,0),0)</f>
        <v>80.055000000000007</v>
      </c>
      <c r="G278" s="14">
        <f>IFERROR(VLOOKUP(C278,'29MAY-18 '!B274:E279,4,0),0)</f>
        <v>75.5</v>
      </c>
      <c r="H278" s="14">
        <f>IFERROR(VLOOKUP(C278,'June-18'!$B$271:$E$276,4,0),0)</f>
        <v>38.25</v>
      </c>
    </row>
    <row r="279" spans="2:8" s="8" customFormat="1" ht="13.5" customHeight="1">
      <c r="B279" s="22"/>
      <c r="C279" s="14" t="s">
        <v>625</v>
      </c>
      <c r="D279" s="14"/>
      <c r="E279" s="14"/>
      <c r="F279" s="14">
        <f>IFERROR(VLOOKUP(C279,'MAY-18'!$B$271:$E$276,4,0),0)</f>
        <v>44.74</v>
      </c>
      <c r="G279" s="14">
        <f>IFERROR(VLOOKUP(C279,'29MAY-18 '!B275:E280,4,0),0)</f>
        <v>43.93</v>
      </c>
      <c r="H279" s="14">
        <f>IFERROR(VLOOKUP(C279,'June-18'!$B$271:$E$276,4,0),0)</f>
        <v>43.51</v>
      </c>
    </row>
    <row r="280" spans="2:8" s="8" customFormat="1" ht="13.5" customHeight="1">
      <c r="B280" s="22"/>
      <c r="C280" s="14" t="s">
        <v>624</v>
      </c>
      <c r="D280" s="14"/>
      <c r="E280" s="14"/>
      <c r="F280" s="14">
        <f>IFERROR(VLOOKUP(C280,'MAY-18'!$B$271:$E$276,4,0),0)</f>
        <v>0</v>
      </c>
      <c r="G280" s="14">
        <f>IFERROR(VLOOKUP(C280,'29MAY-18 '!B276:E281,4,0),0)</f>
        <v>0</v>
      </c>
      <c r="H280" s="14">
        <f>IFERROR(VLOOKUP(C280,'June-18'!$B$271:$E$276,4,0),0)</f>
        <v>0</v>
      </c>
    </row>
    <row r="284" spans="2:8" s="16" customFormat="1" ht="13.5" customHeight="1">
      <c r="B284" s="21" t="s">
        <v>302</v>
      </c>
      <c r="C284" s="13" t="s">
        <v>254</v>
      </c>
      <c r="D284" s="13" t="s">
        <v>287</v>
      </c>
      <c r="E284" s="13" t="s">
        <v>257</v>
      </c>
      <c r="F284" s="7">
        <f>F$2</f>
        <v>43231</v>
      </c>
      <c r="G284" s="7">
        <f t="shared" ref="G284:H284" si="7">G$2</f>
        <v>43249</v>
      </c>
      <c r="H284" s="7">
        <f t="shared" si="7"/>
        <v>43279</v>
      </c>
    </row>
    <row r="285" spans="2:8" s="8" customFormat="1" ht="13.5" customHeight="1">
      <c r="B285" s="22" t="s">
        <v>303</v>
      </c>
      <c r="C285" s="14" t="s">
        <v>211</v>
      </c>
      <c r="D285" s="14" t="s">
        <v>288</v>
      </c>
      <c r="E285" s="14" t="s">
        <v>297</v>
      </c>
      <c r="F285" s="14"/>
      <c r="G285" s="14"/>
      <c r="H285" s="14"/>
    </row>
    <row r="286" spans="2:8" s="8" customFormat="1" ht="13.5" customHeight="1">
      <c r="B286" s="22" t="s">
        <v>304</v>
      </c>
      <c r="C286" s="14" t="s">
        <v>222</v>
      </c>
      <c r="D286" s="14" t="s">
        <v>288</v>
      </c>
      <c r="E286" s="14" t="s">
        <v>297</v>
      </c>
      <c r="F286" s="14"/>
      <c r="G286" s="14"/>
      <c r="H286" s="14"/>
    </row>
    <row r="287" spans="2:8" s="8" customFormat="1" ht="13.5" customHeight="1">
      <c r="B287" s="22" t="s">
        <v>305</v>
      </c>
      <c r="C287" s="14" t="s">
        <v>224</v>
      </c>
      <c r="D287" s="14" t="s">
        <v>288</v>
      </c>
      <c r="E287" s="14" t="s">
        <v>297</v>
      </c>
      <c r="F287" s="14"/>
      <c r="G287" s="14"/>
      <c r="H287" s="14"/>
    </row>
    <row r="288" spans="2:8" s="8" customFormat="1" ht="13.5" customHeight="1">
      <c r="B288" s="22" t="s">
        <v>306</v>
      </c>
      <c r="C288" s="14" t="s">
        <v>232</v>
      </c>
      <c r="D288" s="14" t="s">
        <v>288</v>
      </c>
      <c r="E288" s="14" t="s">
        <v>297</v>
      </c>
      <c r="F288" s="14"/>
      <c r="G288" s="14"/>
      <c r="H288" s="14"/>
    </row>
    <row r="289" spans="2:8" s="8" customFormat="1" ht="13.5" customHeight="1">
      <c r="B289" s="22" t="s">
        <v>307</v>
      </c>
      <c r="C289" s="14" t="s">
        <v>242</v>
      </c>
      <c r="D289" s="14" t="s">
        <v>288</v>
      </c>
      <c r="E289" s="14" t="s">
        <v>297</v>
      </c>
      <c r="F289" s="14"/>
      <c r="G289" s="14"/>
      <c r="H289" s="14"/>
    </row>
    <row r="290" spans="2:8" s="8" customFormat="1" ht="13.5" customHeight="1">
      <c r="B290" s="23" t="s">
        <v>308</v>
      </c>
      <c r="C290" s="15" t="s">
        <v>248</v>
      </c>
      <c r="D290" s="15" t="s">
        <v>288</v>
      </c>
      <c r="E290" s="15" t="s">
        <v>297</v>
      </c>
      <c r="F290" s="15"/>
      <c r="G290" s="15"/>
      <c r="H290" s="15"/>
    </row>
    <row r="291" spans="2:8" s="8" customFormat="1" ht="13.5" customHeight="1">
      <c r="B291" s="22" t="s">
        <v>309</v>
      </c>
      <c r="C291" s="14" t="s">
        <v>233</v>
      </c>
      <c r="D291" s="14" t="s">
        <v>289</v>
      </c>
      <c r="E291" s="14" t="s">
        <v>297</v>
      </c>
      <c r="F291" s="32"/>
      <c r="G291" s="14"/>
      <c r="H291" s="14"/>
    </row>
    <row r="292" spans="2:8" s="8" customFormat="1" ht="13.5" customHeight="1">
      <c r="B292" s="22" t="s">
        <v>310</v>
      </c>
      <c r="C292" s="14" t="s">
        <v>235</v>
      </c>
      <c r="D292" s="14" t="s">
        <v>289</v>
      </c>
      <c r="E292" s="14" t="s">
        <v>297</v>
      </c>
      <c r="F292" s="14"/>
      <c r="G292" s="14"/>
      <c r="H292" s="14"/>
    </row>
    <row r="293" spans="2:8" s="8" customFormat="1" ht="13.5" customHeight="1">
      <c r="B293" s="23" t="s">
        <v>311</v>
      </c>
      <c r="C293" s="15" t="s">
        <v>241</v>
      </c>
      <c r="D293" s="15" t="s">
        <v>289</v>
      </c>
      <c r="E293" s="15" t="s">
        <v>297</v>
      </c>
      <c r="F293" s="15"/>
      <c r="G293" s="15"/>
      <c r="H293" s="15"/>
    </row>
    <row r="294" spans="2:8" s="8" customFormat="1" ht="13.5" customHeight="1">
      <c r="B294" s="22" t="s">
        <v>312</v>
      </c>
      <c r="C294" s="14" t="s">
        <v>216</v>
      </c>
      <c r="D294" s="14" t="s">
        <v>290</v>
      </c>
      <c r="E294" s="14" t="s">
        <v>298</v>
      </c>
      <c r="F294" s="32"/>
      <c r="G294" s="14"/>
      <c r="H294" s="14"/>
    </row>
    <row r="295" spans="2:8" s="8" customFormat="1" ht="13.5" customHeight="1">
      <c r="B295" s="22" t="s">
        <v>313</v>
      </c>
      <c r="C295" s="14" t="s">
        <v>217</v>
      </c>
      <c r="D295" s="14" t="s">
        <v>290</v>
      </c>
      <c r="E295" s="14" t="s">
        <v>298</v>
      </c>
      <c r="F295" s="14"/>
      <c r="G295" s="14"/>
      <c r="H295" s="14"/>
    </row>
    <row r="296" spans="2:8" s="8" customFormat="1" ht="13.5" customHeight="1">
      <c r="B296" s="22" t="s">
        <v>314</v>
      </c>
      <c r="C296" s="14" t="s">
        <v>225</v>
      </c>
      <c r="D296" s="14" t="s">
        <v>290</v>
      </c>
      <c r="E296" s="14" t="s">
        <v>298</v>
      </c>
      <c r="F296" s="14"/>
      <c r="G296" s="14"/>
      <c r="H296" s="14"/>
    </row>
    <row r="297" spans="2:8" s="8" customFormat="1" ht="13.5" customHeight="1">
      <c r="B297" s="22" t="s">
        <v>315</v>
      </c>
      <c r="C297" s="14" t="s">
        <v>238</v>
      </c>
      <c r="D297" s="14" t="s">
        <v>290</v>
      </c>
      <c r="E297" s="14" t="s">
        <v>298</v>
      </c>
      <c r="F297" s="14"/>
      <c r="G297" s="14"/>
      <c r="H297" s="14"/>
    </row>
    <row r="298" spans="2:8" s="8" customFormat="1" ht="13.5" customHeight="1">
      <c r="B298" s="23" t="s">
        <v>316</v>
      </c>
      <c r="C298" s="15" t="s">
        <v>252</v>
      </c>
      <c r="D298" s="15" t="s">
        <v>290</v>
      </c>
      <c r="E298" s="15" t="s">
        <v>298</v>
      </c>
      <c r="F298" s="15"/>
      <c r="G298" s="15"/>
      <c r="H298" s="15"/>
    </row>
    <row r="299" spans="2:8" s="8" customFormat="1" ht="13.5" customHeight="1">
      <c r="B299" s="22" t="s">
        <v>317</v>
      </c>
      <c r="C299" s="14" t="s">
        <v>218</v>
      </c>
      <c r="D299" s="14" t="s">
        <v>291</v>
      </c>
      <c r="E299" s="14" t="s">
        <v>298</v>
      </c>
      <c r="F299" s="32"/>
      <c r="G299" s="14"/>
      <c r="H299" s="14"/>
    </row>
    <row r="300" spans="2:8" s="8" customFormat="1" ht="13.5" customHeight="1">
      <c r="B300" s="22" t="s">
        <v>318</v>
      </c>
      <c r="C300" s="14" t="s">
        <v>219</v>
      </c>
      <c r="D300" s="14" t="s">
        <v>291</v>
      </c>
      <c r="E300" s="14" t="s">
        <v>298</v>
      </c>
      <c r="F300" s="14"/>
      <c r="G300" s="14"/>
      <c r="H300" s="14"/>
    </row>
    <row r="301" spans="2:8" s="8" customFormat="1" ht="13.5" customHeight="1">
      <c r="B301" s="22" t="s">
        <v>319</v>
      </c>
      <c r="C301" s="14" t="s">
        <v>226</v>
      </c>
      <c r="D301" s="14" t="s">
        <v>291</v>
      </c>
      <c r="E301" s="14" t="s">
        <v>298</v>
      </c>
      <c r="F301" s="14"/>
      <c r="G301" s="14"/>
      <c r="H301" s="14"/>
    </row>
    <row r="302" spans="2:8" s="8" customFormat="1" ht="13.5" customHeight="1">
      <c r="B302" s="22" t="s">
        <v>320</v>
      </c>
      <c r="C302" s="14" t="s">
        <v>228</v>
      </c>
      <c r="D302" s="14" t="s">
        <v>291</v>
      </c>
      <c r="E302" s="14" t="s">
        <v>298</v>
      </c>
      <c r="F302" s="14"/>
      <c r="G302" s="14"/>
      <c r="H302" s="14"/>
    </row>
    <row r="303" spans="2:8" s="8" customFormat="1" ht="13.5" customHeight="1">
      <c r="B303" s="22" t="s">
        <v>321</v>
      </c>
      <c r="C303" s="14" t="s">
        <v>230</v>
      </c>
      <c r="D303" s="14" t="s">
        <v>291</v>
      </c>
      <c r="E303" s="14" t="s">
        <v>298</v>
      </c>
      <c r="F303" s="14"/>
      <c r="G303" s="14"/>
      <c r="H303" s="14"/>
    </row>
    <row r="304" spans="2:8" s="8" customFormat="1" ht="13.5" customHeight="1">
      <c r="B304" s="22" t="s">
        <v>322</v>
      </c>
      <c r="C304" s="14" t="s">
        <v>237</v>
      </c>
      <c r="D304" s="14" t="s">
        <v>291</v>
      </c>
      <c r="E304" s="14" t="s">
        <v>298</v>
      </c>
      <c r="F304" s="14"/>
      <c r="G304" s="14"/>
      <c r="H304" s="14"/>
    </row>
    <row r="305" spans="2:8" s="8" customFormat="1" ht="13.5" customHeight="1">
      <c r="B305" s="23" t="s">
        <v>323</v>
      </c>
      <c r="C305" s="15" t="s">
        <v>244</v>
      </c>
      <c r="D305" s="15" t="s">
        <v>291</v>
      </c>
      <c r="E305" s="15" t="s">
        <v>298</v>
      </c>
      <c r="F305" s="15"/>
      <c r="G305" s="15"/>
      <c r="H305" s="15"/>
    </row>
    <row r="306" spans="2:8" s="8" customFormat="1" ht="13.5" customHeight="1">
      <c r="B306" s="22" t="s">
        <v>324</v>
      </c>
      <c r="C306" s="14" t="s">
        <v>212</v>
      </c>
      <c r="D306" s="14" t="s">
        <v>292</v>
      </c>
      <c r="E306" s="14" t="s">
        <v>299</v>
      </c>
      <c r="F306" s="32"/>
      <c r="G306" s="14"/>
      <c r="H306" s="14"/>
    </row>
    <row r="307" spans="2:8" s="8" customFormat="1" ht="13.5" customHeight="1">
      <c r="B307" s="22" t="s">
        <v>325</v>
      </c>
      <c r="C307" s="14" t="s">
        <v>213</v>
      </c>
      <c r="D307" s="14" t="s">
        <v>292</v>
      </c>
      <c r="E307" s="14" t="s">
        <v>299</v>
      </c>
      <c r="F307" s="14"/>
      <c r="G307" s="14"/>
      <c r="H307" s="14"/>
    </row>
    <row r="308" spans="2:8" s="8" customFormat="1" ht="13.5" customHeight="1">
      <c r="B308" s="22" t="s">
        <v>326</v>
      </c>
      <c r="C308" s="14" t="s">
        <v>65</v>
      </c>
      <c r="D308" s="14" t="s">
        <v>292</v>
      </c>
      <c r="E308" s="14" t="s">
        <v>299</v>
      </c>
      <c r="F308" s="14"/>
      <c r="G308" s="14"/>
      <c r="H308" s="14"/>
    </row>
    <row r="309" spans="2:8" s="8" customFormat="1" ht="13.5" customHeight="1">
      <c r="B309" s="22" t="s">
        <v>327</v>
      </c>
      <c r="C309" s="14" t="s">
        <v>223</v>
      </c>
      <c r="D309" s="14" t="s">
        <v>292</v>
      </c>
      <c r="E309" s="14" t="s">
        <v>299</v>
      </c>
      <c r="F309" s="14"/>
      <c r="G309" s="14"/>
      <c r="H309" s="14"/>
    </row>
    <row r="310" spans="2:8" s="8" customFormat="1" ht="13.5" customHeight="1">
      <c r="B310" s="22" t="s">
        <v>328</v>
      </c>
      <c r="C310" s="14" t="s">
        <v>236</v>
      </c>
      <c r="D310" s="14" t="s">
        <v>292</v>
      </c>
      <c r="E310" s="14" t="s">
        <v>299</v>
      </c>
      <c r="F310" s="14"/>
      <c r="G310" s="14"/>
      <c r="H310" s="14"/>
    </row>
    <row r="311" spans="2:8" s="8" customFormat="1" ht="13.5" customHeight="1">
      <c r="B311" s="22" t="s">
        <v>329</v>
      </c>
      <c r="C311" s="14" t="s">
        <v>243</v>
      </c>
      <c r="D311" s="14" t="s">
        <v>292</v>
      </c>
      <c r="E311" s="14" t="s">
        <v>299</v>
      </c>
      <c r="F311" s="14"/>
      <c r="G311" s="14"/>
      <c r="H311" s="14"/>
    </row>
    <row r="312" spans="2:8" s="8" customFormat="1" ht="13.5" customHeight="1">
      <c r="B312" s="22" t="s">
        <v>330</v>
      </c>
      <c r="C312" s="14" t="s">
        <v>249</v>
      </c>
      <c r="D312" s="14" t="s">
        <v>292</v>
      </c>
      <c r="E312" s="14" t="s">
        <v>299</v>
      </c>
      <c r="F312" s="14"/>
      <c r="G312" s="14"/>
      <c r="H312" s="14"/>
    </row>
    <row r="313" spans="2:8" s="8" customFormat="1" ht="13.5" customHeight="1">
      <c r="B313" s="22" t="s">
        <v>358</v>
      </c>
      <c r="C313" s="14" t="s">
        <v>357</v>
      </c>
      <c r="D313" s="14" t="s">
        <v>292</v>
      </c>
      <c r="E313" s="14" t="s">
        <v>299</v>
      </c>
      <c r="F313" s="14"/>
      <c r="G313" s="14"/>
      <c r="H313" s="14"/>
    </row>
    <row r="314" spans="2:8" s="8" customFormat="1" ht="13.5" customHeight="1">
      <c r="B314" s="23" t="s">
        <v>331</v>
      </c>
      <c r="C314" s="15" t="s">
        <v>251</v>
      </c>
      <c r="D314" s="15" t="s">
        <v>292</v>
      </c>
      <c r="E314" s="15" t="s">
        <v>299</v>
      </c>
      <c r="F314" s="15"/>
      <c r="G314" s="15"/>
      <c r="H314" s="15"/>
    </row>
    <row r="315" spans="2:8" s="8" customFormat="1" ht="13.5" customHeight="1">
      <c r="B315" s="22" t="s">
        <v>332</v>
      </c>
      <c r="C315" s="14" t="s">
        <v>205</v>
      </c>
      <c r="D315" s="14" t="s">
        <v>293</v>
      </c>
      <c r="E315" s="14" t="s">
        <v>299</v>
      </c>
      <c r="F315" s="32"/>
      <c r="G315" s="14"/>
      <c r="H315" s="14"/>
    </row>
    <row r="316" spans="2:8" s="8" customFormat="1" ht="13.5" customHeight="1">
      <c r="B316" s="22" t="s">
        <v>333</v>
      </c>
      <c r="C316" s="14" t="s">
        <v>220</v>
      </c>
      <c r="D316" s="14" t="s">
        <v>293</v>
      </c>
      <c r="E316" s="14" t="s">
        <v>299</v>
      </c>
      <c r="F316" s="14"/>
      <c r="G316" s="14"/>
      <c r="H316" s="14"/>
    </row>
    <row r="317" spans="2:8" s="8" customFormat="1" ht="13.5" customHeight="1">
      <c r="B317" s="22" t="s">
        <v>334</v>
      </c>
      <c r="C317" s="14" t="s">
        <v>227</v>
      </c>
      <c r="D317" s="14" t="s">
        <v>293</v>
      </c>
      <c r="E317" s="14" t="s">
        <v>299</v>
      </c>
      <c r="F317" s="14"/>
      <c r="G317" s="14"/>
      <c r="H317" s="14"/>
    </row>
    <row r="318" spans="2:8" s="8" customFormat="1" ht="13.5" customHeight="1">
      <c r="B318" s="23" t="s">
        <v>335</v>
      </c>
      <c r="C318" s="15" t="s">
        <v>245</v>
      </c>
      <c r="D318" s="15" t="s">
        <v>293</v>
      </c>
      <c r="E318" s="15" t="s">
        <v>299</v>
      </c>
      <c r="F318" s="15"/>
      <c r="G318" s="15"/>
      <c r="H318" s="15"/>
    </row>
    <row r="319" spans="2:8" s="8" customFormat="1" ht="13.5" customHeight="1">
      <c r="B319" s="22" t="s">
        <v>336</v>
      </c>
      <c r="C319" s="14" t="s">
        <v>208</v>
      </c>
      <c r="D319" s="14" t="s">
        <v>294</v>
      </c>
      <c r="E319" s="14" t="s">
        <v>299</v>
      </c>
      <c r="F319" s="32"/>
      <c r="G319" s="14"/>
      <c r="H319" s="14"/>
    </row>
    <row r="320" spans="2:8" s="8" customFormat="1" ht="13.5" customHeight="1">
      <c r="B320" s="22" t="s">
        <v>337</v>
      </c>
      <c r="C320" s="14" t="s">
        <v>221</v>
      </c>
      <c r="D320" s="14" t="s">
        <v>294</v>
      </c>
      <c r="E320" s="14" t="s">
        <v>299</v>
      </c>
      <c r="F320" s="14"/>
      <c r="G320" s="14"/>
      <c r="H320" s="14"/>
    </row>
    <row r="321" spans="2:8" s="8" customFormat="1" ht="13.5" customHeight="1">
      <c r="B321" s="22" t="s">
        <v>338</v>
      </c>
      <c r="C321" s="14" t="s">
        <v>239</v>
      </c>
      <c r="D321" s="14" t="s">
        <v>294</v>
      </c>
      <c r="E321" s="14" t="s">
        <v>299</v>
      </c>
      <c r="F321" s="14"/>
      <c r="G321" s="14"/>
      <c r="H321" s="14"/>
    </row>
    <row r="322" spans="2:8" s="8" customFormat="1" ht="13.5" customHeight="1">
      <c r="B322" s="23" t="s">
        <v>339</v>
      </c>
      <c r="C322" s="15" t="s">
        <v>246</v>
      </c>
      <c r="D322" s="15" t="s">
        <v>294</v>
      </c>
      <c r="E322" s="15" t="s">
        <v>299</v>
      </c>
      <c r="F322" s="15"/>
      <c r="G322" s="15"/>
      <c r="H322" s="15"/>
    </row>
    <row r="323" spans="2:8" s="8" customFormat="1" ht="13.5" customHeight="1">
      <c r="B323" s="22" t="s">
        <v>340</v>
      </c>
      <c r="C323" s="14" t="s">
        <v>207</v>
      </c>
      <c r="D323" s="14" t="s">
        <v>295</v>
      </c>
      <c r="E323" s="14" t="s">
        <v>300</v>
      </c>
      <c r="F323" s="32"/>
      <c r="G323" s="14"/>
      <c r="H323" s="14"/>
    </row>
    <row r="324" spans="2:8" s="8" customFormat="1" ht="13.5" customHeight="1">
      <c r="B324" s="22" t="s">
        <v>341</v>
      </c>
      <c r="C324" s="14" t="s">
        <v>210</v>
      </c>
      <c r="D324" s="14" t="s">
        <v>295</v>
      </c>
      <c r="E324" s="14" t="s">
        <v>300</v>
      </c>
      <c r="F324" s="14"/>
      <c r="G324" s="14"/>
      <c r="H324" s="14"/>
    </row>
    <row r="325" spans="2:8" s="8" customFormat="1" ht="13.5" customHeight="1">
      <c r="B325" s="22" t="s">
        <v>342</v>
      </c>
      <c r="C325" s="14" t="s">
        <v>215</v>
      </c>
      <c r="D325" s="14" t="s">
        <v>295</v>
      </c>
      <c r="E325" s="14" t="s">
        <v>300</v>
      </c>
      <c r="F325" s="14"/>
      <c r="G325" s="14"/>
      <c r="H325" s="14"/>
    </row>
    <row r="326" spans="2:8" s="8" customFormat="1" ht="13.5" customHeight="1">
      <c r="B326" s="22" t="s">
        <v>343</v>
      </c>
      <c r="C326" s="14" t="s">
        <v>229</v>
      </c>
      <c r="D326" s="14" t="s">
        <v>295</v>
      </c>
      <c r="E326" s="14" t="s">
        <v>300</v>
      </c>
      <c r="F326" s="14"/>
      <c r="G326" s="14"/>
      <c r="H326" s="14"/>
    </row>
    <row r="327" spans="2:8" s="8" customFormat="1" ht="13.5" customHeight="1">
      <c r="B327" s="22" t="s">
        <v>344</v>
      </c>
      <c r="C327" s="29" t="s">
        <v>231</v>
      </c>
      <c r="D327" s="14" t="s">
        <v>295</v>
      </c>
      <c r="E327" s="14" t="s">
        <v>300</v>
      </c>
      <c r="F327" s="14"/>
      <c r="G327" s="14"/>
      <c r="H327" s="14"/>
    </row>
    <row r="328" spans="2:8" s="8" customFormat="1" ht="13.5" customHeight="1">
      <c r="B328" s="22" t="s">
        <v>345</v>
      </c>
      <c r="C328" s="29" t="s">
        <v>234</v>
      </c>
      <c r="D328" s="14" t="s">
        <v>295</v>
      </c>
      <c r="E328" s="14" t="s">
        <v>300</v>
      </c>
      <c r="F328" s="14"/>
      <c r="G328" s="14"/>
      <c r="H328" s="14"/>
    </row>
    <row r="329" spans="2:8" s="8" customFormat="1" ht="13.5" customHeight="1">
      <c r="B329" s="22" t="s">
        <v>346</v>
      </c>
      <c r="C329" s="14" t="s">
        <v>247</v>
      </c>
      <c r="D329" s="14" t="s">
        <v>295</v>
      </c>
      <c r="E329" s="14" t="s">
        <v>300</v>
      </c>
      <c r="F329" s="14"/>
      <c r="G329" s="14"/>
      <c r="H329" s="14"/>
    </row>
    <row r="330" spans="2:8" s="8" customFormat="1" ht="13.5" customHeight="1">
      <c r="B330" s="23" t="s">
        <v>347</v>
      </c>
      <c r="C330" s="15" t="s">
        <v>253</v>
      </c>
      <c r="D330" s="15" t="s">
        <v>295</v>
      </c>
      <c r="E330" s="15" t="s">
        <v>300</v>
      </c>
      <c r="F330" s="15"/>
      <c r="G330" s="15"/>
      <c r="H330" s="15"/>
    </row>
    <row r="331" spans="2:8" s="8" customFormat="1" ht="13.5" customHeight="1">
      <c r="B331" s="22" t="s">
        <v>348</v>
      </c>
      <c r="C331" s="14" t="s">
        <v>206</v>
      </c>
      <c r="D331" s="14" t="s">
        <v>296</v>
      </c>
      <c r="E331" s="14" t="s">
        <v>300</v>
      </c>
      <c r="F331" s="32"/>
      <c r="G331" s="14"/>
      <c r="H331" s="14"/>
    </row>
    <row r="332" spans="2:8" s="8" customFormat="1" ht="13.5" customHeight="1">
      <c r="B332" s="22" t="s">
        <v>349</v>
      </c>
      <c r="C332" s="14" t="s">
        <v>209</v>
      </c>
      <c r="D332" s="14" t="s">
        <v>296</v>
      </c>
      <c r="E332" s="14" t="s">
        <v>300</v>
      </c>
      <c r="F332" s="14"/>
      <c r="G332" s="14"/>
      <c r="H332" s="14"/>
    </row>
    <row r="333" spans="2:8" s="8" customFormat="1" ht="13.5" customHeight="1">
      <c r="B333" s="22" t="s">
        <v>350</v>
      </c>
      <c r="C333" s="14" t="s">
        <v>214</v>
      </c>
      <c r="D333" s="14" t="s">
        <v>296</v>
      </c>
      <c r="E333" s="14" t="s">
        <v>300</v>
      </c>
      <c r="F333" s="14"/>
      <c r="G333" s="14"/>
      <c r="H333" s="14"/>
    </row>
    <row r="334" spans="2:8" s="8" customFormat="1" ht="13.5" customHeight="1">
      <c r="B334" s="22" t="s">
        <v>351</v>
      </c>
      <c r="C334" s="14" t="s">
        <v>240</v>
      </c>
      <c r="D334" s="14" t="s">
        <v>296</v>
      </c>
      <c r="E334" s="14" t="s">
        <v>300</v>
      </c>
      <c r="F334" s="14"/>
      <c r="G334" s="14"/>
      <c r="H334" s="14"/>
    </row>
    <row r="335" spans="2:8" s="8" customFormat="1" ht="13.5" customHeight="1">
      <c r="B335" s="23" t="s">
        <v>331</v>
      </c>
      <c r="C335" s="15" t="s">
        <v>250</v>
      </c>
      <c r="D335" s="15" t="s">
        <v>296</v>
      </c>
      <c r="E335" s="15" t="s">
        <v>300</v>
      </c>
      <c r="F335" s="15"/>
      <c r="G335" s="15"/>
      <c r="H335" s="15"/>
    </row>
    <row r="337" spans="2:8" ht="13.5" customHeight="1">
      <c r="B337" s="24"/>
      <c r="C337"/>
    </row>
    <row r="338" spans="2:8" ht="13.5" customHeight="1">
      <c r="B338" s="24"/>
      <c r="C338"/>
      <c r="D338" s="13" t="s">
        <v>257</v>
      </c>
      <c r="E338" s="13" t="s">
        <v>256</v>
      </c>
      <c r="F338" s="7">
        <f>F$2</f>
        <v>43231</v>
      </c>
      <c r="G338" s="7">
        <f t="shared" ref="G338:H338" si="8">G$2</f>
        <v>43249</v>
      </c>
      <c r="H338" s="7">
        <f t="shared" si="8"/>
        <v>43279</v>
      </c>
    </row>
    <row r="339" spans="2:8" s="8" customFormat="1" ht="13.5" customHeight="1">
      <c r="B339" s="24"/>
      <c r="C339"/>
      <c r="D339" s="14" t="s">
        <v>297</v>
      </c>
      <c r="E339" s="14" t="s">
        <v>288</v>
      </c>
      <c r="F339" s="14"/>
      <c r="G339" s="14"/>
      <c r="H339" s="14"/>
    </row>
    <row r="340" spans="2:8" s="8" customFormat="1" ht="13.5" customHeight="1">
      <c r="B340" s="24"/>
      <c r="C340"/>
      <c r="D340" s="14" t="s">
        <v>297</v>
      </c>
      <c r="E340" s="14" t="s">
        <v>289</v>
      </c>
      <c r="F340" s="14"/>
      <c r="G340" s="14"/>
      <c r="H340" s="14"/>
    </row>
    <row r="341" spans="2:8" s="8" customFormat="1" ht="13.5" customHeight="1">
      <c r="B341" s="24"/>
      <c r="C341"/>
      <c r="D341" s="14" t="s">
        <v>298</v>
      </c>
      <c r="E341" s="14" t="s">
        <v>290</v>
      </c>
      <c r="F341" s="14"/>
      <c r="G341" s="14"/>
      <c r="H341" s="14"/>
    </row>
    <row r="342" spans="2:8" s="8" customFormat="1" ht="13.5" customHeight="1">
      <c r="B342" s="24"/>
      <c r="C342"/>
      <c r="D342" s="14" t="s">
        <v>298</v>
      </c>
      <c r="E342" s="14" t="s">
        <v>291</v>
      </c>
      <c r="F342" s="14"/>
      <c r="G342" s="14"/>
      <c r="H342" s="14"/>
    </row>
    <row r="343" spans="2:8" s="8" customFormat="1" ht="13.5" customHeight="1">
      <c r="B343" s="24"/>
      <c r="C343"/>
      <c r="D343" s="14" t="s">
        <v>299</v>
      </c>
      <c r="E343" s="14" t="s">
        <v>292</v>
      </c>
      <c r="F343" s="14"/>
      <c r="G343" s="14"/>
      <c r="H343" s="14"/>
    </row>
    <row r="344" spans="2:8" s="8" customFormat="1" ht="13.5" customHeight="1">
      <c r="B344" s="24"/>
      <c r="C344"/>
      <c r="D344" s="14" t="s">
        <v>299</v>
      </c>
      <c r="E344" s="14" t="s">
        <v>293</v>
      </c>
      <c r="F344" s="14"/>
      <c r="G344" s="14"/>
      <c r="H344" s="14"/>
    </row>
    <row r="345" spans="2:8" s="8" customFormat="1" ht="13.5" customHeight="1">
      <c r="B345" s="24"/>
      <c r="C345"/>
      <c r="D345" s="14" t="s">
        <v>299</v>
      </c>
      <c r="E345" s="14" t="s">
        <v>294</v>
      </c>
      <c r="F345" s="14"/>
      <c r="G345" s="14"/>
      <c r="H345" s="14"/>
    </row>
    <row r="346" spans="2:8" s="8" customFormat="1" ht="13.5" customHeight="1">
      <c r="B346" s="24"/>
      <c r="C346"/>
      <c r="D346" s="14" t="s">
        <v>300</v>
      </c>
      <c r="E346" s="14" t="s">
        <v>295</v>
      </c>
      <c r="F346" s="14"/>
      <c r="G346" s="14"/>
      <c r="H346" s="14"/>
    </row>
    <row r="347" spans="2:8" s="8" customFormat="1" ht="13.5" customHeight="1">
      <c r="B347" s="24"/>
      <c r="C347"/>
      <c r="D347" s="14" t="s">
        <v>300</v>
      </c>
      <c r="E347" s="14" t="s">
        <v>296</v>
      </c>
      <c r="F347" s="14"/>
      <c r="G347" s="14"/>
      <c r="H347" s="14"/>
    </row>
    <row r="349" spans="2:8" ht="13.5" customHeight="1">
      <c r="D349"/>
      <c r="E349" s="13" t="s">
        <v>257</v>
      </c>
      <c r="F349" s="7"/>
      <c r="G349" s="7"/>
      <c r="H349" s="7"/>
    </row>
    <row r="350" spans="2:8" s="8" customFormat="1" ht="13.5" customHeight="1">
      <c r="B350" s="24"/>
      <c r="C350"/>
      <c r="D350"/>
      <c r="E350" s="14" t="s">
        <v>297</v>
      </c>
      <c r="F350" s="14"/>
      <c r="G350" s="14"/>
      <c r="H350" s="14"/>
    </row>
    <row r="351" spans="2:8" s="8" customFormat="1" ht="13.5" customHeight="1">
      <c r="B351" s="24"/>
      <c r="C351"/>
      <c r="D351"/>
      <c r="E351" s="14" t="s">
        <v>298</v>
      </c>
      <c r="F351" s="14"/>
      <c r="G351" s="14"/>
      <c r="H351" s="14"/>
    </row>
    <row r="352" spans="2:8" s="8" customFormat="1" ht="13.5" customHeight="1">
      <c r="B352" s="24"/>
      <c r="C352"/>
      <c r="D352"/>
      <c r="E352" s="14" t="s">
        <v>299</v>
      </c>
      <c r="F352" s="14"/>
      <c r="G352" s="14"/>
      <c r="H352" s="14"/>
    </row>
    <row r="353" spans="2:8" s="8" customFormat="1" ht="13.5" customHeight="1">
      <c r="B353" s="24"/>
      <c r="C353"/>
      <c r="D353"/>
      <c r="E353" s="14" t="s">
        <v>300</v>
      </c>
      <c r="F353" s="14"/>
      <c r="G353" s="14"/>
      <c r="H353" s="14"/>
    </row>
    <row r="354" spans="2:8" s="8" customFormat="1" ht="13.5" customHeight="1" thickBot="1">
      <c r="B354" s="24"/>
      <c r="C354"/>
      <c r="D354"/>
      <c r="E354" s="9" t="s">
        <v>301</v>
      </c>
      <c r="F354" s="9"/>
      <c r="G354" s="9"/>
      <c r="H354" s="9"/>
    </row>
    <row r="355" spans="2:8" ht="13.5" customHeight="1">
      <c r="D355"/>
    </row>
  </sheetData>
  <mergeCells count="3">
    <mergeCell ref="D36:E36"/>
    <mergeCell ref="F36:H36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5"/>
  <sheetViews>
    <sheetView topLeftCell="A142" workbookViewId="0">
      <selection activeCell="E171" sqref="E171"/>
    </sheetView>
  </sheetViews>
  <sheetFormatPr defaultRowHeight="12.75"/>
  <cols>
    <col min="1" max="1" width="2.7109375" style="6" customWidth="1"/>
    <col min="2" max="2" width="8.7109375" style="17" customWidth="1"/>
    <col min="3" max="5" width="30.7109375" style="6" customWidth="1"/>
    <col min="6" max="8" width="10.7109375" style="6" customWidth="1"/>
    <col min="9" max="16384" width="9.140625" style="6"/>
  </cols>
  <sheetData>
    <row r="1" spans="2:13" ht="13.5" customHeight="1">
      <c r="F1" s="69" t="s">
        <v>286</v>
      </c>
      <c r="G1" s="69"/>
      <c r="H1" s="69"/>
    </row>
    <row r="2" spans="2:13" ht="13.5" customHeight="1">
      <c r="E2" s="1" t="s">
        <v>257</v>
      </c>
      <c r="F2" s="7">
        <v>43231</v>
      </c>
      <c r="G2" s="7">
        <v>43249</v>
      </c>
      <c r="H2" s="7">
        <v>43279</v>
      </c>
    </row>
    <row r="3" spans="2:13" s="8" customFormat="1" ht="13.5" customHeight="1">
      <c r="B3" s="18"/>
      <c r="E3" s="4" t="s">
        <v>258</v>
      </c>
      <c r="F3" s="3">
        <f>SUM(F12:F15)</f>
        <v>22960</v>
      </c>
      <c r="G3" s="3">
        <f t="shared" ref="G3:H3" si="0">SUM(G12:G15)</f>
        <v>23630</v>
      </c>
      <c r="H3" s="3">
        <f t="shared" si="0"/>
        <v>25939</v>
      </c>
    </row>
    <row r="4" spans="2:13" s="8" customFormat="1" ht="13.5" customHeight="1">
      <c r="B4" s="19"/>
      <c r="E4" s="4" t="s">
        <v>259</v>
      </c>
      <c r="F4" s="3">
        <f>SUM(F16:F19)</f>
        <v>29815</v>
      </c>
      <c r="G4" s="3">
        <f t="shared" ref="G4:H4" si="1">SUM(G16:G19)</f>
        <v>30623</v>
      </c>
      <c r="H4" s="3">
        <f t="shared" si="1"/>
        <v>32232</v>
      </c>
    </row>
    <row r="5" spans="2:13" s="8" customFormat="1" ht="13.5" customHeight="1">
      <c r="B5" s="19"/>
      <c r="E5" s="4" t="s">
        <v>260</v>
      </c>
      <c r="F5" s="3">
        <f>SUM(F20:F24)</f>
        <v>26249</v>
      </c>
      <c r="G5" s="3">
        <f t="shared" ref="G5:H5" si="2">SUM(G20:G24)</f>
        <v>27465</v>
      </c>
      <c r="H5" s="3">
        <f t="shared" si="2"/>
        <v>29581</v>
      </c>
    </row>
    <row r="6" spans="2:13" s="8" customFormat="1" ht="13.5" customHeight="1">
      <c r="B6" s="19"/>
      <c r="E6" s="4" t="s">
        <v>261</v>
      </c>
      <c r="F6" s="3">
        <f>SUM(F25:F28)</f>
        <v>4703</v>
      </c>
      <c r="G6" s="3">
        <f t="shared" ref="G6:H6" si="3">SUM(G25:G28)</f>
        <v>4759</v>
      </c>
      <c r="H6" s="3">
        <f t="shared" si="3"/>
        <v>4981</v>
      </c>
    </row>
    <row r="7" spans="2:13" s="8" customFormat="1" ht="13.5" customHeight="1">
      <c r="B7" s="19"/>
      <c r="E7" s="4" t="s">
        <v>262</v>
      </c>
      <c r="F7" s="3">
        <f>SUM(F29:F33)</f>
        <v>7180</v>
      </c>
      <c r="G7" s="3">
        <f t="shared" ref="G7:H7" si="4">SUM(G29:G33)</f>
        <v>7505</v>
      </c>
      <c r="H7" s="3">
        <f t="shared" si="4"/>
        <v>8038</v>
      </c>
    </row>
    <row r="8" spans="2:13" s="8" customFormat="1" ht="13.5" customHeight="1">
      <c r="B8" s="19"/>
      <c r="E8" s="4" t="s">
        <v>643</v>
      </c>
      <c r="F8" s="3">
        <f>F34</f>
        <v>0</v>
      </c>
      <c r="G8" s="3">
        <f>G34</f>
        <v>0</v>
      </c>
      <c r="H8" s="3">
        <f>H34</f>
        <v>0</v>
      </c>
    </row>
    <row r="9" spans="2:13" s="8" customFormat="1" ht="13.5" customHeight="1" thickBot="1">
      <c r="B9" s="19"/>
      <c r="E9" s="5" t="s">
        <v>263</v>
      </c>
      <c r="F9" s="2">
        <f>SUM(F3:F8)</f>
        <v>90907</v>
      </c>
      <c r="G9" s="9">
        <f>SUM(G3:G8)</f>
        <v>93982</v>
      </c>
      <c r="H9" s="9">
        <f>SUM(H3:H8)</f>
        <v>100771</v>
      </c>
      <c r="I9" s="10"/>
      <c r="M9" s="10"/>
    </row>
    <row r="10" spans="2:13" ht="13.5" customHeight="1">
      <c r="I10" s="11"/>
      <c r="M10" s="11"/>
    </row>
    <row r="11" spans="2:13" s="12" customFormat="1" ht="13.5" customHeight="1">
      <c r="B11" s="20"/>
      <c r="C11" s="6"/>
      <c r="D11" s="13" t="s">
        <v>257</v>
      </c>
      <c r="E11" s="13" t="s">
        <v>256</v>
      </c>
      <c r="F11" s="7">
        <f>F$2</f>
        <v>43231</v>
      </c>
      <c r="G11" s="7">
        <f t="shared" ref="G11:H11" si="5">G$2</f>
        <v>43249</v>
      </c>
      <c r="H11" s="7">
        <f t="shared" si="5"/>
        <v>43279</v>
      </c>
      <c r="I11" s="11"/>
      <c r="J11" s="6"/>
      <c r="K11" s="6"/>
      <c r="L11" s="6"/>
      <c r="M11" s="11"/>
    </row>
    <row r="12" spans="2:13" s="8" customFormat="1" ht="13.5" customHeight="1">
      <c r="B12" s="19"/>
      <c r="C12" s="6"/>
      <c r="D12" s="14" t="s">
        <v>258</v>
      </c>
      <c r="E12" s="14" t="s">
        <v>264</v>
      </c>
      <c r="F12" s="14">
        <f>SUM(F103:F107)</f>
        <v>10733</v>
      </c>
      <c r="G12" s="14">
        <f>SUM(G103:G107)</f>
        <v>11022</v>
      </c>
      <c r="H12" s="14">
        <f>SUM(H103:H107)</f>
        <v>12578</v>
      </c>
    </row>
    <row r="13" spans="2:13" s="8" customFormat="1" ht="13.5" customHeight="1">
      <c r="B13" s="19"/>
      <c r="D13" s="14" t="s">
        <v>258</v>
      </c>
      <c r="E13" s="14" t="s">
        <v>265</v>
      </c>
      <c r="F13" s="14">
        <f>SUM(F95:F102)</f>
        <v>4478</v>
      </c>
      <c r="G13" s="14">
        <f>SUM(G95:G102)</f>
        <v>4565</v>
      </c>
      <c r="H13" s="14">
        <f>SUM(H95:H102)</f>
        <v>4922</v>
      </c>
    </row>
    <row r="14" spans="2:13" s="8" customFormat="1" ht="13.5" customHeight="1">
      <c r="B14" s="19"/>
      <c r="D14" s="14" t="s">
        <v>258</v>
      </c>
      <c r="E14" s="14" t="s">
        <v>266</v>
      </c>
      <c r="F14" s="14">
        <f>SUM(F108:F121)</f>
        <v>4766</v>
      </c>
      <c r="G14" s="14">
        <f>SUM(G108:G121)</f>
        <v>4980</v>
      </c>
      <c r="H14" s="14">
        <f>SUM(H108:H121)</f>
        <v>5223</v>
      </c>
    </row>
    <row r="15" spans="2:13" s="8" customFormat="1" ht="13.5" customHeight="1">
      <c r="B15" s="19"/>
      <c r="D15" s="15" t="s">
        <v>258</v>
      </c>
      <c r="E15" s="15" t="s">
        <v>267</v>
      </c>
      <c r="F15" s="15">
        <f>SUM(F122:F149)</f>
        <v>2983</v>
      </c>
      <c r="G15" s="15">
        <f>SUM(G122:G149)</f>
        <v>3063</v>
      </c>
      <c r="H15" s="15">
        <f>SUM(H122:H149)</f>
        <v>3216</v>
      </c>
    </row>
    <row r="16" spans="2:13" s="8" customFormat="1" ht="13.5" customHeight="1">
      <c r="B16" s="19"/>
      <c r="D16" s="14" t="s">
        <v>259</v>
      </c>
      <c r="E16" s="14" t="s">
        <v>268</v>
      </c>
      <c r="F16" s="14">
        <f>SUM(F212:F225)</f>
        <v>2559</v>
      </c>
      <c r="G16" s="14">
        <f>SUM(G212:G225)</f>
        <v>2595</v>
      </c>
      <c r="H16" s="14">
        <f>SUM(H213:H225)</f>
        <v>2754</v>
      </c>
    </row>
    <row r="17" spans="2:8" s="8" customFormat="1" ht="13.5" customHeight="1">
      <c r="B17" s="19"/>
      <c r="D17" s="14" t="s">
        <v>259</v>
      </c>
      <c r="E17" s="14" t="s">
        <v>269</v>
      </c>
      <c r="F17" s="14">
        <f>SUM(F242:F250)</f>
        <v>5799</v>
      </c>
      <c r="G17" s="14">
        <f>SUM(G242:G250)</f>
        <v>5951</v>
      </c>
      <c r="H17" s="14">
        <f>SUM(H242:H250)</f>
        <v>6202</v>
      </c>
    </row>
    <row r="18" spans="2:8" s="8" customFormat="1" ht="13.5" customHeight="1">
      <c r="B18" s="19"/>
      <c r="D18" s="14" t="s">
        <v>259</v>
      </c>
      <c r="E18" s="14" t="s">
        <v>270</v>
      </c>
      <c r="F18" s="14">
        <f>SUM(F226:F241)</f>
        <v>17554</v>
      </c>
      <c r="G18" s="14">
        <f>SUM(G226:G241)</f>
        <v>18033</v>
      </c>
      <c r="H18" s="14">
        <f>SUM(H226:H241)</f>
        <v>19083</v>
      </c>
    </row>
    <row r="19" spans="2:8" s="8" customFormat="1" ht="13.5" customHeight="1">
      <c r="B19" s="19"/>
      <c r="D19" s="15" t="s">
        <v>259</v>
      </c>
      <c r="E19" s="15" t="s">
        <v>271</v>
      </c>
      <c r="F19" s="15">
        <f>SUM(F201:F211)</f>
        <v>3903</v>
      </c>
      <c r="G19" s="15">
        <f>SUM(G201:G211)</f>
        <v>4044</v>
      </c>
      <c r="H19" s="15">
        <f>SUM(H201:H211)</f>
        <v>4193</v>
      </c>
    </row>
    <row r="20" spans="2:8" s="8" customFormat="1" ht="13.5" customHeight="1">
      <c r="B20" s="19"/>
      <c r="D20" s="14" t="s">
        <v>260</v>
      </c>
      <c r="E20" s="14" t="s">
        <v>272</v>
      </c>
      <c r="F20" s="14">
        <f>SUM(F150:F154)</f>
        <v>13</v>
      </c>
      <c r="G20" s="14">
        <f>SUM(G150:G154)</f>
        <v>21</v>
      </c>
      <c r="H20" s="14">
        <f>SUM(H150:H154)</f>
        <v>42</v>
      </c>
    </row>
    <row r="21" spans="2:8" s="8" customFormat="1" ht="13.5" customHeight="1">
      <c r="B21" s="19"/>
      <c r="D21" s="14" t="s">
        <v>260</v>
      </c>
      <c r="E21" s="14" t="s">
        <v>273</v>
      </c>
      <c r="F21" s="14">
        <f>SUM(F155:F161)</f>
        <v>6639</v>
      </c>
      <c r="G21" s="14">
        <f>SUM(G155:G161)</f>
        <v>6795</v>
      </c>
      <c r="H21" s="14">
        <f>SUM(H155:H161)</f>
        <v>7307</v>
      </c>
    </row>
    <row r="22" spans="2:8" s="8" customFormat="1" ht="13.5" customHeight="1">
      <c r="B22" s="19"/>
      <c r="D22" s="14" t="s">
        <v>260</v>
      </c>
      <c r="E22" s="14" t="s">
        <v>274</v>
      </c>
      <c r="F22" s="14">
        <f>SUM(F162:F173)</f>
        <v>9567</v>
      </c>
      <c r="G22" s="14">
        <f>SUM(G162:G173)</f>
        <v>9681</v>
      </c>
      <c r="H22" s="14">
        <f>SUM(H162:H173)</f>
        <v>10330</v>
      </c>
    </row>
    <row r="23" spans="2:8" s="8" customFormat="1" ht="13.5" customHeight="1">
      <c r="B23" s="19"/>
      <c r="D23" s="14" t="s">
        <v>260</v>
      </c>
      <c r="E23" s="14" t="s">
        <v>275</v>
      </c>
      <c r="F23" s="14">
        <f>SUM(F174:F182)</f>
        <v>5268</v>
      </c>
      <c r="G23" s="14">
        <f>SUM(G174:G182)</f>
        <v>6152</v>
      </c>
      <c r="H23" s="14">
        <f>SUM(H174:H182)</f>
        <v>6854</v>
      </c>
    </row>
    <row r="24" spans="2:8" s="8" customFormat="1" ht="13.5" customHeight="1">
      <c r="B24" s="19"/>
      <c r="D24" s="15" t="s">
        <v>260</v>
      </c>
      <c r="E24" s="15" t="s">
        <v>276</v>
      </c>
      <c r="F24" s="15">
        <f>SUM(F183:F200)</f>
        <v>4762</v>
      </c>
      <c r="G24" s="15">
        <f>SUM(G183:G200)</f>
        <v>4816</v>
      </c>
      <c r="H24" s="15">
        <f>SUM(H183:H200)</f>
        <v>5048</v>
      </c>
    </row>
    <row r="25" spans="2:8" s="8" customFormat="1" ht="13.5" customHeight="1">
      <c r="B25" s="19"/>
      <c r="D25" s="14" t="s">
        <v>261</v>
      </c>
      <c r="E25" s="14" t="s">
        <v>277</v>
      </c>
      <c r="F25" s="14">
        <f>SUM(F251:F253)</f>
        <v>4264</v>
      </c>
      <c r="G25" s="14">
        <f>SUM(G251:G253)</f>
        <v>4304</v>
      </c>
      <c r="H25" s="14">
        <f>SUM(H251:H253)</f>
        <v>4511</v>
      </c>
    </row>
    <row r="26" spans="2:8" s="8" customFormat="1" ht="13.5" customHeight="1">
      <c r="B26" s="19"/>
      <c r="D26" s="14" t="s">
        <v>261</v>
      </c>
      <c r="E26" s="14" t="s">
        <v>278</v>
      </c>
      <c r="F26" s="14">
        <f>SUM(F254:F258)</f>
        <v>252</v>
      </c>
      <c r="G26" s="14">
        <f>SUM(G254:G258)</f>
        <v>260</v>
      </c>
      <c r="H26" s="14">
        <f>SUM(H254:H258)</f>
        <v>266</v>
      </c>
    </row>
    <row r="27" spans="2:8" s="8" customFormat="1" ht="13.5" customHeight="1">
      <c r="B27" s="19"/>
      <c r="D27" s="14" t="s">
        <v>261</v>
      </c>
      <c r="E27" s="14" t="s">
        <v>59</v>
      </c>
      <c r="F27" s="14">
        <f>SUM(F259:F265)</f>
        <v>13</v>
      </c>
      <c r="G27" s="14">
        <f>SUM(G259:G265)</f>
        <v>13</v>
      </c>
      <c r="H27" s="14">
        <f>SUM(H259:H265)</f>
        <v>13</v>
      </c>
    </row>
    <row r="28" spans="2:8" s="8" customFormat="1" ht="13.5" customHeight="1">
      <c r="B28" s="19"/>
      <c r="D28" s="15" t="s">
        <v>261</v>
      </c>
      <c r="E28" s="15" t="s">
        <v>279</v>
      </c>
      <c r="F28" s="15">
        <f>SUM(F266:F274)</f>
        <v>174</v>
      </c>
      <c r="G28" s="15">
        <f>SUM(G266:G274)</f>
        <v>182</v>
      </c>
      <c r="H28" s="15">
        <f>SUM(H266:H271)</f>
        <v>191</v>
      </c>
    </row>
    <row r="29" spans="2:8" s="8" customFormat="1" ht="13.5" customHeight="1">
      <c r="B29" s="19"/>
      <c r="D29" s="14" t="s">
        <v>262</v>
      </c>
      <c r="E29" s="14" t="s">
        <v>280</v>
      </c>
      <c r="F29" s="14">
        <f>SUM(F38:F56)</f>
        <v>1115</v>
      </c>
      <c r="G29" s="14">
        <f>SUM(G38:G56)</f>
        <v>1146</v>
      </c>
      <c r="H29" s="14">
        <f>SUM(H38:H56)</f>
        <v>1185</v>
      </c>
    </row>
    <row r="30" spans="2:8" s="8" customFormat="1" ht="13.5" customHeight="1">
      <c r="B30" s="19"/>
      <c r="D30" s="14" t="s">
        <v>262</v>
      </c>
      <c r="E30" s="14" t="s">
        <v>281</v>
      </c>
      <c r="F30" s="14">
        <f>SUM(F57:F65)</f>
        <v>53</v>
      </c>
      <c r="G30" s="14">
        <f>SUM(G57:G65)</f>
        <v>53</v>
      </c>
      <c r="H30" s="14">
        <f>SUM(H57:H65)</f>
        <v>53</v>
      </c>
    </row>
    <row r="31" spans="2:8" s="8" customFormat="1" ht="13.5" customHeight="1">
      <c r="B31" s="19"/>
      <c r="D31" s="14" t="s">
        <v>262</v>
      </c>
      <c r="E31" s="14" t="s">
        <v>282</v>
      </c>
      <c r="F31" s="14">
        <f>SUM(F66:F72)</f>
        <v>4643</v>
      </c>
      <c r="G31" s="14">
        <f>SUM(G66:G72)</f>
        <v>4907</v>
      </c>
      <c r="H31" s="14">
        <f>SUM(H66:H72)</f>
        <v>5315</v>
      </c>
    </row>
    <row r="32" spans="2:8" s="8" customFormat="1" ht="13.5" customHeight="1">
      <c r="B32" s="19"/>
      <c r="D32" s="14" t="s">
        <v>262</v>
      </c>
      <c r="E32" s="14" t="s">
        <v>283</v>
      </c>
      <c r="F32" s="14">
        <f>SUM(F73:F77)</f>
        <v>1242</v>
      </c>
      <c r="G32" s="14">
        <f>SUM(G73:G77)</f>
        <v>1270</v>
      </c>
      <c r="H32" s="14">
        <f>SUM(H73:H77)</f>
        <v>1341</v>
      </c>
    </row>
    <row r="33" spans="2:8" s="8" customFormat="1" ht="13.5" customHeight="1">
      <c r="B33" s="19"/>
      <c r="D33" s="15" t="s">
        <v>262</v>
      </c>
      <c r="E33" s="15" t="s">
        <v>284</v>
      </c>
      <c r="F33" s="15">
        <f>SUM(F78:F94)</f>
        <v>127</v>
      </c>
      <c r="G33" s="15">
        <f>SUM(G78:G94)</f>
        <v>129</v>
      </c>
      <c r="H33" s="15">
        <f>SUM(H78:H94)</f>
        <v>144</v>
      </c>
    </row>
    <row r="34" spans="2:8" s="8" customFormat="1" ht="13.5" customHeight="1">
      <c r="B34" s="19"/>
      <c r="D34" s="57" t="s">
        <v>643</v>
      </c>
      <c r="E34" s="57"/>
      <c r="F34" s="57">
        <f>SUM(F275:F280)</f>
        <v>0</v>
      </c>
      <c r="G34" s="57">
        <f>SUM(G275:G280)</f>
        <v>0</v>
      </c>
      <c r="H34" s="57">
        <f>SUM(H275:H280)</f>
        <v>0</v>
      </c>
    </row>
    <row r="36" spans="2:8" ht="13.5" customHeight="1">
      <c r="D36" s="69" t="s">
        <v>285</v>
      </c>
      <c r="E36" s="69"/>
      <c r="F36" s="69" t="s">
        <v>286</v>
      </c>
      <c r="G36" s="69"/>
      <c r="H36" s="69"/>
    </row>
    <row r="37" spans="2:8" ht="13.5" customHeight="1">
      <c r="B37" s="21" t="s">
        <v>302</v>
      </c>
      <c r="C37" s="13" t="s">
        <v>255</v>
      </c>
      <c r="D37" s="13" t="s">
        <v>256</v>
      </c>
      <c r="E37" s="13" t="s">
        <v>257</v>
      </c>
      <c r="F37" s="7">
        <f>F$2</f>
        <v>43231</v>
      </c>
      <c r="G37" s="7">
        <f t="shared" ref="G37:H37" si="6">G$2</f>
        <v>43249</v>
      </c>
      <c r="H37" s="7">
        <f t="shared" si="6"/>
        <v>43279</v>
      </c>
    </row>
    <row r="38" spans="2:8" s="8" customFormat="1" ht="13.5" customHeight="1">
      <c r="B38" s="22" t="s">
        <v>370</v>
      </c>
      <c r="C38" s="14" t="s">
        <v>19</v>
      </c>
      <c r="D38" s="14" t="s">
        <v>280</v>
      </c>
      <c r="E38" s="14" t="s">
        <v>262</v>
      </c>
      <c r="F38" s="46">
        <f>IFERROR(VLOOKUP(C38,'MAY-18'!F:K,4,0), 0)</f>
        <v>4</v>
      </c>
      <c r="G38" s="14">
        <f>IFERROR(VLOOKUP(C38,'29MAY-18 '!$F:$K,4,0),0)</f>
        <v>4</v>
      </c>
      <c r="H38" s="14">
        <f>IFERROR(VLOOKUP(C38,'June-18'!$F:$K,4,0),0)</f>
        <v>4</v>
      </c>
    </row>
    <row r="39" spans="2:8" s="8" customFormat="1" ht="13.5" customHeight="1">
      <c r="B39" s="22" t="s">
        <v>374</v>
      </c>
      <c r="C39" s="14" t="s">
        <v>97</v>
      </c>
      <c r="D39" s="14" t="s">
        <v>280</v>
      </c>
      <c r="E39" s="14" t="s">
        <v>262</v>
      </c>
      <c r="F39" s="46">
        <f>IFERROR(VLOOKUP(C39,'MAY-18'!F:K,4,0), 0)</f>
        <v>0</v>
      </c>
      <c r="G39" s="14">
        <f>IFERROR(VLOOKUP(C39,'29MAY-18 '!$F:$K,4,0),0)</f>
        <v>0</v>
      </c>
      <c r="H39" s="14">
        <f>IFERROR(VLOOKUP(C39,'June-18'!$F:$K,4,0),0)</f>
        <v>0</v>
      </c>
    </row>
    <row r="40" spans="2:8" s="8" customFormat="1" ht="13.5" customHeight="1">
      <c r="B40" s="22" t="s">
        <v>373</v>
      </c>
      <c r="C40" s="14" t="s">
        <v>46</v>
      </c>
      <c r="D40" s="14" t="s">
        <v>280</v>
      </c>
      <c r="E40" s="14" t="s">
        <v>262</v>
      </c>
      <c r="F40" s="46">
        <f>IFERROR(VLOOKUP(C40,'MAY-18'!F:K,4,0), 0)</f>
        <v>0</v>
      </c>
      <c r="G40" s="14">
        <f>IFERROR(VLOOKUP(C40,'29MAY-18 '!$F:$K,4,0),0)</f>
        <v>0</v>
      </c>
      <c r="H40" s="14">
        <f>IFERROR(VLOOKUP(C40,'June-18'!$F:$K,4,0),0)</f>
        <v>0</v>
      </c>
    </row>
    <row r="41" spans="2:8" s="8" customFormat="1" ht="13.5" customHeight="1">
      <c r="B41" s="22" t="s">
        <v>371</v>
      </c>
      <c r="C41" s="14" t="s">
        <v>54</v>
      </c>
      <c r="D41" s="14" t="s">
        <v>280</v>
      </c>
      <c r="E41" s="14" t="s">
        <v>262</v>
      </c>
      <c r="F41" s="46">
        <f>IFERROR(VLOOKUP(C41,'MAY-18'!F:K,4,0), 0)</f>
        <v>1</v>
      </c>
      <c r="G41" s="14">
        <f>IFERROR(VLOOKUP(C41,'29MAY-18 '!$F:$K,4,0),0)</f>
        <v>1</v>
      </c>
      <c r="H41" s="14">
        <f>IFERROR(VLOOKUP(C41,'June-18'!$F:$K,4,0),0)</f>
        <v>1</v>
      </c>
    </row>
    <row r="42" spans="2:8" s="8" customFormat="1" ht="13.5" customHeight="1">
      <c r="B42" s="22" t="s">
        <v>359</v>
      </c>
      <c r="C42" s="14" t="s">
        <v>56</v>
      </c>
      <c r="D42" s="14" t="s">
        <v>280</v>
      </c>
      <c r="E42" s="14" t="s">
        <v>262</v>
      </c>
      <c r="F42" s="46">
        <f>IFERROR(VLOOKUP(C42,'MAY-18'!F:K,4,0), 0)</f>
        <v>53</v>
      </c>
      <c r="G42" s="14">
        <f>IFERROR(VLOOKUP(C42,'29MAY-18 '!$F:$K,4,0),0)</f>
        <v>54</v>
      </c>
      <c r="H42" s="14">
        <f>IFERROR(VLOOKUP(C42,'June-18'!$F:$K,4,0),0)</f>
        <v>60</v>
      </c>
    </row>
    <row r="43" spans="2:8" s="8" customFormat="1" ht="13.5" customHeight="1">
      <c r="B43" s="22" t="s">
        <v>361</v>
      </c>
      <c r="C43" s="14" t="s">
        <v>94</v>
      </c>
      <c r="D43" s="14" t="s">
        <v>280</v>
      </c>
      <c r="E43" s="14" t="s">
        <v>262</v>
      </c>
      <c r="F43" s="46">
        <f>IFERROR(VLOOKUP(C43,'MAY-18'!F:K,4,0), 0)</f>
        <v>374</v>
      </c>
      <c r="G43" s="14">
        <f>IFERROR(VLOOKUP(C43,'29MAY-18 '!$F:$K,4,0),0)</f>
        <v>393</v>
      </c>
      <c r="H43" s="14">
        <f>IFERROR(VLOOKUP(C43,'June-18'!$F:$K,4,0),0)</f>
        <v>408</v>
      </c>
    </row>
    <row r="44" spans="2:8" s="8" customFormat="1" ht="13.5" customHeight="1">
      <c r="B44" s="22" t="s">
        <v>364</v>
      </c>
      <c r="C44" s="14" t="s">
        <v>117</v>
      </c>
      <c r="D44" s="14" t="s">
        <v>280</v>
      </c>
      <c r="E44" s="14" t="s">
        <v>262</v>
      </c>
      <c r="F44" s="46">
        <f>IFERROR(VLOOKUP(C44,'MAY-18'!F:K,4,0), 0)</f>
        <v>25</v>
      </c>
      <c r="G44" s="14">
        <f>IFERROR(VLOOKUP(C44,'29MAY-18 '!$F:$K,4,0),0)</f>
        <v>25</v>
      </c>
      <c r="H44" s="14">
        <f>IFERROR(VLOOKUP(C44,'June-18'!$F:$K,4,0),0)</f>
        <v>25</v>
      </c>
    </row>
    <row r="45" spans="2:8" s="8" customFormat="1" ht="13.5" customHeight="1">
      <c r="B45" s="22" t="s">
        <v>365</v>
      </c>
      <c r="C45" s="14" t="s">
        <v>129</v>
      </c>
      <c r="D45" s="14" t="s">
        <v>280</v>
      </c>
      <c r="E45" s="14" t="s">
        <v>262</v>
      </c>
      <c r="F45" s="46">
        <f>IFERROR(VLOOKUP(C45,'MAY-18'!F:K,4,0), 0)</f>
        <v>0</v>
      </c>
      <c r="G45" s="14">
        <f>IFERROR(VLOOKUP(C45,'29MAY-18 '!$F:$K,4,0),0)</f>
        <v>0</v>
      </c>
      <c r="H45" s="14">
        <f>IFERROR(VLOOKUP(C45,'June-18'!$F:$K,4,0),0)</f>
        <v>0</v>
      </c>
    </row>
    <row r="46" spans="2:8" s="8" customFormat="1" ht="13.5" customHeight="1">
      <c r="B46" s="22" t="s">
        <v>372</v>
      </c>
      <c r="C46" s="14" t="s">
        <v>127</v>
      </c>
      <c r="D46" s="14" t="s">
        <v>280</v>
      </c>
      <c r="E46" s="14" t="s">
        <v>262</v>
      </c>
      <c r="F46" s="46">
        <f>IFERROR(VLOOKUP(C46,'MAY-18'!F:K,4,0), 0)</f>
        <v>117</v>
      </c>
      <c r="G46" s="14">
        <f>IFERROR(VLOOKUP(C46,'29MAY-18 '!$F:$K,4,0),0)</f>
        <v>118</v>
      </c>
      <c r="H46" s="14">
        <f>IFERROR(VLOOKUP(C46,'June-18'!$F:$K,4,0),0)</f>
        <v>124</v>
      </c>
    </row>
    <row r="47" spans="2:8" s="8" customFormat="1" ht="13.5" customHeight="1">
      <c r="B47" s="22" t="s">
        <v>375</v>
      </c>
      <c r="C47" s="14" t="s">
        <v>201</v>
      </c>
      <c r="D47" s="14" t="s">
        <v>280</v>
      </c>
      <c r="E47" s="14" t="s">
        <v>262</v>
      </c>
      <c r="F47" s="46">
        <f>IFERROR(VLOOKUP(C47,'MAY-18'!F:K,4,0), 0)</f>
        <v>0</v>
      </c>
      <c r="G47" s="14">
        <f>IFERROR(VLOOKUP(C47,'29MAY-18 '!$F:$K,4,0),0)</f>
        <v>0</v>
      </c>
      <c r="H47" s="14">
        <f>IFERROR(VLOOKUP(C47,'June-18'!$F:$K,4,0),0)</f>
        <v>0</v>
      </c>
    </row>
    <row r="48" spans="2:8" s="8" customFormat="1" ht="13.5" customHeight="1">
      <c r="B48" s="22" t="s">
        <v>363</v>
      </c>
      <c r="C48" s="14" t="s">
        <v>132</v>
      </c>
      <c r="D48" s="14" t="s">
        <v>280</v>
      </c>
      <c r="E48" s="14" t="s">
        <v>262</v>
      </c>
      <c r="F48" s="46">
        <f>IFERROR(VLOOKUP(C48,'MAY-18'!F:K,4,0), 0)</f>
        <v>39</v>
      </c>
      <c r="G48" s="14">
        <f>IFERROR(VLOOKUP(C48,'29MAY-18 '!$F:$K,4,0),0)</f>
        <v>39</v>
      </c>
      <c r="H48" s="14">
        <f>IFERROR(VLOOKUP(C48,'June-18'!$F:$K,4,0),0)</f>
        <v>39</v>
      </c>
    </row>
    <row r="49" spans="2:8" s="8" customFormat="1" ht="13.5" customHeight="1">
      <c r="B49" s="22" t="s">
        <v>377</v>
      </c>
      <c r="C49" s="14" t="s">
        <v>158</v>
      </c>
      <c r="D49" s="14" t="s">
        <v>280</v>
      </c>
      <c r="E49" s="14" t="s">
        <v>262</v>
      </c>
      <c r="F49" s="46">
        <f>IFERROR(VLOOKUP(C49,'MAY-18'!F:K,4,0), 0)</f>
        <v>10</v>
      </c>
      <c r="G49" s="14">
        <f>IFERROR(VLOOKUP(C49,'29MAY-18 '!$F:$K,4,0),0)</f>
        <v>10</v>
      </c>
      <c r="H49" s="14">
        <f>IFERROR(VLOOKUP(C49,'June-18'!$F:$K,4,0),0)</f>
        <v>11</v>
      </c>
    </row>
    <row r="50" spans="2:8" s="8" customFormat="1" ht="13.5" customHeight="1">
      <c r="B50" s="22" t="s">
        <v>369</v>
      </c>
      <c r="C50" s="14" t="s">
        <v>162</v>
      </c>
      <c r="D50" s="14" t="s">
        <v>280</v>
      </c>
      <c r="E50" s="14" t="s">
        <v>262</v>
      </c>
      <c r="F50" s="46">
        <f>IFERROR(VLOOKUP(C50,'MAY-18'!F:K,4,0), 0)</f>
        <v>27</v>
      </c>
      <c r="G50" s="14">
        <f>IFERROR(VLOOKUP(C50,'29MAY-18 '!$F:$K,4,0),0)</f>
        <v>28</v>
      </c>
      <c r="H50" s="14">
        <f>IFERROR(VLOOKUP(C50,'June-18'!$F:$K,4,0),0)</f>
        <v>28</v>
      </c>
    </row>
    <row r="51" spans="2:8" s="8" customFormat="1" ht="13.5" customHeight="1">
      <c r="B51" s="22" t="s">
        <v>376</v>
      </c>
      <c r="C51" s="14" t="s">
        <v>165</v>
      </c>
      <c r="D51" s="14" t="s">
        <v>280</v>
      </c>
      <c r="E51" s="14" t="s">
        <v>262</v>
      </c>
      <c r="F51" s="46">
        <f>IFERROR(VLOOKUP(C51,'MAY-18'!F:K,4,0), 0)</f>
        <v>25</v>
      </c>
      <c r="G51" s="14">
        <f>IFERROR(VLOOKUP(C51,'29MAY-18 '!$F:$K,4,0),0)</f>
        <v>27</v>
      </c>
      <c r="H51" s="14">
        <f>IFERROR(VLOOKUP(C51,'June-18'!$F:$K,4,0),0)</f>
        <v>30</v>
      </c>
    </row>
    <row r="52" spans="2:8" s="8" customFormat="1" ht="13.5" customHeight="1">
      <c r="B52" s="22" t="s">
        <v>368</v>
      </c>
      <c r="C52" s="14" t="s">
        <v>173</v>
      </c>
      <c r="D52" s="14" t="s">
        <v>280</v>
      </c>
      <c r="E52" s="14" t="s">
        <v>262</v>
      </c>
      <c r="F52" s="46">
        <f>IFERROR(VLOOKUP(C52,'MAY-18'!F:K,4,0), 0)</f>
        <v>0</v>
      </c>
      <c r="G52" s="14">
        <f>IFERROR(VLOOKUP(C52,'29MAY-18 '!$F:$K,4,0),0)</f>
        <v>0</v>
      </c>
      <c r="H52" s="14">
        <f>IFERROR(VLOOKUP(C52,'June-18'!$F:$K,4,0),0)</f>
        <v>0</v>
      </c>
    </row>
    <row r="53" spans="2:8" s="8" customFormat="1" ht="13.5" customHeight="1">
      <c r="B53" s="22" t="s">
        <v>360</v>
      </c>
      <c r="C53" s="14" t="s">
        <v>189</v>
      </c>
      <c r="D53" s="14" t="s">
        <v>280</v>
      </c>
      <c r="E53" s="14" t="s">
        <v>262</v>
      </c>
      <c r="F53" s="46">
        <f>IFERROR(VLOOKUP(C53,'MAY-18'!F:K,4,0), 0)</f>
        <v>235</v>
      </c>
      <c r="G53" s="14">
        <f>IFERROR(VLOOKUP(C53,'29MAY-18 '!$F:$K,4,0),0)</f>
        <v>241</v>
      </c>
      <c r="H53" s="14">
        <f>IFERROR(VLOOKUP(C53,'June-18'!$F:$K,4,0),0)</f>
        <v>247</v>
      </c>
    </row>
    <row r="54" spans="2:8" s="8" customFormat="1" ht="13.5" customHeight="1">
      <c r="B54" s="22" t="s">
        <v>362</v>
      </c>
      <c r="C54" s="14" t="s">
        <v>191</v>
      </c>
      <c r="D54" s="14" t="s">
        <v>280</v>
      </c>
      <c r="E54" s="14" t="s">
        <v>262</v>
      </c>
      <c r="F54" s="46">
        <f>IFERROR(VLOOKUP(C54,'MAY-18'!F:K,4,0), 0)</f>
        <v>90</v>
      </c>
      <c r="G54" s="14">
        <f>IFERROR(VLOOKUP(C54,'29MAY-18 '!$F:$K,4,0),0)</f>
        <v>86</v>
      </c>
      <c r="H54" s="14">
        <f>IFERROR(VLOOKUP(C54,'June-18'!$F:$K,4,0),0)</f>
        <v>86</v>
      </c>
    </row>
    <row r="55" spans="2:8" s="8" customFormat="1" ht="13.5" customHeight="1">
      <c r="B55" s="22" t="s">
        <v>366</v>
      </c>
      <c r="C55" s="14" t="s">
        <v>203</v>
      </c>
      <c r="D55" s="14" t="s">
        <v>280</v>
      </c>
      <c r="E55" s="14" t="s">
        <v>262</v>
      </c>
      <c r="F55" s="46">
        <f>IFERROR(VLOOKUP(C55,'MAY-18'!F:K,4,0), 0)</f>
        <v>20</v>
      </c>
      <c r="G55" s="14">
        <f>IFERROR(VLOOKUP(C55,'29MAY-18 '!$F:$K,4,0),0)</f>
        <v>21</v>
      </c>
      <c r="H55" s="14">
        <f>IFERROR(VLOOKUP(C55,'June-18'!$F:$K,4,0),0)</f>
        <v>23</v>
      </c>
    </row>
    <row r="56" spans="2:8" s="8" customFormat="1" ht="13.5" customHeight="1">
      <c r="B56" s="22" t="s">
        <v>367</v>
      </c>
      <c r="C56" s="14" t="s">
        <v>204</v>
      </c>
      <c r="D56" s="14" t="s">
        <v>280</v>
      </c>
      <c r="E56" s="14" t="s">
        <v>262</v>
      </c>
      <c r="F56" s="46">
        <f>IFERROR(VLOOKUP(C56,'MAY-18'!F:K,4,0), 0)</f>
        <v>95</v>
      </c>
      <c r="G56" s="14">
        <f>IFERROR(VLOOKUP(C56,'29MAY-18 '!$F:$K,4,0),0)</f>
        <v>99</v>
      </c>
      <c r="H56" s="14">
        <f>IFERROR(VLOOKUP(C56,'June-18'!$F:$K,4,0),0)</f>
        <v>99</v>
      </c>
    </row>
    <row r="57" spans="2:8" s="8" customFormat="1" ht="13.5" customHeight="1">
      <c r="B57" s="22" t="s">
        <v>379</v>
      </c>
      <c r="C57" s="14" t="s">
        <v>7</v>
      </c>
      <c r="D57" s="14" t="s">
        <v>281</v>
      </c>
      <c r="E57" s="14" t="s">
        <v>262</v>
      </c>
      <c r="F57" s="46">
        <f>IFERROR(VLOOKUP(C57,'MAY-18'!F:K,4,0), 0)</f>
        <v>15</v>
      </c>
      <c r="G57" s="14">
        <f>IFERROR(VLOOKUP(C57,'29MAY-18 '!$F:$K,4,0),0)</f>
        <v>15</v>
      </c>
      <c r="H57" s="14">
        <f>IFERROR(VLOOKUP(C57,'June-18'!$F:$K,4,0),0)</f>
        <v>15</v>
      </c>
    </row>
    <row r="58" spans="2:8" s="8" customFormat="1" ht="13.5" customHeight="1">
      <c r="B58" s="22" t="s">
        <v>384</v>
      </c>
      <c r="C58" s="14" t="s">
        <v>385</v>
      </c>
      <c r="D58" s="14" t="s">
        <v>281</v>
      </c>
      <c r="E58" s="14" t="s">
        <v>262</v>
      </c>
      <c r="F58" s="46">
        <f>IFERROR(VLOOKUP(C58,'MAY-18'!F:K,4,0), 0)</f>
        <v>1</v>
      </c>
      <c r="G58" s="14">
        <f>IFERROR(VLOOKUP(C58,'29MAY-18 '!$F:$K,4,0),0)</f>
        <v>1</v>
      </c>
      <c r="H58" s="14">
        <f>IFERROR(VLOOKUP(C58,'June-18'!$F:$K,4,0),0)</f>
        <v>1</v>
      </c>
    </row>
    <row r="59" spans="2:8" s="8" customFormat="1" ht="13.5" customHeight="1">
      <c r="B59" s="22" t="s">
        <v>380</v>
      </c>
      <c r="C59" s="14" t="s">
        <v>38</v>
      </c>
      <c r="D59" s="14" t="s">
        <v>281</v>
      </c>
      <c r="E59" s="14" t="s">
        <v>262</v>
      </c>
      <c r="F59" s="46">
        <f>IFERROR(VLOOKUP(C59,'MAY-18'!F:K,4,0), 0)</f>
        <v>13</v>
      </c>
      <c r="G59" s="14">
        <f>IFERROR(VLOOKUP(C59,'29MAY-18 '!$F:$K,4,0),0)</f>
        <v>13</v>
      </c>
      <c r="H59" s="14">
        <f>IFERROR(VLOOKUP(C59,'June-18'!$F:$K,4,0),0)</f>
        <v>13</v>
      </c>
    </row>
    <row r="60" spans="2:8" s="8" customFormat="1" ht="13.5" customHeight="1">
      <c r="B60" s="22" t="s">
        <v>381</v>
      </c>
      <c r="C60" s="14" t="s">
        <v>179</v>
      </c>
      <c r="D60" s="14" t="s">
        <v>281</v>
      </c>
      <c r="E60" s="14" t="s">
        <v>262</v>
      </c>
      <c r="F60" s="46">
        <f>IFERROR(VLOOKUP(C60,'MAY-18'!F:K,4,0), 0)</f>
        <v>10</v>
      </c>
      <c r="G60" s="14">
        <f>IFERROR(VLOOKUP(C60,'29MAY-18 '!$F:$K,4,0),0)</f>
        <v>10</v>
      </c>
      <c r="H60" s="14">
        <f>IFERROR(VLOOKUP(C60,'June-18'!$F:$K,4,0),0)</f>
        <v>10</v>
      </c>
    </row>
    <row r="61" spans="2:8" s="8" customFormat="1" ht="13.5" customHeight="1">
      <c r="B61" s="22" t="s">
        <v>378</v>
      </c>
      <c r="C61" s="14" t="s">
        <v>33</v>
      </c>
      <c r="D61" s="14" t="s">
        <v>281</v>
      </c>
      <c r="E61" s="14" t="s">
        <v>262</v>
      </c>
      <c r="F61" s="46">
        <f>IFERROR(VLOOKUP(C61,'MAY-18'!F:K,4,0), 0)</f>
        <v>5</v>
      </c>
      <c r="G61" s="14">
        <f>IFERROR(VLOOKUP(C61,'29MAY-18 '!$F:$K,4,0),0)</f>
        <v>5</v>
      </c>
      <c r="H61" s="14">
        <f>IFERROR(VLOOKUP(C61,'June-18'!$F:$K,4,0),0)</f>
        <v>5</v>
      </c>
    </row>
    <row r="62" spans="2:8" s="8" customFormat="1" ht="13.5" customHeight="1">
      <c r="B62" s="22" t="s">
        <v>382</v>
      </c>
      <c r="C62" s="14" t="s">
        <v>383</v>
      </c>
      <c r="D62" s="14" t="s">
        <v>281</v>
      </c>
      <c r="E62" s="14" t="s">
        <v>262</v>
      </c>
      <c r="F62" s="46">
        <f>IFERROR(VLOOKUP(C62,'MAY-18'!F:K,4,0), 0)</f>
        <v>6</v>
      </c>
      <c r="G62" s="14">
        <f>IFERROR(VLOOKUP(C62,'29MAY-18 '!$F:$K,4,0),0)</f>
        <v>6</v>
      </c>
      <c r="H62" s="14">
        <f>IFERROR(VLOOKUP(C62,'June-18'!$F:$K,4,0),0)</f>
        <v>6</v>
      </c>
    </row>
    <row r="63" spans="2:8" s="8" customFormat="1" ht="13.5" customHeight="1">
      <c r="B63" s="22" t="s">
        <v>387</v>
      </c>
      <c r="C63" s="14" t="s">
        <v>73</v>
      </c>
      <c r="D63" s="14" t="s">
        <v>281</v>
      </c>
      <c r="E63" s="14" t="s">
        <v>262</v>
      </c>
      <c r="F63" s="46">
        <f>IFERROR(VLOOKUP(C63,'MAY-18'!F:K,4,0), 0)</f>
        <v>0</v>
      </c>
      <c r="G63" s="14">
        <f>IFERROR(VLOOKUP(C63,'29MAY-18 '!$F:$K,4,0),0)</f>
        <v>0</v>
      </c>
      <c r="H63" s="14">
        <f>IFERROR(VLOOKUP(C63,'June-18'!$F:$K,4,0),0)</f>
        <v>0</v>
      </c>
    </row>
    <row r="64" spans="2:8" s="8" customFormat="1" ht="13.5" customHeight="1">
      <c r="B64" s="22" t="s">
        <v>386</v>
      </c>
      <c r="C64" s="14" t="s">
        <v>62</v>
      </c>
      <c r="D64" s="14" t="s">
        <v>281</v>
      </c>
      <c r="E64" s="14" t="s">
        <v>262</v>
      </c>
      <c r="F64" s="46">
        <f>IFERROR(VLOOKUP(C64,'MAY-18'!F:K,4,0), 0)</f>
        <v>0</v>
      </c>
      <c r="G64" s="14">
        <f>IFERROR(VLOOKUP(C64,'29MAY-18 '!$F:$K,4,0),0)</f>
        <v>0</v>
      </c>
      <c r="H64" s="14">
        <f>IFERROR(VLOOKUP(C64,'June-18'!$F:$K,4,0),0)</f>
        <v>0</v>
      </c>
    </row>
    <row r="65" spans="2:8" s="8" customFormat="1" ht="13.5" customHeight="1">
      <c r="B65" s="22" t="s">
        <v>388</v>
      </c>
      <c r="C65" s="25" t="s">
        <v>389</v>
      </c>
      <c r="D65" s="14" t="s">
        <v>281</v>
      </c>
      <c r="E65" s="14" t="s">
        <v>262</v>
      </c>
      <c r="F65" s="46">
        <f>IFERROR(VLOOKUP(C65,'MAY-18'!F:K,4,0), 0)</f>
        <v>3</v>
      </c>
      <c r="G65" s="14">
        <f>IFERROR(VLOOKUP(C65,'29MAY-18 '!$F:$K,4,0),0)</f>
        <v>3</v>
      </c>
      <c r="H65" s="14">
        <f>IFERROR(VLOOKUP(C65,'June-18'!$F:$K,4,0),0)</f>
        <v>3</v>
      </c>
    </row>
    <row r="66" spans="2:8" s="8" customFormat="1" ht="13.5" customHeight="1">
      <c r="B66" s="22" t="s">
        <v>391</v>
      </c>
      <c r="C66" s="14" t="s">
        <v>50</v>
      </c>
      <c r="D66" s="14" t="s">
        <v>282</v>
      </c>
      <c r="E66" s="14" t="s">
        <v>262</v>
      </c>
      <c r="F66" s="46">
        <f>IFERROR(VLOOKUP(C66,'MAY-18'!F:K,4,0), 0)</f>
        <v>0</v>
      </c>
      <c r="G66" s="14">
        <f>IFERROR(VLOOKUP(C66,'29MAY-18 '!$F:$K,4,0),0)</f>
        <v>0</v>
      </c>
      <c r="H66" s="14">
        <f>IFERROR(VLOOKUP(C66,'June-18'!$F:$K,4,0),0)</f>
        <v>5</v>
      </c>
    </row>
    <row r="67" spans="2:8" s="8" customFormat="1" ht="13.5" customHeight="1">
      <c r="B67" s="22" t="s">
        <v>390</v>
      </c>
      <c r="C67" s="14" t="s">
        <v>53</v>
      </c>
      <c r="D67" s="14" t="s">
        <v>282</v>
      </c>
      <c r="E67" s="14" t="s">
        <v>262</v>
      </c>
      <c r="F67" s="46">
        <f>IFERROR(VLOOKUP(C67,'MAY-18'!F:K,4,0), 0)</f>
        <v>3315</v>
      </c>
      <c r="G67" s="14">
        <f>IFERROR(VLOOKUP(C67,'29MAY-18 '!$F:$K,4,0),0)</f>
        <v>3468</v>
      </c>
      <c r="H67" s="14">
        <f>IFERROR(VLOOKUP(C67,'June-18'!$F:$K,4,0),0)</f>
        <v>3727</v>
      </c>
    </row>
    <row r="68" spans="2:8" s="8" customFormat="1" ht="13.5" customHeight="1">
      <c r="B68" s="22" t="s">
        <v>396</v>
      </c>
      <c r="C68" s="14" t="s">
        <v>111</v>
      </c>
      <c r="D68" s="14" t="s">
        <v>282</v>
      </c>
      <c r="E68" s="14" t="s">
        <v>262</v>
      </c>
      <c r="F68" s="46">
        <f>IFERROR(VLOOKUP(C68,'MAY-18'!F:K,4,0), 0)</f>
        <v>0</v>
      </c>
      <c r="G68" s="14">
        <f>IFERROR(VLOOKUP(C68,'29MAY-18 '!$F:$K,4,0),0)</f>
        <v>0</v>
      </c>
      <c r="H68" s="14">
        <f>IFERROR(VLOOKUP(C68,'June-18'!$F:$K,4,0),0)</f>
        <v>0</v>
      </c>
    </row>
    <row r="69" spans="2:8" s="8" customFormat="1" ht="13.5" customHeight="1">
      <c r="B69" s="22" t="s">
        <v>392</v>
      </c>
      <c r="C69" s="25" t="s">
        <v>393</v>
      </c>
      <c r="D69" s="14" t="s">
        <v>282</v>
      </c>
      <c r="E69" s="14" t="s">
        <v>262</v>
      </c>
      <c r="F69" s="46">
        <f>IFERROR(VLOOKUP(C69,'MAY-18'!F:K,4,0), 0)</f>
        <v>0</v>
      </c>
      <c r="G69" s="14">
        <f>IFERROR(VLOOKUP(C69,'29MAY-18 '!$F:$K,4,0),0)</f>
        <v>0</v>
      </c>
      <c r="H69" s="14">
        <f>IFERROR(VLOOKUP(C69,'June-18'!$F:$K,4,0),0)</f>
        <v>0</v>
      </c>
    </row>
    <row r="70" spans="2:8" s="8" customFormat="1" ht="13.5" customHeight="1">
      <c r="B70" s="22" t="s">
        <v>394</v>
      </c>
      <c r="C70" s="14" t="s">
        <v>112</v>
      </c>
      <c r="D70" s="14" t="s">
        <v>282</v>
      </c>
      <c r="E70" s="14" t="s">
        <v>262</v>
      </c>
      <c r="F70" s="46">
        <f>IFERROR(VLOOKUP(C70,'MAY-18'!F:K,4,0), 0)</f>
        <v>1286</v>
      </c>
      <c r="G70" s="14">
        <f>IFERROR(VLOOKUP(C70,'29MAY-18 '!$F:$K,4,0),0)</f>
        <v>1396</v>
      </c>
      <c r="H70" s="14">
        <f>IFERROR(VLOOKUP(C70,'June-18'!$F:$K,4,0),0)</f>
        <v>1535</v>
      </c>
    </row>
    <row r="71" spans="2:8" s="8" customFormat="1" ht="13.5" customHeight="1">
      <c r="B71" s="22" t="s">
        <v>397</v>
      </c>
      <c r="C71" s="25" t="s">
        <v>398</v>
      </c>
      <c r="D71" s="14" t="s">
        <v>282</v>
      </c>
      <c r="E71" s="14" t="s">
        <v>262</v>
      </c>
      <c r="F71" s="46">
        <f>IFERROR(VLOOKUP(C71,'MAY-18'!F:K,4,0), 0)</f>
        <v>3</v>
      </c>
      <c r="G71" s="14">
        <f>IFERROR(VLOOKUP(C71,'29MAY-18 '!$F:$K,4,0),0)</f>
        <v>3</v>
      </c>
      <c r="H71" s="14">
        <f>IFERROR(VLOOKUP(C71,'June-18'!$F:$K,4,0),0)</f>
        <v>3</v>
      </c>
    </row>
    <row r="72" spans="2:8" s="8" customFormat="1" ht="13.5" customHeight="1">
      <c r="B72" s="22" t="s">
        <v>395</v>
      </c>
      <c r="C72" s="14" t="s">
        <v>185</v>
      </c>
      <c r="D72" s="14" t="s">
        <v>282</v>
      </c>
      <c r="E72" s="14" t="s">
        <v>262</v>
      </c>
      <c r="F72" s="46">
        <f>IFERROR(VLOOKUP(C72,'MAY-18'!F:K,4,0), 0)</f>
        <v>39</v>
      </c>
      <c r="G72" s="14">
        <f>IFERROR(VLOOKUP(C72,'29MAY-18 '!$F:$K,4,0),0)</f>
        <v>40</v>
      </c>
      <c r="H72" s="14">
        <f>IFERROR(VLOOKUP(C72,'June-18'!$F:$K,4,0),0)</f>
        <v>45</v>
      </c>
    </row>
    <row r="73" spans="2:8" s="8" customFormat="1" ht="13.5" customHeight="1">
      <c r="B73" s="22" t="s">
        <v>401</v>
      </c>
      <c r="C73" s="14" t="s">
        <v>28</v>
      </c>
      <c r="D73" s="14" t="s">
        <v>283</v>
      </c>
      <c r="E73" s="14" t="s">
        <v>262</v>
      </c>
      <c r="F73" s="46">
        <f>IFERROR(VLOOKUP(C73,'MAY-18'!F:K,4,0), 0)</f>
        <v>37</v>
      </c>
      <c r="G73" s="14">
        <f>IFERROR(VLOOKUP(C73,'29MAY-18 '!$F:$K,4,0),0)</f>
        <v>41</v>
      </c>
      <c r="H73" s="14">
        <f>IFERROR(VLOOKUP(C73,'June-18'!$F:$K,4,0),0)</f>
        <v>47</v>
      </c>
    </row>
    <row r="74" spans="2:8" s="8" customFormat="1" ht="13.5" customHeight="1">
      <c r="B74" s="22" t="s">
        <v>402</v>
      </c>
      <c r="C74" s="14" t="s">
        <v>107</v>
      </c>
      <c r="D74" s="14" t="s">
        <v>283</v>
      </c>
      <c r="E74" s="14" t="s">
        <v>262</v>
      </c>
      <c r="F74" s="46">
        <f>IFERROR(VLOOKUP(C74,'MAY-18'!F:K,4,0), 0)</f>
        <v>0</v>
      </c>
      <c r="G74" s="14">
        <f>IFERROR(VLOOKUP(C74,'29MAY-18 '!$F:$K,4,0),0)</f>
        <v>0</v>
      </c>
      <c r="H74" s="14">
        <f>IFERROR(VLOOKUP(C74,'June-18'!$F:$K,4,0),0)</f>
        <v>0</v>
      </c>
    </row>
    <row r="75" spans="2:8" s="8" customFormat="1" ht="13.5" customHeight="1">
      <c r="B75" s="22" t="s">
        <v>400</v>
      </c>
      <c r="C75" s="14" t="s">
        <v>133</v>
      </c>
      <c r="D75" s="14" t="s">
        <v>283</v>
      </c>
      <c r="E75" s="14" t="s">
        <v>262</v>
      </c>
      <c r="F75" s="46">
        <f>IFERROR(VLOOKUP(C75,'MAY-18'!F:K,4,0), 0)</f>
        <v>60</v>
      </c>
      <c r="G75" s="14">
        <f>IFERROR(VLOOKUP(C75,'29MAY-18 '!$F:$K,4,0),0)</f>
        <v>81</v>
      </c>
      <c r="H75" s="14">
        <f>IFERROR(VLOOKUP(C75,'June-18'!$F:$K,4,0),0)</f>
        <v>113</v>
      </c>
    </row>
    <row r="76" spans="2:8" s="8" customFormat="1" ht="13.5" customHeight="1">
      <c r="B76" s="22" t="s">
        <v>399</v>
      </c>
      <c r="C76" s="14" t="s">
        <v>202</v>
      </c>
      <c r="D76" s="14" t="s">
        <v>283</v>
      </c>
      <c r="E76" s="14" t="s">
        <v>262</v>
      </c>
      <c r="F76" s="46">
        <f>IFERROR(VLOOKUP(C76,'MAY-18'!F:K,4,0), 0)</f>
        <v>1143</v>
      </c>
      <c r="G76" s="14">
        <f>IFERROR(VLOOKUP(C76,'29MAY-18 '!$F:$K,4,0),0)</f>
        <v>1146</v>
      </c>
      <c r="H76" s="14">
        <f>IFERROR(VLOOKUP(C76,'June-18'!$F:$K,4,0),0)</f>
        <v>1179</v>
      </c>
    </row>
    <row r="77" spans="2:8" s="8" customFormat="1" ht="13.5" customHeight="1">
      <c r="B77" s="22" t="s">
        <v>403</v>
      </c>
      <c r="C77" s="14" t="s">
        <v>177</v>
      </c>
      <c r="D77" s="14" t="s">
        <v>283</v>
      </c>
      <c r="E77" s="14" t="s">
        <v>262</v>
      </c>
      <c r="F77" s="46">
        <f>IFERROR(VLOOKUP(C77,'MAY-18'!F:K,4,0), 0)</f>
        <v>2</v>
      </c>
      <c r="G77" s="14">
        <f>IFERROR(VLOOKUP(C77,'29MAY-18 '!$F:$K,4,0),0)</f>
        <v>2</v>
      </c>
      <c r="H77" s="14">
        <f>IFERROR(VLOOKUP(C77,'June-18'!$F:$K,4,0),0)</f>
        <v>2</v>
      </c>
    </row>
    <row r="78" spans="2:8" s="8" customFormat="1" ht="13.5" customHeight="1">
      <c r="B78" s="22" t="s">
        <v>412</v>
      </c>
      <c r="C78" s="14" t="s">
        <v>20</v>
      </c>
      <c r="D78" s="14" t="s">
        <v>284</v>
      </c>
      <c r="E78" s="14" t="s">
        <v>262</v>
      </c>
      <c r="F78" s="46">
        <f>IFERROR(VLOOKUP(C78,'MAY-18'!F:K,4,0), 0)</f>
        <v>0</v>
      </c>
      <c r="G78" s="14">
        <f>IFERROR(VLOOKUP(C78,'29MAY-18 '!$F:$K,4,0),0)</f>
        <v>0</v>
      </c>
      <c r="H78" s="14">
        <f>IFERROR(VLOOKUP(C78,'June-18'!$F:$K,4,0),0)</f>
        <v>0</v>
      </c>
    </row>
    <row r="79" spans="2:8" s="8" customFormat="1" ht="13.5" customHeight="1">
      <c r="B79" s="22" t="s">
        <v>408</v>
      </c>
      <c r="C79" s="14" t="s">
        <v>16</v>
      </c>
      <c r="D79" s="14" t="s">
        <v>284</v>
      </c>
      <c r="E79" s="14" t="s">
        <v>262</v>
      </c>
      <c r="F79" s="46">
        <f>IFERROR(VLOOKUP(C79,'MAY-18'!F:K,4,0), 0)</f>
        <v>1</v>
      </c>
      <c r="G79" s="14">
        <f>IFERROR(VLOOKUP(C79,'29MAY-18 '!$F:$K,4,0),0)</f>
        <v>1</v>
      </c>
      <c r="H79" s="14">
        <f>IFERROR(VLOOKUP(C79,'June-18'!$F:$K,4,0),0)</f>
        <v>4</v>
      </c>
    </row>
    <row r="80" spans="2:8" s="8" customFormat="1" ht="13.5" customHeight="1">
      <c r="B80" s="22" t="s">
        <v>418</v>
      </c>
      <c r="C80" s="14" t="s">
        <v>43</v>
      </c>
      <c r="D80" s="14" t="s">
        <v>284</v>
      </c>
      <c r="E80" s="14" t="s">
        <v>262</v>
      </c>
      <c r="F80" s="46">
        <f>IFERROR(VLOOKUP(C80,'MAY-18'!F:K,4,0), 0)</f>
        <v>27</v>
      </c>
      <c r="G80" s="14">
        <f>IFERROR(VLOOKUP(C80,'29MAY-18 '!$F:$K,4,0),0)</f>
        <v>27</v>
      </c>
      <c r="H80" s="14">
        <f>IFERROR(VLOOKUP(C80,'June-18'!$F:$K,4,0),0)</f>
        <v>27</v>
      </c>
    </row>
    <row r="81" spans="2:8" s="8" customFormat="1" ht="13.5" customHeight="1">
      <c r="B81" s="22" t="s">
        <v>421</v>
      </c>
      <c r="C81" s="14" t="s">
        <v>70</v>
      </c>
      <c r="D81" s="14" t="s">
        <v>284</v>
      </c>
      <c r="E81" s="14" t="s">
        <v>262</v>
      </c>
      <c r="F81" s="46">
        <f>IFERROR(VLOOKUP(C81,'MAY-18'!F:K,4,0), 0)</f>
        <v>1</v>
      </c>
      <c r="G81" s="14">
        <f>IFERROR(VLOOKUP(C81,'29MAY-18 '!$F:$K,4,0),0)</f>
        <v>1</v>
      </c>
      <c r="H81" s="14">
        <f>IFERROR(VLOOKUP(C81,'June-18'!$F:$K,4,0),0)</f>
        <v>1</v>
      </c>
    </row>
    <row r="82" spans="2:8" s="8" customFormat="1" ht="13.5" customHeight="1">
      <c r="B82" s="22" t="s">
        <v>405</v>
      </c>
      <c r="C82" s="14" t="s">
        <v>67</v>
      </c>
      <c r="D82" s="14" t="s">
        <v>284</v>
      </c>
      <c r="E82" s="14" t="s">
        <v>262</v>
      </c>
      <c r="F82" s="46">
        <f>IFERROR(VLOOKUP(C82,'MAY-18'!F:K,4,0), 0)</f>
        <v>55</v>
      </c>
      <c r="G82" s="14">
        <f>IFERROR(VLOOKUP(C82,'29MAY-18 '!$F:$K,4,0),0)</f>
        <v>55</v>
      </c>
      <c r="H82" s="14">
        <f>IFERROR(VLOOKUP(C82,'June-18'!$F:$K,4,0),0)</f>
        <v>58</v>
      </c>
    </row>
    <row r="83" spans="2:8" s="8" customFormat="1" ht="13.5" customHeight="1">
      <c r="B83" s="22" t="s">
        <v>411</v>
      </c>
      <c r="C83" s="14" t="s">
        <v>71</v>
      </c>
      <c r="D83" s="14" t="s">
        <v>284</v>
      </c>
      <c r="E83" s="14" t="s">
        <v>262</v>
      </c>
      <c r="F83" s="46">
        <f>IFERROR(VLOOKUP(C83,'MAY-18'!F:K,4,0), 0)</f>
        <v>0</v>
      </c>
      <c r="G83" s="14">
        <f>IFERROR(VLOOKUP(C83,'29MAY-18 '!$F:$K,4,0),0)</f>
        <v>0</v>
      </c>
      <c r="H83" s="14">
        <f>IFERROR(VLOOKUP(C83,'June-18'!$F:$K,4,0),0)</f>
        <v>0</v>
      </c>
    </row>
    <row r="84" spans="2:8" s="8" customFormat="1" ht="13.5" customHeight="1">
      <c r="B84" s="22" t="s">
        <v>417</v>
      </c>
      <c r="C84" s="14" t="s">
        <v>77</v>
      </c>
      <c r="D84" s="14" t="s">
        <v>284</v>
      </c>
      <c r="E84" s="14" t="s">
        <v>262</v>
      </c>
      <c r="F84" s="46">
        <f>IFERROR(VLOOKUP(C84,'MAY-18'!F:K,4,0), 0)</f>
        <v>0</v>
      </c>
      <c r="G84" s="14">
        <f>IFERROR(VLOOKUP(C84,'29MAY-18 '!$F:$K,4,0),0)</f>
        <v>0</v>
      </c>
      <c r="H84" s="14">
        <f>IFERROR(VLOOKUP(C84,'June-18'!$F:$K,4,0),0)</f>
        <v>0</v>
      </c>
    </row>
    <row r="85" spans="2:8" s="8" customFormat="1" ht="13.5" customHeight="1">
      <c r="B85" s="22" t="s">
        <v>406</v>
      </c>
      <c r="C85" s="14" t="s">
        <v>35</v>
      </c>
      <c r="D85" s="14" t="s">
        <v>284</v>
      </c>
      <c r="E85" s="14" t="s">
        <v>262</v>
      </c>
      <c r="F85" s="46">
        <f>IFERROR(VLOOKUP(C85,'MAY-18'!F:K,4,0), 0)</f>
        <v>1</v>
      </c>
      <c r="G85" s="14">
        <f>IFERROR(VLOOKUP(C85,'29MAY-18 '!$F:$K,4,0),0)</f>
        <v>1</v>
      </c>
      <c r="H85" s="14">
        <f>IFERROR(VLOOKUP(C85,'June-18'!$F:$K,4,0),0)</f>
        <v>1</v>
      </c>
    </row>
    <row r="86" spans="2:8" s="8" customFormat="1" ht="13.5" customHeight="1">
      <c r="B86" s="22" t="s">
        <v>415</v>
      </c>
      <c r="C86" s="14" t="s">
        <v>106</v>
      </c>
      <c r="D86" s="14" t="s">
        <v>284</v>
      </c>
      <c r="E86" s="14" t="s">
        <v>262</v>
      </c>
      <c r="F86" s="46">
        <f>IFERROR(VLOOKUP(C86,'MAY-18'!F:K,4,0), 0)</f>
        <v>0</v>
      </c>
      <c r="G86" s="14">
        <f>IFERROR(VLOOKUP(C86,'29MAY-18 '!$F:$K,4,0),0)</f>
        <v>0</v>
      </c>
      <c r="H86" s="14">
        <f>IFERROR(VLOOKUP(C86,'June-18'!$F:$K,4,0),0)</f>
        <v>0</v>
      </c>
    </row>
    <row r="87" spans="2:8" s="8" customFormat="1" ht="13.5" customHeight="1">
      <c r="B87" s="22" t="s">
        <v>409</v>
      </c>
      <c r="C87" s="14" t="s">
        <v>119</v>
      </c>
      <c r="D87" s="14" t="s">
        <v>284</v>
      </c>
      <c r="E87" s="14" t="s">
        <v>262</v>
      </c>
      <c r="F87" s="46">
        <f>IFERROR(VLOOKUP(C87,'MAY-18'!F:K,4,0), 0)</f>
        <v>0</v>
      </c>
      <c r="G87" s="14">
        <f>IFERROR(VLOOKUP(C87,'29MAY-18 '!$F:$K,4,0),0)</f>
        <v>0</v>
      </c>
      <c r="H87" s="14">
        <f>IFERROR(VLOOKUP(C87,'June-18'!$F:$K,4,0),0)</f>
        <v>7</v>
      </c>
    </row>
    <row r="88" spans="2:8" s="8" customFormat="1" ht="13.5" customHeight="1">
      <c r="B88" s="22" t="s">
        <v>416</v>
      </c>
      <c r="C88" s="14" t="s">
        <v>125</v>
      </c>
      <c r="D88" s="14" t="s">
        <v>284</v>
      </c>
      <c r="E88" s="14" t="s">
        <v>262</v>
      </c>
      <c r="F88" s="46">
        <f>IFERROR(VLOOKUP(C88,'MAY-18'!F:K,4,0), 0)</f>
        <v>0</v>
      </c>
      <c r="G88" s="14">
        <f>IFERROR(VLOOKUP(C88,'29MAY-18 '!$F:$K,4,0),0)</f>
        <v>0</v>
      </c>
      <c r="H88" s="14">
        <f>IFERROR(VLOOKUP(C88,'June-18'!$F:$K,4,0),0)</f>
        <v>0</v>
      </c>
    </row>
    <row r="89" spans="2:8" s="8" customFormat="1" ht="13.5" customHeight="1">
      <c r="B89" s="22" t="s">
        <v>407</v>
      </c>
      <c r="C89" s="14" t="s">
        <v>135</v>
      </c>
      <c r="D89" s="14" t="s">
        <v>284</v>
      </c>
      <c r="E89" s="14" t="s">
        <v>262</v>
      </c>
      <c r="F89" s="46">
        <f>IFERROR(VLOOKUP(C89,'MAY-18'!F:K,4,0), 0)</f>
        <v>0</v>
      </c>
      <c r="G89" s="14">
        <f>IFERROR(VLOOKUP(C89,'29MAY-18 '!$F:$K,4,0),0)</f>
        <v>0</v>
      </c>
      <c r="H89" s="14">
        <f>IFERROR(VLOOKUP(C89,'June-18'!$F:$K,4,0),0)</f>
        <v>0</v>
      </c>
    </row>
    <row r="90" spans="2:8" s="8" customFormat="1" ht="13.5" customHeight="1">
      <c r="B90" s="22" t="s">
        <v>404</v>
      </c>
      <c r="C90" s="14" t="s">
        <v>137</v>
      </c>
      <c r="D90" s="14" t="s">
        <v>284</v>
      </c>
      <c r="E90" s="14" t="s">
        <v>262</v>
      </c>
      <c r="F90" s="46">
        <f>IFERROR(VLOOKUP(C90,'MAY-18'!F:K,4,0), 0)</f>
        <v>17</v>
      </c>
      <c r="G90" s="14">
        <f>IFERROR(VLOOKUP(C90,'29MAY-18 '!$F:$K,4,0),0)</f>
        <v>19</v>
      </c>
      <c r="H90" s="14">
        <f>IFERROR(VLOOKUP(C90,'June-18'!$F:$K,4,0),0)</f>
        <v>21</v>
      </c>
    </row>
    <row r="91" spans="2:8" s="8" customFormat="1" ht="13.5" customHeight="1">
      <c r="B91" s="22" t="s">
        <v>419</v>
      </c>
      <c r="C91" s="14" t="s">
        <v>420</v>
      </c>
      <c r="D91" s="14" t="s">
        <v>284</v>
      </c>
      <c r="E91" s="14" t="s">
        <v>262</v>
      </c>
      <c r="F91" s="46">
        <f>IFERROR(VLOOKUP(C91,'MAY-18'!F:K,4,0), 0)</f>
        <v>0</v>
      </c>
      <c r="G91" s="14">
        <f>IFERROR(VLOOKUP(C91,'29MAY-18 '!$F:$K,4,0),0)</f>
        <v>0</v>
      </c>
      <c r="H91" s="14">
        <f>IFERROR(VLOOKUP(C91,'June-18'!$F:$K,4,0),0)</f>
        <v>0</v>
      </c>
    </row>
    <row r="92" spans="2:8" s="8" customFormat="1" ht="13.5" customHeight="1">
      <c r="B92" s="22" t="s">
        <v>410</v>
      </c>
      <c r="C92" s="14" t="s">
        <v>172</v>
      </c>
      <c r="D92" s="14" t="s">
        <v>284</v>
      </c>
      <c r="E92" s="14" t="s">
        <v>262</v>
      </c>
      <c r="F92" s="46">
        <f>IFERROR(VLOOKUP(C92,'MAY-18'!F:K,4,0), 0)</f>
        <v>0</v>
      </c>
      <c r="G92" s="14">
        <f>IFERROR(VLOOKUP(C92,'29MAY-18 '!$F:$K,4,0),0)</f>
        <v>0</v>
      </c>
      <c r="H92" s="14">
        <f>IFERROR(VLOOKUP(C92,'June-18'!$F:$K,4,0),0)</f>
        <v>0</v>
      </c>
    </row>
    <row r="93" spans="2:8" s="8" customFormat="1" ht="13.5" customHeight="1">
      <c r="B93" s="22" t="s">
        <v>414</v>
      </c>
      <c r="C93" s="14" t="s">
        <v>170</v>
      </c>
      <c r="D93" s="14" t="s">
        <v>284</v>
      </c>
      <c r="E93" s="14" t="s">
        <v>262</v>
      </c>
      <c r="F93" s="46">
        <f>IFERROR(VLOOKUP(C93,'MAY-18'!F:K,4,0), 0)</f>
        <v>11</v>
      </c>
      <c r="G93" s="14">
        <f>IFERROR(VLOOKUP(C93,'29MAY-18 '!$F:$K,4,0),0)</f>
        <v>11</v>
      </c>
      <c r="H93" s="14">
        <f>IFERROR(VLOOKUP(C93,'June-18'!$F:$K,4,0),0)</f>
        <v>11</v>
      </c>
    </row>
    <row r="94" spans="2:8" s="8" customFormat="1" ht="13.5" customHeight="1">
      <c r="B94" s="22" t="s">
        <v>413</v>
      </c>
      <c r="C94" s="14" t="s">
        <v>180</v>
      </c>
      <c r="D94" s="14" t="s">
        <v>284</v>
      </c>
      <c r="E94" s="14" t="s">
        <v>262</v>
      </c>
      <c r="F94" s="46">
        <f>IFERROR(VLOOKUP(C94,'MAY-18'!F:K,4,0), 0)</f>
        <v>14</v>
      </c>
      <c r="G94" s="14">
        <f>IFERROR(VLOOKUP(C94,'29MAY-18 '!$F:$K,4,0),0)</f>
        <v>14</v>
      </c>
      <c r="H94" s="14">
        <f>IFERROR(VLOOKUP(C94,'June-18'!$F:$K,4,0),0)</f>
        <v>14</v>
      </c>
    </row>
    <row r="95" spans="2:8" s="8" customFormat="1" ht="13.5" customHeight="1">
      <c r="B95" s="22" t="s">
        <v>429</v>
      </c>
      <c r="C95" s="14" t="s">
        <v>30</v>
      </c>
      <c r="D95" s="14" t="s">
        <v>265</v>
      </c>
      <c r="E95" s="14" t="s">
        <v>258</v>
      </c>
      <c r="F95" s="46">
        <f>IFERROR(VLOOKUP(C95,'MAY-18'!F:K,4,0), 0)</f>
        <v>190</v>
      </c>
      <c r="G95" s="14">
        <f>IFERROR(VLOOKUP(C95,'29MAY-18 '!$F:$K,4,0),0)</f>
        <v>188</v>
      </c>
      <c r="H95" s="14">
        <f>IFERROR(VLOOKUP(C95,'June-18'!$F:$K,4,0),0)</f>
        <v>195</v>
      </c>
    </row>
    <row r="96" spans="2:8" s="8" customFormat="1" ht="13.5" customHeight="1">
      <c r="B96" s="22" t="s">
        <v>427</v>
      </c>
      <c r="C96" s="14" t="s">
        <v>41</v>
      </c>
      <c r="D96" s="14" t="s">
        <v>265</v>
      </c>
      <c r="E96" s="14" t="s">
        <v>258</v>
      </c>
      <c r="F96" s="46">
        <f>IFERROR(VLOOKUP(C96,'MAY-18'!F:K,4,0), 0)</f>
        <v>1127</v>
      </c>
      <c r="G96" s="14">
        <f>IFERROR(VLOOKUP(C96,'29MAY-18 '!$F:$K,4,0),0)</f>
        <v>1189</v>
      </c>
      <c r="H96" s="14">
        <f>IFERROR(VLOOKUP(C96,'June-18'!$F:$K,4,0),0)</f>
        <v>1259</v>
      </c>
    </row>
    <row r="97" spans="2:8" s="8" customFormat="1" ht="13.5" customHeight="1">
      <c r="B97" s="22" t="s">
        <v>425</v>
      </c>
      <c r="C97" s="14" t="s">
        <v>175</v>
      </c>
      <c r="D97" s="14" t="s">
        <v>265</v>
      </c>
      <c r="E97" s="14" t="s">
        <v>258</v>
      </c>
      <c r="F97" s="46">
        <f>IFERROR(VLOOKUP(C97,'MAY-18'!F:K,4,0), 0)</f>
        <v>99</v>
      </c>
      <c r="G97" s="14">
        <f>IFERROR(VLOOKUP(C97,'29MAY-18 '!$F:$K,4,0),0)</f>
        <v>99</v>
      </c>
      <c r="H97" s="14">
        <f>IFERROR(VLOOKUP(C97,'June-18'!$F:$K,4,0),0)</f>
        <v>108</v>
      </c>
    </row>
    <row r="98" spans="2:8" s="8" customFormat="1" ht="13.5" customHeight="1">
      <c r="B98" s="22" t="s">
        <v>423</v>
      </c>
      <c r="C98" s="14" t="s">
        <v>75</v>
      </c>
      <c r="D98" s="14" t="s">
        <v>265</v>
      </c>
      <c r="E98" s="14" t="s">
        <v>258</v>
      </c>
      <c r="F98" s="46">
        <f>IFERROR(VLOOKUP(C98,'MAY-18'!F:K,4,0), 0)</f>
        <v>232</v>
      </c>
      <c r="G98" s="14">
        <f>IFERROR(VLOOKUP(C98,'29MAY-18 '!$F:$K,4,0),0)</f>
        <v>231</v>
      </c>
      <c r="H98" s="14">
        <f>IFERROR(VLOOKUP(C98,'June-18'!$F:$K,4,0),0)</f>
        <v>232</v>
      </c>
    </row>
    <row r="99" spans="2:8" s="8" customFormat="1" ht="13.5" customHeight="1">
      <c r="B99" s="22" t="s">
        <v>424</v>
      </c>
      <c r="C99" s="14" t="s">
        <v>80</v>
      </c>
      <c r="D99" s="14" t="s">
        <v>265</v>
      </c>
      <c r="E99" s="14" t="s">
        <v>258</v>
      </c>
      <c r="F99" s="46">
        <f>IFERROR(VLOOKUP(C99,'MAY-18'!F:K,4,0), 0)</f>
        <v>95</v>
      </c>
      <c r="G99" s="14">
        <f>IFERROR(VLOOKUP(C99,'29MAY-18 '!$F:$K,4,0),0)</f>
        <v>95</v>
      </c>
      <c r="H99" s="14">
        <f>IFERROR(VLOOKUP(C99,'June-18'!$F:$K,4,0),0)</f>
        <v>97</v>
      </c>
    </row>
    <row r="100" spans="2:8" s="8" customFormat="1" ht="13.5" customHeight="1">
      <c r="B100" s="22" t="s">
        <v>422</v>
      </c>
      <c r="C100" s="14" t="s">
        <v>130</v>
      </c>
      <c r="D100" s="14" t="s">
        <v>265</v>
      </c>
      <c r="E100" s="14" t="s">
        <v>258</v>
      </c>
      <c r="F100" s="46">
        <f>IFERROR(VLOOKUP(C100,'MAY-18'!F:K,4,0), 0)</f>
        <v>2356</v>
      </c>
      <c r="G100" s="14">
        <f>IFERROR(VLOOKUP(C100,'29MAY-18 '!$F:$K,4,0),0)</f>
        <v>2371</v>
      </c>
      <c r="H100" s="14">
        <f>IFERROR(VLOOKUP(C100,'June-18'!$F:$K,4,0),0)</f>
        <v>2614</v>
      </c>
    </row>
    <row r="101" spans="2:8" s="8" customFormat="1" ht="13.5" customHeight="1">
      <c r="B101" s="22" t="s">
        <v>426</v>
      </c>
      <c r="C101" s="14" t="s">
        <v>138</v>
      </c>
      <c r="D101" s="14" t="s">
        <v>265</v>
      </c>
      <c r="E101" s="14" t="s">
        <v>258</v>
      </c>
      <c r="F101" s="46">
        <f>IFERROR(VLOOKUP(C101,'MAY-18'!F:K,4,0), 0)</f>
        <v>176</v>
      </c>
      <c r="G101" s="14">
        <f>IFERROR(VLOOKUP(C101,'29MAY-18 '!$F:$K,4,0),0)</f>
        <v>177</v>
      </c>
      <c r="H101" s="14">
        <f>IFERROR(VLOOKUP(C101,'June-18'!$F:$K,4,0),0)</f>
        <v>179</v>
      </c>
    </row>
    <row r="102" spans="2:8" s="8" customFormat="1" ht="13.5" customHeight="1">
      <c r="B102" s="22" t="s">
        <v>428</v>
      </c>
      <c r="C102" s="14" t="s">
        <v>146</v>
      </c>
      <c r="D102" s="14" t="s">
        <v>265</v>
      </c>
      <c r="E102" s="14" t="s">
        <v>258</v>
      </c>
      <c r="F102" s="46">
        <f>IFERROR(VLOOKUP(C102,'MAY-18'!F:K,4,0), 0)</f>
        <v>203</v>
      </c>
      <c r="G102" s="14">
        <f>IFERROR(VLOOKUP(C102,'29MAY-18 '!$F:$K,4,0),0)</f>
        <v>215</v>
      </c>
      <c r="H102" s="14">
        <f>IFERROR(VLOOKUP(C102,'June-18'!$F:$K,4,0),0)</f>
        <v>238</v>
      </c>
    </row>
    <row r="103" spans="2:8" s="8" customFormat="1" ht="13.5" customHeight="1">
      <c r="B103" s="22" t="s">
        <v>431</v>
      </c>
      <c r="C103" s="14" t="s">
        <v>22</v>
      </c>
      <c r="D103" s="14" t="s">
        <v>264</v>
      </c>
      <c r="E103" s="14" t="s">
        <v>258</v>
      </c>
      <c r="F103" s="46">
        <f>IFERROR(VLOOKUP(C103,'MAY-18'!F:K,4,0), 0)</f>
        <v>42</v>
      </c>
      <c r="G103" s="14">
        <f>IFERROR(VLOOKUP(C103,'29MAY-18 '!$F:$K,4,0),0)</f>
        <v>42</v>
      </c>
      <c r="H103" s="14">
        <f>IFERROR(VLOOKUP(C103,'June-18'!$F:$K,4,0),0)</f>
        <v>45</v>
      </c>
    </row>
    <row r="104" spans="2:8" s="8" customFormat="1" ht="13.5" customHeight="1">
      <c r="B104" s="22" t="s">
        <v>430</v>
      </c>
      <c r="C104" s="14" t="s">
        <v>31</v>
      </c>
      <c r="D104" s="14" t="s">
        <v>264</v>
      </c>
      <c r="E104" s="14" t="s">
        <v>258</v>
      </c>
      <c r="F104" s="46">
        <f>IFERROR(VLOOKUP(C104,'MAY-18'!F:K,4,0), 0)</f>
        <v>1176</v>
      </c>
      <c r="G104" s="14">
        <f>IFERROR(VLOOKUP(C104,'29MAY-18 '!$F:$K,4,0),0)</f>
        <v>1191</v>
      </c>
      <c r="H104" s="14">
        <f>IFERROR(VLOOKUP(C104,'June-18'!$F:$K,4,0),0)</f>
        <v>1435</v>
      </c>
    </row>
    <row r="105" spans="2:8" s="8" customFormat="1" ht="13.5" customHeight="1">
      <c r="B105" s="22" t="s">
        <v>432</v>
      </c>
      <c r="C105" s="14" t="s">
        <v>69</v>
      </c>
      <c r="D105" s="14" t="s">
        <v>264</v>
      </c>
      <c r="E105" s="14" t="s">
        <v>258</v>
      </c>
      <c r="F105" s="46">
        <f>IFERROR(VLOOKUP(C105,'MAY-18'!F:K,4,0), 0)</f>
        <v>30</v>
      </c>
      <c r="G105" s="14">
        <f>IFERROR(VLOOKUP(C105,'29MAY-18 '!$F:$K,4,0),0)</f>
        <v>29</v>
      </c>
      <c r="H105" s="14">
        <f>IFERROR(VLOOKUP(C105,'June-18'!$F:$K,4,0),0)</f>
        <v>30</v>
      </c>
    </row>
    <row r="106" spans="2:8" s="8" customFormat="1" ht="13.5" customHeight="1">
      <c r="B106" s="22" t="s">
        <v>433</v>
      </c>
      <c r="C106" s="14" t="s">
        <v>434</v>
      </c>
      <c r="D106" s="14" t="s">
        <v>264</v>
      </c>
      <c r="E106" s="14" t="s">
        <v>258</v>
      </c>
      <c r="F106" s="46">
        <f>IFERROR(VLOOKUP(C106,'MAY-18'!F:K,4,0), 0)</f>
        <v>0</v>
      </c>
      <c r="G106" s="14">
        <f>IFERROR(VLOOKUP(C106,'29MAY-18 '!$F:$K,4,0),0)</f>
        <v>0</v>
      </c>
      <c r="H106" s="14">
        <f>IFERROR(VLOOKUP(C106,'June-18'!$F:$K,4,0),0)</f>
        <v>0</v>
      </c>
    </row>
    <row r="107" spans="2:8" s="8" customFormat="1" ht="13.5" customHeight="1">
      <c r="B107" s="22" t="s">
        <v>355</v>
      </c>
      <c r="C107" s="14" t="s">
        <v>301</v>
      </c>
      <c r="D107" s="14" t="s">
        <v>264</v>
      </c>
      <c r="E107" s="14" t="s">
        <v>258</v>
      </c>
      <c r="F107" s="46">
        <f>IFERROR(VLOOKUP(C107,'MAY-18'!F:K,4,0), 0)</f>
        <v>9485</v>
      </c>
      <c r="G107" s="14">
        <f>IFERROR(VLOOKUP(C107,'29MAY-18 '!$F:$K,4,0),0)</f>
        <v>9760</v>
      </c>
      <c r="H107" s="14">
        <f>IFERROR(VLOOKUP(C107,'June-18'!$F:$K,4,0),0)</f>
        <v>11068</v>
      </c>
    </row>
    <row r="108" spans="2:8" s="8" customFormat="1" ht="13.5" customHeight="1">
      <c r="B108" s="22" t="s">
        <v>437</v>
      </c>
      <c r="C108" t="s">
        <v>352</v>
      </c>
      <c r="D108" s="14" t="s">
        <v>266</v>
      </c>
      <c r="E108" s="14" t="s">
        <v>258</v>
      </c>
      <c r="F108" s="46">
        <f>IFERROR(VLOOKUP(C108,'MAY-18'!F:K,4,0), 0)</f>
        <v>689</v>
      </c>
      <c r="G108" s="14">
        <f>IFERROR(VLOOKUP(C108,'29MAY-18 '!$F:$K,4,0),0)</f>
        <v>756</v>
      </c>
      <c r="H108" s="14">
        <f>IFERROR(VLOOKUP(C108,'June-18'!$F:$K,4,0),0)</f>
        <v>794</v>
      </c>
    </row>
    <row r="109" spans="2:8" s="8" customFormat="1" ht="13.5" customHeight="1">
      <c r="B109" s="22" t="s">
        <v>442</v>
      </c>
      <c r="C109" s="14" t="s">
        <v>24</v>
      </c>
      <c r="D109" s="14" t="s">
        <v>266</v>
      </c>
      <c r="E109" s="14" t="s">
        <v>258</v>
      </c>
      <c r="F109" s="46">
        <f>IFERROR(VLOOKUP(C109,'MAY-18'!F:K,4,0), 0)</f>
        <v>154</v>
      </c>
      <c r="G109" s="14">
        <f>IFERROR(VLOOKUP(C109,'29MAY-18 '!$F:$K,4,0),0)</f>
        <v>160</v>
      </c>
      <c r="H109" s="14">
        <f>IFERROR(VLOOKUP(C109,'June-18'!$F:$K,4,0),0)</f>
        <v>179</v>
      </c>
    </row>
    <row r="110" spans="2:8" s="8" customFormat="1" ht="13.5" customHeight="1">
      <c r="B110" s="22" t="s">
        <v>435</v>
      </c>
      <c r="C110" s="14" t="s">
        <v>25</v>
      </c>
      <c r="D110" s="14" t="s">
        <v>266</v>
      </c>
      <c r="E110" s="14" t="s">
        <v>258</v>
      </c>
      <c r="F110" s="46">
        <f>IFERROR(VLOOKUP(C110,'MAY-18'!F:K,4,0), 0)</f>
        <v>876</v>
      </c>
      <c r="G110" s="14">
        <f>IFERROR(VLOOKUP(C110,'29MAY-18 '!$F:$K,4,0),0)</f>
        <v>881</v>
      </c>
      <c r="H110" s="14">
        <f>IFERROR(VLOOKUP(C110,'June-18'!$F:$K,4,0),0)</f>
        <v>920</v>
      </c>
    </row>
    <row r="111" spans="2:8" s="8" customFormat="1" ht="13.5" customHeight="1">
      <c r="B111" s="22" t="s">
        <v>440</v>
      </c>
      <c r="C111" s="14" t="s">
        <v>37</v>
      </c>
      <c r="D111" s="14" t="s">
        <v>266</v>
      </c>
      <c r="E111" s="14" t="s">
        <v>258</v>
      </c>
      <c r="F111" s="46">
        <f>IFERROR(VLOOKUP(C111,'MAY-18'!F:K,4,0), 0)</f>
        <v>465</v>
      </c>
      <c r="G111" s="14">
        <f>IFERROR(VLOOKUP(C111,'29MAY-18 '!$F:$K,4,0),0)</f>
        <v>507</v>
      </c>
      <c r="H111" s="14">
        <f>IFERROR(VLOOKUP(C111,'June-18'!$F:$K,4,0),0)</f>
        <v>525</v>
      </c>
    </row>
    <row r="112" spans="2:8" s="8" customFormat="1" ht="13.5" customHeight="1">
      <c r="B112" s="22" t="s">
        <v>436</v>
      </c>
      <c r="C112" s="14" t="s">
        <v>40</v>
      </c>
      <c r="D112" s="14" t="s">
        <v>266</v>
      </c>
      <c r="E112" s="14" t="s">
        <v>258</v>
      </c>
      <c r="F112" s="46">
        <f>IFERROR(VLOOKUP(C112,'MAY-18'!F:K,4,0), 0)</f>
        <v>612</v>
      </c>
      <c r="G112" s="14">
        <f>IFERROR(VLOOKUP(C112,'29MAY-18 '!$F:$K,4,0),0)</f>
        <v>646</v>
      </c>
      <c r="H112" s="14">
        <f>IFERROR(VLOOKUP(C112,'June-18'!$F:$K,4,0),0)</f>
        <v>644</v>
      </c>
    </row>
    <row r="113" spans="2:8" s="8" customFormat="1" ht="13.5" customHeight="1">
      <c r="B113" s="22" t="s">
        <v>441</v>
      </c>
      <c r="C113" s="14" t="s">
        <v>51</v>
      </c>
      <c r="D113" s="14" t="s">
        <v>266</v>
      </c>
      <c r="E113" s="14" t="s">
        <v>258</v>
      </c>
      <c r="F113" s="46">
        <f>IFERROR(VLOOKUP(C113,'MAY-18'!F:K,4,0), 0)</f>
        <v>588</v>
      </c>
      <c r="G113" s="14">
        <f>IFERROR(VLOOKUP(C113,'29MAY-18 '!$F:$K,4,0),0)</f>
        <v>575</v>
      </c>
      <c r="H113" s="14">
        <f>IFERROR(VLOOKUP(C113,'June-18'!$F:$K,4,0),0)</f>
        <v>589</v>
      </c>
    </row>
    <row r="114" spans="2:8" s="8" customFormat="1" ht="13.5" customHeight="1">
      <c r="B114" s="22" t="s">
        <v>448</v>
      </c>
      <c r="C114" s="25" t="s">
        <v>449</v>
      </c>
      <c r="D114" s="14" t="s">
        <v>266</v>
      </c>
      <c r="E114" s="14" t="s">
        <v>258</v>
      </c>
      <c r="F114" s="46">
        <f>IFERROR(VLOOKUP(C114,'MAY-18'!F:K,4,0), 0)</f>
        <v>2</v>
      </c>
      <c r="G114" s="14">
        <f>IFERROR(VLOOKUP(C114,'29MAY-18 '!$F:$K,4,0),0)</f>
        <v>2</v>
      </c>
      <c r="H114" s="14">
        <f>IFERROR(VLOOKUP(C114,'June-18'!$F:$K,4,0),0)</f>
        <v>2</v>
      </c>
    </row>
    <row r="115" spans="2:8" s="8" customFormat="1" ht="13.5" customHeight="1">
      <c r="B115" s="22" t="s">
        <v>447</v>
      </c>
      <c r="C115" s="14" t="s">
        <v>66</v>
      </c>
      <c r="D115" s="14" t="s">
        <v>266</v>
      </c>
      <c r="E115" s="14" t="s">
        <v>258</v>
      </c>
      <c r="F115" s="46">
        <f>IFERROR(VLOOKUP(C115,'MAY-18'!F:K,4,0), 0)</f>
        <v>0</v>
      </c>
      <c r="G115" s="14">
        <f>IFERROR(VLOOKUP(C115,'29MAY-18 '!$F:$K,4,0),0)</f>
        <v>0</v>
      </c>
      <c r="H115" s="14">
        <f>IFERROR(VLOOKUP(C115,'June-18'!$F:$K,4,0),0)</f>
        <v>0</v>
      </c>
    </row>
    <row r="116" spans="2:8" s="8" customFormat="1" ht="13.5" customHeight="1">
      <c r="B116" s="22" t="s">
        <v>445</v>
      </c>
      <c r="C116" s="14" t="s">
        <v>78</v>
      </c>
      <c r="D116" s="14" t="s">
        <v>266</v>
      </c>
      <c r="E116" s="14" t="s">
        <v>258</v>
      </c>
      <c r="F116" s="46">
        <f>IFERROR(VLOOKUP(C116,'MAY-18'!F:K,4,0), 0)</f>
        <v>11</v>
      </c>
      <c r="G116" s="14">
        <f>IFERROR(VLOOKUP(C116,'29MAY-18 '!$F:$K,4,0),0)</f>
        <v>12</v>
      </c>
      <c r="H116" s="14">
        <f>IFERROR(VLOOKUP(C116,'June-18'!$F:$K,4,0),0)</f>
        <v>12</v>
      </c>
    </row>
    <row r="117" spans="2:8" s="8" customFormat="1" ht="13.5" customHeight="1">
      <c r="B117" s="22" t="s">
        <v>443</v>
      </c>
      <c r="C117" s="14" t="s">
        <v>156</v>
      </c>
      <c r="D117" s="14" t="s">
        <v>266</v>
      </c>
      <c r="E117" s="14" t="s">
        <v>258</v>
      </c>
      <c r="F117" s="46">
        <f>IFERROR(VLOOKUP(C117,'MAY-18'!F:K,4,0), 0)</f>
        <v>15</v>
      </c>
      <c r="G117" s="14">
        <f>IFERROR(VLOOKUP(C117,'29MAY-18 '!$F:$K,4,0),0)</f>
        <v>14</v>
      </c>
      <c r="H117" s="14">
        <f>IFERROR(VLOOKUP(C117,'June-18'!$F:$K,4,0),0)</f>
        <v>16</v>
      </c>
    </row>
    <row r="118" spans="2:8" s="8" customFormat="1" ht="13.5" customHeight="1">
      <c r="B118" s="22" t="s">
        <v>438</v>
      </c>
      <c r="C118" s="14" t="s">
        <v>147</v>
      </c>
      <c r="D118" s="14" t="s">
        <v>266</v>
      </c>
      <c r="E118" s="14" t="s">
        <v>258</v>
      </c>
      <c r="F118" s="46">
        <f>IFERROR(VLOOKUP(C118,'MAY-18'!F:K,4,0), 0)</f>
        <v>1282</v>
      </c>
      <c r="G118" s="14">
        <f>IFERROR(VLOOKUP(C118,'29MAY-18 '!$F:$K,4,0),0)</f>
        <v>1355</v>
      </c>
      <c r="H118" s="14">
        <f>IFERROR(VLOOKUP(C118,'June-18'!$F:$K,4,0),0)</f>
        <v>1463</v>
      </c>
    </row>
    <row r="119" spans="2:8" s="8" customFormat="1" ht="13.5" customHeight="1">
      <c r="B119" s="22" t="s">
        <v>446</v>
      </c>
      <c r="C119" s="14" t="s">
        <v>174</v>
      </c>
      <c r="D119" s="14" t="s">
        <v>266</v>
      </c>
      <c r="E119" s="14" t="s">
        <v>258</v>
      </c>
      <c r="F119" s="46">
        <f>IFERROR(VLOOKUP(C119,'MAY-18'!F:K,4,0), 0)</f>
        <v>5</v>
      </c>
      <c r="G119" s="14">
        <f>IFERROR(VLOOKUP(C119,'29MAY-18 '!$F:$K,4,0),0)</f>
        <v>5</v>
      </c>
      <c r="H119" s="14">
        <f>IFERROR(VLOOKUP(C119,'June-18'!$F:$K,4,0),0)</f>
        <v>12</v>
      </c>
    </row>
    <row r="120" spans="2:8" s="8" customFormat="1" ht="13.5" customHeight="1">
      <c r="B120" s="22" t="s">
        <v>444</v>
      </c>
      <c r="C120" s="14" t="s">
        <v>192</v>
      </c>
      <c r="D120" s="14" t="s">
        <v>266</v>
      </c>
      <c r="E120" s="14" t="s">
        <v>258</v>
      </c>
      <c r="F120" s="46">
        <f>IFERROR(VLOOKUP(C120,'MAY-18'!F:K,4,0), 0)</f>
        <v>44</v>
      </c>
      <c r="G120" s="14">
        <f>IFERROR(VLOOKUP(C120,'29MAY-18 '!$F:$K,4,0),0)</f>
        <v>44</v>
      </c>
      <c r="H120" s="14">
        <f>IFERROR(VLOOKUP(C120,'June-18'!$F:$K,4,0),0)</f>
        <v>44</v>
      </c>
    </row>
    <row r="121" spans="2:8" s="8" customFormat="1" ht="13.5" customHeight="1">
      <c r="B121" s="22" t="s">
        <v>439</v>
      </c>
      <c r="C121" s="14" t="s">
        <v>195</v>
      </c>
      <c r="D121" s="14" t="s">
        <v>266</v>
      </c>
      <c r="E121" s="14" t="s">
        <v>258</v>
      </c>
      <c r="F121" s="46">
        <f>IFERROR(VLOOKUP(C121,'MAY-18'!F:K,4,0), 0)</f>
        <v>23</v>
      </c>
      <c r="G121" s="14">
        <f>IFERROR(VLOOKUP(C121,'29MAY-18 '!$F:$K,4,0),0)</f>
        <v>23</v>
      </c>
      <c r="H121" s="14">
        <f>IFERROR(VLOOKUP(C121,'June-18'!$F:$K,4,0),0)</f>
        <v>23</v>
      </c>
    </row>
    <row r="122" spans="2:8" s="8" customFormat="1" ht="13.5" customHeight="1">
      <c r="B122" s="22" t="s">
        <v>475</v>
      </c>
      <c r="C122" s="14" t="s">
        <v>4</v>
      </c>
      <c r="D122" s="14" t="s">
        <v>267</v>
      </c>
      <c r="E122" s="14" t="s">
        <v>258</v>
      </c>
      <c r="F122" s="46">
        <f>IFERROR(VLOOKUP(C122,'MAY-18'!F:K,4,0), 0)</f>
        <v>5</v>
      </c>
      <c r="G122" s="14">
        <f>IFERROR(VLOOKUP(C122,'29MAY-18 '!$F:$K,4,0),0)</f>
        <v>4</v>
      </c>
      <c r="H122" s="14">
        <f>IFERROR(VLOOKUP(C122,'June-18'!$F:$K,4,0),0)</f>
        <v>5</v>
      </c>
    </row>
    <row r="123" spans="2:8" s="8" customFormat="1" ht="13.5" customHeight="1">
      <c r="B123" s="22" t="s">
        <v>468</v>
      </c>
      <c r="C123" s="14" t="s">
        <v>3</v>
      </c>
      <c r="D123" s="14" t="s">
        <v>267</v>
      </c>
      <c r="E123" s="14" t="s">
        <v>258</v>
      </c>
      <c r="F123" s="46">
        <f>IFERROR(VLOOKUP(C123,'MAY-18'!F:K,4,0), 0)</f>
        <v>54</v>
      </c>
      <c r="G123" s="14">
        <f>IFERROR(VLOOKUP(C123,'29MAY-18 '!$F:$K,4,0),0)</f>
        <v>56</v>
      </c>
      <c r="H123" s="14">
        <f>IFERROR(VLOOKUP(C123,'June-18'!$F:$K,4,0),0)</f>
        <v>56</v>
      </c>
    </row>
    <row r="124" spans="2:8" s="8" customFormat="1" ht="13.5" customHeight="1">
      <c r="B124" s="22" t="s">
        <v>467</v>
      </c>
      <c r="C124" s="14" t="s">
        <v>11</v>
      </c>
      <c r="D124" s="14" t="s">
        <v>267</v>
      </c>
      <c r="E124" s="14" t="s">
        <v>258</v>
      </c>
      <c r="F124" s="46">
        <f>IFERROR(VLOOKUP(C124,'MAY-18'!F:K,4,0), 0)</f>
        <v>132</v>
      </c>
      <c r="G124" s="14">
        <f>IFERROR(VLOOKUP(C124,'29MAY-18 '!$F:$K,4,0),0)</f>
        <v>134</v>
      </c>
      <c r="H124" s="14">
        <f>IFERROR(VLOOKUP(C124,'June-18'!$F:$K,4,0),0)</f>
        <v>135</v>
      </c>
    </row>
    <row r="125" spans="2:8" s="8" customFormat="1" ht="13.5" customHeight="1">
      <c r="B125" s="22" t="s">
        <v>458</v>
      </c>
      <c r="C125" s="14" t="s">
        <v>26</v>
      </c>
      <c r="D125" s="14" t="s">
        <v>267</v>
      </c>
      <c r="E125" s="14" t="s">
        <v>258</v>
      </c>
      <c r="F125" s="46">
        <f>IFERROR(VLOOKUP(C125,'MAY-18'!F:K,4,0), 0)</f>
        <v>202</v>
      </c>
      <c r="G125" s="14">
        <f>IFERROR(VLOOKUP(C125,'29MAY-18 '!$F:$K,4,0),0)</f>
        <v>204</v>
      </c>
      <c r="H125" s="14">
        <f>IFERROR(VLOOKUP(C125,'June-18'!$F:$K,4,0),0)</f>
        <v>213</v>
      </c>
    </row>
    <row r="126" spans="2:8" s="8" customFormat="1" ht="13.5" customHeight="1">
      <c r="B126" s="22" t="s">
        <v>460</v>
      </c>
      <c r="C126" s="14" t="s">
        <v>13</v>
      </c>
      <c r="D126" s="14" t="s">
        <v>267</v>
      </c>
      <c r="E126" s="14" t="s">
        <v>258</v>
      </c>
      <c r="F126" s="46">
        <f>IFERROR(VLOOKUP(C126,'MAY-18'!F:K,4,0), 0)</f>
        <v>119</v>
      </c>
      <c r="G126" s="14">
        <f>IFERROR(VLOOKUP(C126,'29MAY-18 '!$F:$K,4,0),0)</f>
        <v>116</v>
      </c>
      <c r="H126" s="14">
        <f>IFERROR(VLOOKUP(C126,'June-18'!$F:$K,4,0),0)</f>
        <v>120</v>
      </c>
    </row>
    <row r="127" spans="2:8" s="8" customFormat="1" ht="13.5" customHeight="1">
      <c r="B127" s="22" t="s">
        <v>482</v>
      </c>
      <c r="C127" s="30" t="s">
        <v>635</v>
      </c>
      <c r="D127" s="14" t="s">
        <v>267</v>
      </c>
      <c r="E127" s="14" t="s">
        <v>258</v>
      </c>
      <c r="F127" s="46">
        <f>IFERROR(VLOOKUP(C127,'MAY-18'!F:K,4,0), 0)</f>
        <v>16</v>
      </c>
      <c r="G127" s="14">
        <f>IFERROR(VLOOKUP(C127,'29MAY-18 '!$F:$K,4,0),0)</f>
        <v>17</v>
      </c>
      <c r="H127" s="14">
        <f>IFERROR(VLOOKUP(C127,'June-18'!$F:$K,4,0),0)</f>
        <v>18</v>
      </c>
    </row>
    <row r="128" spans="2:8" s="8" customFormat="1" ht="13.5" customHeight="1">
      <c r="B128" s="22" t="s">
        <v>474</v>
      </c>
      <c r="C128" s="14" t="s">
        <v>196</v>
      </c>
      <c r="D128" s="14" t="s">
        <v>267</v>
      </c>
      <c r="E128" s="14" t="s">
        <v>258</v>
      </c>
      <c r="F128" s="46">
        <f>IFERROR(VLOOKUP(C128,'MAY-18'!F:K,4,0), 0)</f>
        <v>20</v>
      </c>
      <c r="G128" s="14">
        <f>IFERROR(VLOOKUP(C128,'29MAY-18 '!$F:$K,4,0),0)</f>
        <v>20</v>
      </c>
      <c r="H128" s="14">
        <f>IFERROR(VLOOKUP(C128,'June-18'!$F:$K,4,0),0)</f>
        <v>20</v>
      </c>
    </row>
    <row r="129" spans="2:8" s="8" customFormat="1" ht="13.5" customHeight="1">
      <c r="B129" s="22" t="s">
        <v>470</v>
      </c>
      <c r="C129" s="14" t="s">
        <v>99</v>
      </c>
      <c r="D129" s="14" t="s">
        <v>267</v>
      </c>
      <c r="E129" s="14" t="s">
        <v>258</v>
      </c>
      <c r="F129" s="46">
        <f>IFERROR(VLOOKUP(C129,'MAY-18'!F:K,4,0), 0)</f>
        <v>77</v>
      </c>
      <c r="G129" s="14">
        <f>IFERROR(VLOOKUP(C129,'29MAY-18 '!$F:$K,4,0),0)</f>
        <v>79</v>
      </c>
      <c r="H129" s="14">
        <f>IFERROR(VLOOKUP(C129,'June-18'!$F:$K,4,0),0)</f>
        <v>83</v>
      </c>
    </row>
    <row r="130" spans="2:8" s="8" customFormat="1" ht="13.5" customHeight="1">
      <c r="B130" s="22" t="s">
        <v>450</v>
      </c>
      <c r="C130" s="14" t="s">
        <v>42</v>
      </c>
      <c r="D130" s="14" t="s">
        <v>267</v>
      </c>
      <c r="E130" s="14" t="s">
        <v>258</v>
      </c>
      <c r="F130" s="46">
        <f>IFERROR(VLOOKUP(C130,'MAY-18'!F:K,4,0), 0)</f>
        <v>0</v>
      </c>
      <c r="G130" s="14">
        <f>IFERROR(VLOOKUP(C130,'29MAY-18 '!$F:$K,4,0),0)</f>
        <v>0</v>
      </c>
      <c r="H130" s="14">
        <f>IFERROR(VLOOKUP(C130,'June-18'!$F:$K,4,0),0)</f>
        <v>0</v>
      </c>
    </row>
    <row r="131" spans="2:8" s="8" customFormat="1" ht="13.5" customHeight="1">
      <c r="B131" s="22" t="s">
        <v>462</v>
      </c>
      <c r="C131" s="25" t="s">
        <v>463</v>
      </c>
      <c r="D131" s="14" t="s">
        <v>267</v>
      </c>
      <c r="E131" s="14" t="s">
        <v>258</v>
      </c>
      <c r="F131" s="46">
        <f>IFERROR(VLOOKUP(C131,'MAY-18'!F:K,4,0), 0)</f>
        <v>86</v>
      </c>
      <c r="G131" s="14">
        <f>IFERROR(VLOOKUP(C131,'29MAY-18 '!$F:$K,4,0),0)</f>
        <v>88</v>
      </c>
      <c r="H131" s="14">
        <f>IFERROR(VLOOKUP(C131,'June-18'!$F:$K,4,0),0)</f>
        <v>90</v>
      </c>
    </row>
    <row r="132" spans="2:8" s="8" customFormat="1" ht="13.5" customHeight="1">
      <c r="B132" s="22" t="s">
        <v>469</v>
      </c>
      <c r="C132" s="14" t="s">
        <v>48</v>
      </c>
      <c r="D132" s="14" t="s">
        <v>267</v>
      </c>
      <c r="E132" s="14" t="s">
        <v>258</v>
      </c>
      <c r="F132" s="46">
        <f>IFERROR(VLOOKUP(C132,'MAY-18'!F:K,4,0), 0)</f>
        <v>24</v>
      </c>
      <c r="G132" s="14">
        <f>IFERROR(VLOOKUP(C132,'29MAY-18 '!$F:$K,4,0),0)</f>
        <v>24</v>
      </c>
      <c r="H132" s="14">
        <f>IFERROR(VLOOKUP(C132,'June-18'!$F:$K,4,0),0)</f>
        <v>24</v>
      </c>
    </row>
    <row r="133" spans="2:8" s="8" customFormat="1" ht="13.5" customHeight="1">
      <c r="B133" s="22" t="s">
        <v>452</v>
      </c>
      <c r="C133" s="14" t="s">
        <v>49</v>
      </c>
      <c r="D133" s="14" t="s">
        <v>267</v>
      </c>
      <c r="E133" s="14" t="s">
        <v>258</v>
      </c>
      <c r="F133" s="46">
        <f>IFERROR(VLOOKUP(C133,'MAY-18'!F:K,4,0), 0)</f>
        <v>698</v>
      </c>
      <c r="G133" s="14">
        <f>IFERROR(VLOOKUP(C133,'29MAY-18 '!$F:$K,4,0),0)</f>
        <v>748</v>
      </c>
      <c r="H133" s="14">
        <f>IFERROR(VLOOKUP(C133,'June-18'!$F:$K,4,0),0)</f>
        <v>839</v>
      </c>
    </row>
    <row r="134" spans="2:8" s="8" customFormat="1" ht="13.5" customHeight="1">
      <c r="B134" s="22" t="s">
        <v>465</v>
      </c>
      <c r="C134" s="14" t="s">
        <v>64</v>
      </c>
      <c r="D134" s="14" t="s">
        <v>267</v>
      </c>
      <c r="E134" s="14" t="s">
        <v>258</v>
      </c>
      <c r="F134" s="46">
        <f>IFERROR(VLOOKUP(C134,'MAY-18'!F:K,4,0), 0)</f>
        <v>45</v>
      </c>
      <c r="G134" s="14">
        <f>IFERROR(VLOOKUP(C134,'29MAY-18 '!$F:$K,4,0),0)</f>
        <v>45</v>
      </c>
      <c r="H134" s="14">
        <f>IFERROR(VLOOKUP(C134,'June-18'!$F:$K,4,0),0)</f>
        <v>46</v>
      </c>
    </row>
    <row r="135" spans="2:8" s="8" customFormat="1" ht="13.5" customHeight="1">
      <c r="B135" s="22" t="s">
        <v>457</v>
      </c>
      <c r="C135" s="14" t="s">
        <v>72</v>
      </c>
      <c r="D135" s="14" t="s">
        <v>267</v>
      </c>
      <c r="E135" s="14" t="s">
        <v>258</v>
      </c>
      <c r="F135" s="46">
        <f>IFERROR(VLOOKUP(C135,'MAY-18'!F:K,4,0), 0)</f>
        <v>37</v>
      </c>
      <c r="G135" s="14">
        <f>IFERROR(VLOOKUP(C135,'29MAY-18 '!$F:$K,4,0),0)</f>
        <v>39</v>
      </c>
      <c r="H135" s="14">
        <f>IFERROR(VLOOKUP(C135,'June-18'!$F:$K,4,0),0)</f>
        <v>41</v>
      </c>
    </row>
    <row r="136" spans="2:8" s="8" customFormat="1" ht="13.5" customHeight="1">
      <c r="B136" s="22" t="s">
        <v>451</v>
      </c>
      <c r="C136" s="14" t="s">
        <v>82</v>
      </c>
      <c r="D136" s="14" t="s">
        <v>267</v>
      </c>
      <c r="E136" s="14" t="s">
        <v>258</v>
      </c>
      <c r="F136" s="46">
        <f>IFERROR(VLOOKUP(C136,'MAY-18'!F:K,4,0), 0)</f>
        <v>16</v>
      </c>
      <c r="G136" s="14">
        <f>IFERROR(VLOOKUP(C136,'29MAY-18 '!$F:$K,4,0),0)</f>
        <v>16</v>
      </c>
      <c r="H136" s="14">
        <f>IFERROR(VLOOKUP(C136,'June-18'!$F:$K,4,0),0)</f>
        <v>18</v>
      </c>
    </row>
    <row r="137" spans="2:8" s="8" customFormat="1" ht="13.5" customHeight="1">
      <c r="B137" s="22" t="s">
        <v>454</v>
      </c>
      <c r="C137" s="14" t="s">
        <v>91</v>
      </c>
      <c r="D137" s="14" t="s">
        <v>267</v>
      </c>
      <c r="E137" s="14" t="s">
        <v>258</v>
      </c>
      <c r="F137" s="46">
        <f>IFERROR(VLOOKUP(C137,'MAY-18'!F:K,4,0), 0)</f>
        <v>606</v>
      </c>
      <c r="G137" s="14">
        <f>IFERROR(VLOOKUP(C137,'29MAY-18 '!$F:$K,4,0),0)</f>
        <v>610</v>
      </c>
      <c r="H137" s="14">
        <f>IFERROR(VLOOKUP(C137,'June-18'!$F:$K,4,0),0)</f>
        <v>607</v>
      </c>
    </row>
    <row r="138" spans="2:8" s="8" customFormat="1" ht="13.5" customHeight="1">
      <c r="B138" s="22" t="s">
        <v>459</v>
      </c>
      <c r="C138" s="14" t="s">
        <v>124</v>
      </c>
      <c r="D138" s="14" t="s">
        <v>267</v>
      </c>
      <c r="E138" s="14" t="s">
        <v>258</v>
      </c>
      <c r="F138" s="46">
        <f>IFERROR(VLOOKUP(C138,'MAY-18'!F:K,4,0), 0)</f>
        <v>14</v>
      </c>
      <c r="G138" s="14">
        <f>IFERROR(VLOOKUP(C138,'29MAY-18 '!$F:$K,4,0),0)</f>
        <v>15</v>
      </c>
      <c r="H138" s="14">
        <f>IFERROR(VLOOKUP(C138,'June-18'!$F:$K,4,0),0)</f>
        <v>17</v>
      </c>
    </row>
    <row r="139" spans="2:8" s="8" customFormat="1" ht="13.5" customHeight="1">
      <c r="B139" s="22" t="s">
        <v>476</v>
      </c>
      <c r="C139" s="25" t="s">
        <v>477</v>
      </c>
      <c r="D139" s="14" t="s">
        <v>267</v>
      </c>
      <c r="E139" s="14" t="s">
        <v>258</v>
      </c>
      <c r="F139" s="46">
        <f>IFERROR(VLOOKUP(C139,'MAY-18'!F:K,4,0), 0)</f>
        <v>0</v>
      </c>
      <c r="G139" s="14">
        <f>IFERROR(VLOOKUP(C139,'29MAY-18 '!$F:$K,4,0),0)</f>
        <v>0</v>
      </c>
      <c r="H139" s="14">
        <f>IFERROR(VLOOKUP(C139,'June-18'!$F:$K,4,0),0)</f>
        <v>0</v>
      </c>
    </row>
    <row r="140" spans="2:8" s="8" customFormat="1" ht="13.5" customHeight="1">
      <c r="B140" s="22" t="s">
        <v>453</v>
      </c>
      <c r="C140" s="14" t="s">
        <v>153</v>
      </c>
      <c r="D140" s="14" t="s">
        <v>267</v>
      </c>
      <c r="E140" s="14" t="s">
        <v>258</v>
      </c>
      <c r="F140" s="46">
        <f>IFERROR(VLOOKUP(C140,'MAY-18'!F:K,4,0), 0)</f>
        <v>157</v>
      </c>
      <c r="G140" s="14">
        <f>IFERROR(VLOOKUP(C140,'29MAY-18 '!$F:$K,4,0),0)</f>
        <v>165</v>
      </c>
      <c r="H140" s="14">
        <f>IFERROR(VLOOKUP(C140,'June-18'!$F:$K,4,0),0)</f>
        <v>181</v>
      </c>
    </row>
    <row r="141" spans="2:8" s="8" customFormat="1" ht="13.5" customHeight="1">
      <c r="B141" s="22" t="s">
        <v>478</v>
      </c>
      <c r="C141" s="14" t="s">
        <v>21</v>
      </c>
      <c r="D141" s="14" t="s">
        <v>267</v>
      </c>
      <c r="E141" s="14" t="s">
        <v>258</v>
      </c>
      <c r="F141" s="46">
        <f>IFERROR(VLOOKUP(C141,'MAY-18'!F:K,4,0), 0)</f>
        <v>0</v>
      </c>
      <c r="G141" s="14">
        <f>IFERROR(VLOOKUP(C141,'29MAY-18 '!$F:$K,4,0),0)</f>
        <v>0</v>
      </c>
      <c r="H141" s="14">
        <f>IFERROR(VLOOKUP(C141,'June-18'!$F:$K,4,0),0)</f>
        <v>0</v>
      </c>
    </row>
    <row r="142" spans="2:8" s="8" customFormat="1" ht="13.5" customHeight="1">
      <c r="B142" s="22" t="s">
        <v>471</v>
      </c>
      <c r="C142" s="25" t="s">
        <v>472</v>
      </c>
      <c r="D142" s="14" t="s">
        <v>267</v>
      </c>
      <c r="E142" s="14" t="s">
        <v>258</v>
      </c>
      <c r="F142" s="46">
        <f>IFERROR(VLOOKUP(C142,'MAY-18'!F:K,4,0), 0)</f>
        <v>72</v>
      </c>
      <c r="G142" s="14">
        <f>IFERROR(VLOOKUP(C142,'29MAY-18 '!$F:$K,4,0),0)</f>
        <v>71</v>
      </c>
      <c r="H142" s="14">
        <f>IFERROR(VLOOKUP(C142,'June-18'!$F:$K,4,0),0)</f>
        <v>75</v>
      </c>
    </row>
    <row r="143" spans="2:8" s="8" customFormat="1" ht="13.5" customHeight="1">
      <c r="B143" s="22" t="s">
        <v>461</v>
      </c>
      <c r="C143" s="14" t="s">
        <v>103</v>
      </c>
      <c r="D143" s="14" t="s">
        <v>267</v>
      </c>
      <c r="E143" s="14" t="s">
        <v>258</v>
      </c>
      <c r="F143" s="46">
        <f>IFERROR(VLOOKUP(C143,'MAY-18'!F:K,4,0), 0)</f>
        <v>198</v>
      </c>
      <c r="G143" s="14">
        <f>IFERROR(VLOOKUP(C143,'29MAY-18 '!$F:$K,4,0),0)</f>
        <v>201</v>
      </c>
      <c r="H143" s="14">
        <f>IFERROR(VLOOKUP(C143,'June-18'!$F:$K,4,0),0)</f>
        <v>211</v>
      </c>
    </row>
    <row r="144" spans="2:8" s="8" customFormat="1" ht="13.5" customHeight="1">
      <c r="B144" s="22" t="s">
        <v>479</v>
      </c>
      <c r="C144" s="14" t="s">
        <v>116</v>
      </c>
      <c r="D144" s="14" t="s">
        <v>267</v>
      </c>
      <c r="E144" s="14" t="s">
        <v>258</v>
      </c>
      <c r="F144" s="46">
        <f>IFERROR(VLOOKUP(C144,'MAY-18'!F:K,4,0), 0)</f>
        <v>0</v>
      </c>
      <c r="G144" s="14">
        <f>IFERROR(VLOOKUP(C144,'29MAY-18 '!$F:$K,4,0),0)</f>
        <v>0</v>
      </c>
      <c r="H144" s="14">
        <f>IFERROR(VLOOKUP(C144,'June-18'!$F:$K,4,0),0)</f>
        <v>0</v>
      </c>
    </row>
    <row r="145" spans="2:8" s="8" customFormat="1" ht="13.5" customHeight="1">
      <c r="B145" s="22" t="s">
        <v>464</v>
      </c>
      <c r="C145" s="14" t="s">
        <v>194</v>
      </c>
      <c r="D145" s="14" t="s">
        <v>267</v>
      </c>
      <c r="E145" s="14" t="s">
        <v>258</v>
      </c>
      <c r="F145" s="46">
        <f>IFERROR(VLOOKUP(C145,'MAY-18'!F:K,4,0), 0)</f>
        <v>0</v>
      </c>
      <c r="G145" s="14">
        <f>IFERROR(VLOOKUP(C145,'29MAY-18 '!$F:$K,4,0),0)</f>
        <v>0</v>
      </c>
      <c r="H145" s="14">
        <f>IFERROR(VLOOKUP(C145,'June-18'!$F:$K,4,0),0)</f>
        <v>0</v>
      </c>
    </row>
    <row r="146" spans="2:8" s="8" customFormat="1" ht="13.5" customHeight="1">
      <c r="B146" s="22" t="s">
        <v>480</v>
      </c>
      <c r="C146" s="14" t="s">
        <v>481</v>
      </c>
      <c r="D146" s="14" t="s">
        <v>267</v>
      </c>
      <c r="E146" s="14" t="s">
        <v>258</v>
      </c>
      <c r="F146" s="46">
        <f>IFERROR(VLOOKUP(C146,'MAY-18'!F:K,4,0), 0)</f>
        <v>171</v>
      </c>
      <c r="G146" s="14">
        <f>IFERROR(VLOOKUP(C146,'29MAY-18 '!$F:$K,4,0),0)</f>
        <v>172</v>
      </c>
      <c r="H146" s="14">
        <f>IFERROR(VLOOKUP(C146,'June-18'!$F:$K,4,0),0)</f>
        <v>174</v>
      </c>
    </row>
    <row r="147" spans="2:8" s="8" customFormat="1" ht="13.5" customHeight="1">
      <c r="B147" s="22" t="s">
        <v>455</v>
      </c>
      <c r="C147" s="25" t="s">
        <v>456</v>
      </c>
      <c r="D147" s="14" t="s">
        <v>267</v>
      </c>
      <c r="E147" s="14" t="s">
        <v>258</v>
      </c>
      <c r="F147" s="46">
        <f>IFERROR(VLOOKUP(C147,'MAY-18'!F:K,4,0), 0)</f>
        <v>47</v>
      </c>
      <c r="G147" s="14">
        <f>IFERROR(VLOOKUP(C147,'29MAY-18 '!$F:$K,4,0),0)</f>
        <v>48</v>
      </c>
      <c r="H147" s="14">
        <f>IFERROR(VLOOKUP(C147,'June-18'!$F:$K,4,0),0)</f>
        <v>48</v>
      </c>
    </row>
    <row r="148" spans="2:8" s="8" customFormat="1" ht="13.5" customHeight="1">
      <c r="B148" s="22" t="s">
        <v>473</v>
      </c>
      <c r="C148" s="14" t="s">
        <v>178</v>
      </c>
      <c r="D148" s="14" t="s">
        <v>267</v>
      </c>
      <c r="E148" s="14" t="s">
        <v>258</v>
      </c>
      <c r="F148" s="46">
        <f>IFERROR(VLOOKUP(C148,'MAY-18'!F:K,4,0), 0)</f>
        <v>77</v>
      </c>
      <c r="G148" s="14">
        <f>IFERROR(VLOOKUP(C148,'29MAY-18 '!$F:$K,4,0),0)</f>
        <v>80</v>
      </c>
      <c r="H148" s="14">
        <f>IFERROR(VLOOKUP(C148,'June-18'!$F:$K,4,0),0)</f>
        <v>82</v>
      </c>
    </row>
    <row r="149" spans="2:8" s="8" customFormat="1" ht="13.5" customHeight="1">
      <c r="B149" s="22" t="s">
        <v>466</v>
      </c>
      <c r="C149" s="25" t="s">
        <v>356</v>
      </c>
      <c r="D149" s="14" t="s">
        <v>267</v>
      </c>
      <c r="E149" s="14" t="s">
        <v>258</v>
      </c>
      <c r="F149" s="46">
        <f>IFERROR(VLOOKUP(C149,'MAY-18'!F:K,4,0), 0)</f>
        <v>110</v>
      </c>
      <c r="G149" s="14">
        <f>IFERROR(VLOOKUP(C149,'29MAY-18 '!$F:$K,4,0),0)</f>
        <v>111</v>
      </c>
      <c r="H149" s="14">
        <f>IFERROR(VLOOKUP(C149,'June-18'!$F:$K,4,0),0)</f>
        <v>113</v>
      </c>
    </row>
    <row r="150" spans="2:8" s="8" customFormat="1" ht="13.5" customHeight="1">
      <c r="B150" s="22" t="s">
        <v>485</v>
      </c>
      <c r="C150" s="14" t="s">
        <v>100</v>
      </c>
      <c r="D150" s="14" t="s">
        <v>272</v>
      </c>
      <c r="E150" s="14" t="s">
        <v>260</v>
      </c>
      <c r="F150" s="46">
        <f>IFERROR(VLOOKUP(C150,'MAY-18'!F:K,4,0), 0)</f>
        <v>4</v>
      </c>
      <c r="G150" s="14">
        <f>IFERROR(VLOOKUP(C150,'29MAY-18 '!$F:$K,4,0),0)</f>
        <v>6</v>
      </c>
      <c r="H150" s="14">
        <f>IFERROR(VLOOKUP(C150,'June-18'!$F:$K,4,0),0)</f>
        <v>15</v>
      </c>
    </row>
    <row r="151" spans="2:8" s="8" customFormat="1" ht="13.5" customHeight="1">
      <c r="B151" s="22" t="s">
        <v>487</v>
      </c>
      <c r="C151" s="25" t="s">
        <v>488</v>
      </c>
      <c r="D151" s="14" t="s">
        <v>272</v>
      </c>
      <c r="E151" s="14" t="s">
        <v>260</v>
      </c>
      <c r="F151" s="46">
        <f>IFERROR(VLOOKUP(C151,'MAY-18'!F:K,4,0), 0)</f>
        <v>1</v>
      </c>
      <c r="G151" s="14">
        <f>IFERROR(VLOOKUP(C151,'29MAY-18 '!$F:$K,4,0),0)</f>
        <v>7</v>
      </c>
      <c r="H151" s="14">
        <f>IFERROR(VLOOKUP(C151,'June-18'!$F:$K,4,0),0)</f>
        <v>19</v>
      </c>
    </row>
    <row r="152" spans="2:8" s="8" customFormat="1" ht="13.5" customHeight="1">
      <c r="B152" s="22" t="s">
        <v>486</v>
      </c>
      <c r="C152" s="14" t="s">
        <v>182</v>
      </c>
      <c r="D152" s="14" t="s">
        <v>272</v>
      </c>
      <c r="E152" s="14" t="s">
        <v>260</v>
      </c>
      <c r="F152" s="46">
        <f>IFERROR(VLOOKUP(C152,'MAY-18'!F:K,4,0), 0)</f>
        <v>0</v>
      </c>
      <c r="G152" s="14">
        <f>IFERROR(VLOOKUP(C152,'29MAY-18 '!$F:$K,4,0),0)</f>
        <v>0</v>
      </c>
      <c r="H152" s="14">
        <f>IFERROR(VLOOKUP(C152,'June-18'!$F:$K,4,0),0)</f>
        <v>0</v>
      </c>
    </row>
    <row r="153" spans="2:8" s="8" customFormat="1" ht="13.5" customHeight="1">
      <c r="B153" s="22" t="s">
        <v>489</v>
      </c>
      <c r="C153" s="14" t="s">
        <v>184</v>
      </c>
      <c r="D153" s="14" t="s">
        <v>272</v>
      </c>
      <c r="E153" s="14" t="s">
        <v>260</v>
      </c>
      <c r="F153" s="46">
        <f>IFERROR(VLOOKUP(C153,'MAY-18'!F:K,4,0), 0)</f>
        <v>0</v>
      </c>
      <c r="G153" s="14">
        <f>IFERROR(VLOOKUP(C153,'29MAY-18 '!$F:$K,4,0),0)</f>
        <v>0</v>
      </c>
      <c r="H153" s="14">
        <f>IFERROR(VLOOKUP(C153,'June-18'!$F:$K,4,0),0)</f>
        <v>0</v>
      </c>
    </row>
    <row r="154" spans="2:8" s="8" customFormat="1" ht="13.5" customHeight="1">
      <c r="B154" s="22" t="s">
        <v>484</v>
      </c>
      <c r="C154" s="14" t="s">
        <v>193</v>
      </c>
      <c r="D154" s="14" t="s">
        <v>272</v>
      </c>
      <c r="E154" s="14" t="s">
        <v>260</v>
      </c>
      <c r="F154" s="46">
        <f>IFERROR(VLOOKUP(C154,'MAY-18'!F:K,4,0), 0)</f>
        <v>8</v>
      </c>
      <c r="G154" s="14">
        <f>IFERROR(VLOOKUP(C154,'29MAY-18 '!$F:$K,4,0),0)</f>
        <v>8</v>
      </c>
      <c r="H154" s="14">
        <f>IFERROR(VLOOKUP(C154,'June-18'!$F:$K,4,0),0)</f>
        <v>8</v>
      </c>
    </row>
    <row r="155" spans="2:8" s="8" customFormat="1" ht="13.5" customHeight="1">
      <c r="B155" s="22" t="s">
        <v>490</v>
      </c>
      <c r="C155" s="14" t="s">
        <v>39</v>
      </c>
      <c r="D155" s="14" t="s">
        <v>273</v>
      </c>
      <c r="E155" s="14" t="s">
        <v>260</v>
      </c>
      <c r="F155" s="46">
        <f>IFERROR(VLOOKUP(C155,'MAY-18'!F:K,4,0), 0)</f>
        <v>4635</v>
      </c>
      <c r="G155" s="14">
        <f>IFERROR(VLOOKUP(C155,'29MAY-18 '!$F:$K,4,0),0)</f>
        <v>4795</v>
      </c>
      <c r="H155" s="14">
        <f>IFERROR(VLOOKUP(C155,'June-18'!$F:$K,4,0),0)</f>
        <v>5083</v>
      </c>
    </row>
    <row r="156" spans="2:8" s="8" customFormat="1" ht="13.5" customHeight="1">
      <c r="B156" s="22" t="s">
        <v>494</v>
      </c>
      <c r="C156" s="14" t="s">
        <v>79</v>
      </c>
      <c r="D156" s="14" t="s">
        <v>273</v>
      </c>
      <c r="E156" s="14" t="s">
        <v>260</v>
      </c>
      <c r="F156" s="46">
        <f>IFERROR(VLOOKUP(C156,'MAY-18'!F:K,4,0), 0)</f>
        <v>0</v>
      </c>
      <c r="G156" s="14">
        <f>IFERROR(VLOOKUP(C156,'29MAY-18 '!$F:$K,4,0),0)</f>
        <v>0</v>
      </c>
      <c r="H156" s="14">
        <f>IFERROR(VLOOKUP(C156,'June-18'!$F:$K,4,0),0)</f>
        <v>0</v>
      </c>
    </row>
    <row r="157" spans="2:8" s="8" customFormat="1" ht="13.5" customHeight="1">
      <c r="B157" s="22" t="s">
        <v>491</v>
      </c>
      <c r="C157" s="14" t="s">
        <v>93</v>
      </c>
      <c r="D157" s="14" t="s">
        <v>273</v>
      </c>
      <c r="E157" s="14" t="s">
        <v>260</v>
      </c>
      <c r="F157" s="46">
        <f>IFERROR(VLOOKUP(C157,'MAY-18'!F:K,4,0), 0)</f>
        <v>1199</v>
      </c>
      <c r="G157" s="14">
        <f>IFERROR(VLOOKUP(C157,'29MAY-18 '!$F:$K,4,0),0)</f>
        <v>1167</v>
      </c>
      <c r="H157" s="14">
        <f>IFERROR(VLOOKUP(C157,'June-18'!$F:$K,4,0),0)</f>
        <v>1294</v>
      </c>
    </row>
    <row r="158" spans="2:8" s="8" customFormat="1" ht="13.5" customHeight="1">
      <c r="B158" s="22" t="s">
        <v>496</v>
      </c>
      <c r="C158" s="14" t="s">
        <v>122</v>
      </c>
      <c r="D158" s="14" t="s">
        <v>273</v>
      </c>
      <c r="E158" s="14" t="s">
        <v>260</v>
      </c>
      <c r="F158" s="46">
        <f>IFERROR(VLOOKUP(C158,'MAY-18'!F:K,4,0), 0)</f>
        <v>0</v>
      </c>
      <c r="G158" s="14">
        <f>IFERROR(VLOOKUP(C158,'29MAY-18 '!$F:$K,4,0),0)</f>
        <v>0</v>
      </c>
      <c r="H158" s="14">
        <f>IFERROR(VLOOKUP(C158,'June-18'!$F:$K,4,0),0)</f>
        <v>0</v>
      </c>
    </row>
    <row r="159" spans="2:8" s="8" customFormat="1" ht="13.5" customHeight="1">
      <c r="B159" s="22" t="s">
        <v>495</v>
      </c>
      <c r="C159" s="14" t="s">
        <v>121</v>
      </c>
      <c r="D159" s="14" t="s">
        <v>273</v>
      </c>
      <c r="E159" s="14" t="s">
        <v>260</v>
      </c>
      <c r="F159" s="46">
        <f>IFERROR(VLOOKUP(C159,'MAY-18'!F:K,4,0), 0)</f>
        <v>123</v>
      </c>
      <c r="G159" s="14">
        <f>IFERROR(VLOOKUP(C159,'29MAY-18 '!$F:$K,4,0),0)</f>
        <v>129</v>
      </c>
      <c r="H159" s="14">
        <f>IFERROR(VLOOKUP(C159,'June-18'!$F:$K,4,0),0)</f>
        <v>130</v>
      </c>
    </row>
    <row r="160" spans="2:8" s="8" customFormat="1" ht="13.5" customHeight="1">
      <c r="B160" s="22" t="s">
        <v>492</v>
      </c>
      <c r="C160" t="s">
        <v>354</v>
      </c>
      <c r="D160" s="14" t="s">
        <v>273</v>
      </c>
      <c r="E160" s="14" t="s">
        <v>260</v>
      </c>
      <c r="F160" s="46">
        <f>IFERROR(VLOOKUP(C160,'MAY-18'!F:K,4,0), 0)</f>
        <v>473</v>
      </c>
      <c r="G160" s="14">
        <f>IFERROR(VLOOKUP(C160,'29MAY-18 '!$F:$K,4,0),0)</f>
        <v>479</v>
      </c>
      <c r="H160" s="14">
        <f>IFERROR(VLOOKUP(C160,'June-18'!$F:$K,4,0),0)</f>
        <v>555</v>
      </c>
    </row>
    <row r="161" spans="2:8" s="8" customFormat="1" ht="13.5" customHeight="1">
      <c r="B161" s="22" t="s">
        <v>493</v>
      </c>
      <c r="C161" s="14" t="s">
        <v>188</v>
      </c>
      <c r="D161" s="14" t="s">
        <v>273</v>
      </c>
      <c r="E161" s="14" t="s">
        <v>260</v>
      </c>
      <c r="F161" s="46">
        <f>IFERROR(VLOOKUP(C161,'MAY-18'!F:K,4,0), 0)</f>
        <v>209</v>
      </c>
      <c r="G161" s="14">
        <f>IFERROR(VLOOKUP(C161,'29MAY-18 '!$F:$K,4,0),0)</f>
        <v>225</v>
      </c>
      <c r="H161" s="14">
        <f>IFERROR(VLOOKUP(C161,'June-18'!$F:$K,4,0),0)</f>
        <v>245</v>
      </c>
    </row>
    <row r="162" spans="2:8" s="8" customFormat="1" ht="13.5" customHeight="1">
      <c r="B162" s="22" t="s">
        <v>506</v>
      </c>
      <c r="C162" s="14" t="s">
        <v>23</v>
      </c>
      <c r="D162" s="14" t="s">
        <v>274</v>
      </c>
      <c r="E162" s="14" t="s">
        <v>260</v>
      </c>
      <c r="F162" s="46">
        <f>IFERROR(VLOOKUP(C162,'MAY-18'!F:K,4,0), 0)</f>
        <v>44</v>
      </c>
      <c r="G162" s="14">
        <f>IFERROR(VLOOKUP(C162,'29MAY-18 '!$F:$K,4,0),0)</f>
        <v>44</v>
      </c>
      <c r="H162" s="14">
        <f>IFERROR(VLOOKUP(C162,'June-18'!$F:$K,4,0),0)</f>
        <v>45</v>
      </c>
    </row>
    <row r="163" spans="2:8" s="8" customFormat="1" ht="13.5" customHeight="1">
      <c r="B163" s="22" t="s">
        <v>503</v>
      </c>
      <c r="C163" s="14" t="s">
        <v>95</v>
      </c>
      <c r="D163" s="14" t="s">
        <v>274</v>
      </c>
      <c r="E163" s="14" t="s">
        <v>260</v>
      </c>
      <c r="F163" s="46">
        <f>IFERROR(VLOOKUP(C163,'MAY-18'!F:K,4,0), 0)</f>
        <v>621</v>
      </c>
      <c r="G163" s="14">
        <f>IFERROR(VLOOKUP(C163,'29MAY-18 '!$F:$K,4,0),0)</f>
        <v>571</v>
      </c>
      <c r="H163" s="14">
        <f>IFERROR(VLOOKUP(C163,'June-18'!$F:$K,4,0),0)</f>
        <v>674</v>
      </c>
    </row>
    <row r="164" spans="2:8" s="8" customFormat="1" ht="13.5" customHeight="1">
      <c r="B164" s="22" t="s">
        <v>592</v>
      </c>
      <c r="C164" s="14" t="s">
        <v>32</v>
      </c>
      <c r="D164" s="14" t="s">
        <v>274</v>
      </c>
      <c r="E164" s="14" t="s">
        <v>260</v>
      </c>
      <c r="F164" s="46">
        <f>IFERROR(VLOOKUP(C164,'MAY-18'!F:K,4,0), 0)</f>
        <v>0</v>
      </c>
      <c r="G164" s="14">
        <f>IFERROR(VLOOKUP(C164,'29MAY-18 '!$F:$K,4,0),0)</f>
        <v>0</v>
      </c>
      <c r="H164" s="14">
        <f>IFERROR(VLOOKUP(C164,'June-18'!$F:$K,4,0),0)</f>
        <v>0</v>
      </c>
    </row>
    <row r="165" spans="2:8" s="8" customFormat="1" ht="13.5" customHeight="1">
      <c r="B165" s="22" t="s">
        <v>507</v>
      </c>
      <c r="C165" s="14" t="s">
        <v>183</v>
      </c>
      <c r="D165" s="14" t="s">
        <v>274</v>
      </c>
      <c r="E165" s="14" t="s">
        <v>260</v>
      </c>
      <c r="F165" s="46">
        <f>IFERROR(VLOOKUP(C165,'MAY-18'!F:K,4,0), 0)</f>
        <v>8</v>
      </c>
      <c r="G165" s="14">
        <f>IFERROR(VLOOKUP(C165,'29MAY-18 '!$F:$K,4,0),0)</f>
        <v>8</v>
      </c>
      <c r="H165" s="14">
        <f>IFERROR(VLOOKUP(C165,'June-18'!$F:$K,4,0),0)</f>
        <v>8</v>
      </c>
    </row>
    <row r="166" spans="2:8" s="8" customFormat="1" ht="13.5" customHeight="1">
      <c r="B166" s="22" t="s">
        <v>497</v>
      </c>
      <c r="C166" s="14" t="s">
        <v>84</v>
      </c>
      <c r="D166" s="14" t="s">
        <v>274</v>
      </c>
      <c r="E166" s="14" t="s">
        <v>260</v>
      </c>
      <c r="F166" s="46">
        <f>IFERROR(VLOOKUP(C166,'MAY-18'!F:K,4,0), 0)</f>
        <v>1391</v>
      </c>
      <c r="G166" s="14">
        <f>IFERROR(VLOOKUP(C166,'29MAY-18 '!$F:$K,4,0),0)</f>
        <v>1422</v>
      </c>
      <c r="H166" s="14">
        <f>IFERROR(VLOOKUP(C166,'June-18'!$F:$K,4,0),0)</f>
        <v>1509</v>
      </c>
    </row>
    <row r="167" spans="2:8" s="8" customFormat="1" ht="13.5" customHeight="1">
      <c r="B167" s="22" t="s">
        <v>504</v>
      </c>
      <c r="C167" s="14" t="s">
        <v>101</v>
      </c>
      <c r="D167" s="14" t="s">
        <v>274</v>
      </c>
      <c r="E167" s="14" t="s">
        <v>260</v>
      </c>
      <c r="F167" s="46">
        <f>IFERROR(VLOOKUP(C167,'MAY-18'!F:K,4,0), 0)</f>
        <v>202</v>
      </c>
      <c r="G167" s="14">
        <f>IFERROR(VLOOKUP(C167,'29MAY-18 '!$F:$K,4,0),0)</f>
        <v>210</v>
      </c>
      <c r="H167" s="14">
        <f>IFERROR(VLOOKUP(C167,'June-18'!$F:$K,4,0),0)</f>
        <v>220</v>
      </c>
    </row>
    <row r="168" spans="2:8" s="8" customFormat="1" ht="13.5" customHeight="1">
      <c r="B168" s="22" t="s">
        <v>502</v>
      </c>
      <c r="C168" s="14" t="s">
        <v>131</v>
      </c>
      <c r="D168" s="14" t="s">
        <v>274</v>
      </c>
      <c r="E168" s="14" t="s">
        <v>260</v>
      </c>
      <c r="F168" s="46">
        <f>IFERROR(VLOOKUP(C168,'MAY-18'!F:K,4,0), 0)</f>
        <v>893</v>
      </c>
      <c r="G168" s="14">
        <f>IFERROR(VLOOKUP(C168,'29MAY-18 '!$F:$K,4,0),0)</f>
        <v>896</v>
      </c>
      <c r="H168" s="14">
        <f>IFERROR(VLOOKUP(C168,'June-18'!$F:$K,4,0),0)</f>
        <v>892</v>
      </c>
    </row>
    <row r="169" spans="2:8" s="8" customFormat="1" ht="13.5" customHeight="1">
      <c r="B169" s="22" t="s">
        <v>501</v>
      </c>
      <c r="C169" s="14" t="s">
        <v>120</v>
      </c>
      <c r="D169" s="14" t="s">
        <v>274</v>
      </c>
      <c r="E169" s="14" t="s">
        <v>260</v>
      </c>
      <c r="F169" s="46">
        <f>IFERROR(VLOOKUP(C169,'MAY-18'!F:K,4,0), 0)</f>
        <v>481</v>
      </c>
      <c r="G169" s="14">
        <f>IFERROR(VLOOKUP(C169,'29MAY-18 '!$F:$K,4,0),0)</f>
        <v>472</v>
      </c>
      <c r="H169" s="14">
        <f>IFERROR(VLOOKUP(C169,'June-18'!$F:$K,4,0),0)</f>
        <v>479</v>
      </c>
    </row>
    <row r="170" spans="2:8" s="8" customFormat="1" ht="13.5" customHeight="1">
      <c r="B170" s="22" t="s">
        <v>498</v>
      </c>
      <c r="C170" s="14" t="s">
        <v>150</v>
      </c>
      <c r="D170" s="14" t="s">
        <v>274</v>
      </c>
      <c r="E170" s="14" t="s">
        <v>260</v>
      </c>
      <c r="F170" s="46">
        <f>IFERROR(VLOOKUP(C170,'MAY-18'!F:K,4,0), 0)</f>
        <v>354</v>
      </c>
      <c r="G170" s="14">
        <f>IFERROR(VLOOKUP(C170,'29MAY-18 '!$F:$K,4,0),0)</f>
        <v>351</v>
      </c>
      <c r="H170" s="14">
        <f>IFERROR(VLOOKUP(C170,'June-18'!$F:$K,4,0),0)</f>
        <v>359</v>
      </c>
    </row>
    <row r="171" spans="2:8" s="8" customFormat="1" ht="13.5" customHeight="1">
      <c r="B171" s="22" t="s">
        <v>505</v>
      </c>
      <c r="C171" s="14" t="s">
        <v>167</v>
      </c>
      <c r="D171" s="14" t="s">
        <v>274</v>
      </c>
      <c r="E171" s="14" t="s">
        <v>260</v>
      </c>
      <c r="F171" s="46">
        <f>IFERROR(VLOOKUP(C171,'MAY-18'!F:K,4,0), 0)</f>
        <v>293</v>
      </c>
      <c r="G171" s="14">
        <f>IFERROR(VLOOKUP(C171,'29MAY-18 '!$F:$K,4,0),0)</f>
        <v>312</v>
      </c>
      <c r="H171" s="14">
        <f>IFERROR(VLOOKUP(C171,'June-18'!$F:$K,4,0),0)</f>
        <v>317</v>
      </c>
    </row>
    <row r="172" spans="2:8" s="8" customFormat="1" ht="13.5" customHeight="1">
      <c r="B172" s="22" t="s">
        <v>500</v>
      </c>
      <c r="C172" s="14" t="s">
        <v>181</v>
      </c>
      <c r="D172" s="14" t="s">
        <v>274</v>
      </c>
      <c r="E172" s="14" t="s">
        <v>260</v>
      </c>
      <c r="F172" s="46">
        <f>IFERROR(VLOOKUP(C172,'MAY-18'!F:K,4,0), 0)</f>
        <v>2049</v>
      </c>
      <c r="G172" s="14">
        <f>IFERROR(VLOOKUP(C172,'29MAY-18 '!$F:$K,4,0),0)</f>
        <v>2131</v>
      </c>
      <c r="H172" s="14">
        <f>IFERROR(VLOOKUP(C172,'June-18'!$F:$K,4,0),0)</f>
        <v>2298</v>
      </c>
    </row>
    <row r="173" spans="2:8" s="8" customFormat="1" ht="13.5" customHeight="1">
      <c r="B173" s="22" t="s">
        <v>499</v>
      </c>
      <c r="C173" s="14" t="s">
        <v>197</v>
      </c>
      <c r="D173" s="14" t="s">
        <v>274</v>
      </c>
      <c r="E173" s="14" t="s">
        <v>260</v>
      </c>
      <c r="F173" s="46">
        <f>IFERROR(VLOOKUP(C173,'MAY-18'!F:K,4,0), 0)</f>
        <v>3231</v>
      </c>
      <c r="G173" s="14">
        <f>IFERROR(VLOOKUP(C173,'29MAY-18 '!$F:$K,4,0),0)</f>
        <v>3264</v>
      </c>
      <c r="H173" s="14">
        <f>IFERROR(VLOOKUP(C173,'June-18'!$F:$K,4,0),0)</f>
        <v>3529</v>
      </c>
    </row>
    <row r="174" spans="2:8" s="8" customFormat="1" ht="13.5" customHeight="1">
      <c r="B174" s="22" t="s">
        <v>513</v>
      </c>
      <c r="C174" s="14" t="s">
        <v>2</v>
      </c>
      <c r="D174" s="14" t="s">
        <v>275</v>
      </c>
      <c r="E174" s="14" t="s">
        <v>260</v>
      </c>
      <c r="F174" s="46">
        <f>IFERROR(VLOOKUP(C174,'MAY-18'!F:K,4,0), 0)</f>
        <v>0</v>
      </c>
      <c r="G174" s="14">
        <f>IFERROR(VLOOKUP(C174,'29MAY-18 '!$F:$K,4,0),0)</f>
        <v>0</v>
      </c>
      <c r="H174" s="14">
        <f>IFERROR(VLOOKUP(C174,'June-18'!$F:$K,4,0),0)</f>
        <v>0</v>
      </c>
    </row>
    <row r="175" spans="2:8" s="8" customFormat="1" ht="13.5" customHeight="1">
      <c r="B175" s="22" t="s">
        <v>510</v>
      </c>
      <c r="C175" s="14" t="s">
        <v>14</v>
      </c>
      <c r="D175" s="14" t="s">
        <v>275</v>
      </c>
      <c r="E175" s="14" t="s">
        <v>260</v>
      </c>
      <c r="F175" s="46">
        <f>IFERROR(VLOOKUP(C175,'MAY-18'!F:K,4,0), 0)</f>
        <v>31</v>
      </c>
      <c r="G175" s="14">
        <f>IFERROR(VLOOKUP(C175,'29MAY-18 '!$F:$K,4,0),0)</f>
        <v>44</v>
      </c>
      <c r="H175" s="14">
        <f>IFERROR(VLOOKUP(C175,'June-18'!$F:$K,4,0),0)</f>
        <v>44</v>
      </c>
    </row>
    <row r="176" spans="2:8" s="8" customFormat="1" ht="13.5" customHeight="1">
      <c r="B176" s="22" t="s">
        <v>516</v>
      </c>
      <c r="C176" s="14" t="s">
        <v>27</v>
      </c>
      <c r="D176" s="14" t="s">
        <v>275</v>
      </c>
      <c r="E176" s="14" t="s">
        <v>260</v>
      </c>
      <c r="F176" s="46">
        <f>IFERROR(VLOOKUP(C176,'MAY-18'!F:K,4,0), 0)</f>
        <v>21</v>
      </c>
      <c r="G176" s="14">
        <f>IFERROR(VLOOKUP(C176,'29MAY-18 '!$F:$K,4,0),0)</f>
        <v>34</v>
      </c>
      <c r="H176" s="14">
        <f>IFERROR(VLOOKUP(C176,'June-18'!$F:$K,4,0),0)</f>
        <v>37</v>
      </c>
    </row>
    <row r="177" spans="2:8" s="8" customFormat="1" ht="13.5" customHeight="1">
      <c r="B177" s="22" t="s">
        <v>508</v>
      </c>
      <c r="C177" s="14" t="s">
        <v>87</v>
      </c>
      <c r="D177" s="14" t="s">
        <v>275</v>
      </c>
      <c r="E177" s="14" t="s">
        <v>260</v>
      </c>
      <c r="F177" s="46">
        <f>IFERROR(VLOOKUP(C177,'MAY-18'!F:K,4,0), 0)</f>
        <v>4078</v>
      </c>
      <c r="G177" s="14">
        <f>IFERROR(VLOOKUP(C177,'29MAY-18 '!$F:$K,4,0),0)</f>
        <v>4320</v>
      </c>
      <c r="H177" s="14">
        <f>IFERROR(VLOOKUP(C177,'June-18'!$F:$K,4,0),0)</f>
        <v>4743</v>
      </c>
    </row>
    <row r="178" spans="2:8" s="8" customFormat="1" ht="13.5" customHeight="1">
      <c r="B178" s="22" t="s">
        <v>517</v>
      </c>
      <c r="C178" s="14" t="s">
        <v>128</v>
      </c>
      <c r="D178" s="14" t="s">
        <v>275</v>
      </c>
      <c r="E178" s="14" t="s">
        <v>260</v>
      </c>
      <c r="F178" s="46">
        <f>IFERROR(VLOOKUP(C178,'MAY-18'!F:K,4,0), 0)</f>
        <v>20</v>
      </c>
      <c r="G178" s="14">
        <f>IFERROR(VLOOKUP(C178,'29MAY-18 '!$F:$K,4,0),0)</f>
        <v>17</v>
      </c>
      <c r="H178" s="14">
        <f>IFERROR(VLOOKUP(C178,'June-18'!$F:$K,4,0),0)</f>
        <v>18</v>
      </c>
    </row>
    <row r="179" spans="2:8" s="8" customFormat="1" ht="13.5" customHeight="1">
      <c r="B179" s="22" t="s">
        <v>511</v>
      </c>
      <c r="C179" s="14" t="s">
        <v>512</v>
      </c>
      <c r="D179" s="14" t="s">
        <v>275</v>
      </c>
      <c r="E179" s="14" t="s">
        <v>260</v>
      </c>
      <c r="F179" s="46">
        <f>IFERROR(VLOOKUP(C179,'MAY-18'!F:K,4,0), 0)</f>
        <v>0</v>
      </c>
      <c r="G179" s="14">
        <f>IFERROR(VLOOKUP(C179,'29MAY-18 '!$F:$K,4,0),0)</f>
        <v>0</v>
      </c>
      <c r="H179" s="14">
        <f>IFERROR(VLOOKUP(C179,'June-18'!$F:$K,4,0),0)</f>
        <v>0</v>
      </c>
    </row>
    <row r="180" spans="2:8" s="8" customFormat="1" ht="13.5" customHeight="1">
      <c r="B180" s="22" t="s">
        <v>514</v>
      </c>
      <c r="C180" s="14" t="s">
        <v>141</v>
      </c>
      <c r="D180" s="14" t="s">
        <v>275</v>
      </c>
      <c r="E180" s="14" t="s">
        <v>260</v>
      </c>
      <c r="F180" s="46">
        <f>IFERROR(VLOOKUP(C180,'MAY-18'!F:K,4,0), 0)</f>
        <v>190</v>
      </c>
      <c r="G180" s="14">
        <f>IFERROR(VLOOKUP(C180,'29MAY-18 '!$F:$K,4,0),0)</f>
        <v>774</v>
      </c>
      <c r="H180" s="14">
        <f>IFERROR(VLOOKUP(C180,'June-18'!$F:$K,4,0),0)</f>
        <v>822</v>
      </c>
    </row>
    <row r="181" spans="2:8" s="8" customFormat="1" ht="13.5" customHeight="1">
      <c r="B181" s="22" t="s">
        <v>509</v>
      </c>
      <c r="C181" s="14" t="s">
        <v>151</v>
      </c>
      <c r="D181" s="14" t="s">
        <v>275</v>
      </c>
      <c r="E181" s="14" t="s">
        <v>260</v>
      </c>
      <c r="F181" s="46">
        <f>IFERROR(VLOOKUP(C181,'MAY-18'!F:K,4,0), 0)</f>
        <v>4</v>
      </c>
      <c r="G181" s="14">
        <f>IFERROR(VLOOKUP(C181,'29MAY-18 '!$F:$K,4,0),0)</f>
        <v>4</v>
      </c>
      <c r="H181" s="14">
        <f>IFERROR(VLOOKUP(C181,'June-18'!$F:$K,4,0),0)</f>
        <v>5</v>
      </c>
    </row>
    <row r="182" spans="2:8" s="8" customFormat="1" ht="13.5" customHeight="1">
      <c r="B182" s="22" t="s">
        <v>515</v>
      </c>
      <c r="C182" s="14" t="s">
        <v>105</v>
      </c>
      <c r="D182" s="14" t="s">
        <v>275</v>
      </c>
      <c r="E182" s="14" t="s">
        <v>260</v>
      </c>
      <c r="F182" s="46">
        <f>IFERROR(VLOOKUP(C182,'MAY-18'!F:K,4,0), 0)</f>
        <v>924</v>
      </c>
      <c r="G182" s="14">
        <f>IFERROR(VLOOKUP(C182,'29MAY-18 '!$F:$K,4,0),0)</f>
        <v>959</v>
      </c>
      <c r="H182" s="14">
        <f>IFERROR(VLOOKUP(C182,'June-18'!$F:$K,4,0),0)</f>
        <v>1185</v>
      </c>
    </row>
    <row r="183" spans="2:8" s="8" customFormat="1" ht="13.5" customHeight="1">
      <c r="B183" s="22" t="s">
        <v>534</v>
      </c>
      <c r="C183" s="14" t="s">
        <v>6</v>
      </c>
      <c r="D183" s="14" t="s">
        <v>276</v>
      </c>
      <c r="E183" s="14" t="s">
        <v>260</v>
      </c>
      <c r="F183" s="46">
        <f>IFERROR(VLOOKUP(C183,'MAY-18'!F:K,4,0), 0)</f>
        <v>129</v>
      </c>
      <c r="G183" s="14">
        <f>IFERROR(VLOOKUP(C183,'29MAY-18 '!$F:$K,4,0),0)</f>
        <v>130</v>
      </c>
      <c r="H183" s="14">
        <f>IFERROR(VLOOKUP(C183,'June-18'!$F:$K,4,0),0)</f>
        <v>142</v>
      </c>
    </row>
    <row r="184" spans="2:8" s="8" customFormat="1" ht="13.5" customHeight="1">
      <c r="B184" s="22" t="s">
        <v>524</v>
      </c>
      <c r="C184" s="14" t="s">
        <v>12</v>
      </c>
      <c r="D184" s="14" t="s">
        <v>276</v>
      </c>
      <c r="E184" s="14" t="s">
        <v>260</v>
      </c>
      <c r="F184" s="46">
        <f>IFERROR(VLOOKUP(C184,'MAY-18'!F:K,4,0), 0)</f>
        <v>107</v>
      </c>
      <c r="G184" s="14">
        <f>IFERROR(VLOOKUP(C184,'29MAY-18 '!$F:$K,4,0),0)</f>
        <v>117</v>
      </c>
      <c r="H184" s="14">
        <f>IFERROR(VLOOKUP(C184,'June-18'!$F:$K,4,0),0)</f>
        <v>123</v>
      </c>
    </row>
    <row r="185" spans="2:8" s="8" customFormat="1" ht="13.5" customHeight="1">
      <c r="B185" s="22" t="s">
        <v>536</v>
      </c>
      <c r="C185" s="14" t="s">
        <v>18</v>
      </c>
      <c r="D185" s="14" t="s">
        <v>276</v>
      </c>
      <c r="E185" s="14" t="s">
        <v>260</v>
      </c>
      <c r="F185" s="46">
        <f>IFERROR(VLOOKUP(C185,'MAY-18'!F:K,4,0), 0)</f>
        <v>25</v>
      </c>
      <c r="G185" s="14">
        <f>IFERROR(VLOOKUP(C185,'29MAY-18 '!$F:$K,4,0),0)</f>
        <v>27</v>
      </c>
      <c r="H185" s="14">
        <f>IFERROR(VLOOKUP(C185,'June-18'!$F:$K,4,0),0)</f>
        <v>28</v>
      </c>
    </row>
    <row r="186" spans="2:8" s="8" customFormat="1" ht="13.5" customHeight="1">
      <c r="B186" s="22" t="s">
        <v>537</v>
      </c>
      <c r="C186" s="14" t="s">
        <v>44</v>
      </c>
      <c r="D186" s="14" t="s">
        <v>276</v>
      </c>
      <c r="E186" s="14" t="s">
        <v>260</v>
      </c>
      <c r="F186" s="46">
        <f>IFERROR(VLOOKUP(C186,'MAY-18'!F:K,4,0), 0)</f>
        <v>188</v>
      </c>
      <c r="G186" s="14">
        <f>IFERROR(VLOOKUP(C186,'29MAY-18 '!$F:$K,4,0),0)</f>
        <v>200</v>
      </c>
      <c r="H186" s="14">
        <f>IFERROR(VLOOKUP(C186,'June-18'!$F:$K,4,0),0)</f>
        <v>202</v>
      </c>
    </row>
    <row r="187" spans="2:8" s="8" customFormat="1" ht="13.5" customHeight="1">
      <c r="B187" s="22" t="s">
        <v>533</v>
      </c>
      <c r="C187" s="14" t="s">
        <v>65</v>
      </c>
      <c r="D187" s="14" t="s">
        <v>276</v>
      </c>
      <c r="E187" s="14" t="s">
        <v>260</v>
      </c>
      <c r="F187" s="46">
        <f>IFERROR(VLOOKUP(C187,'MAY-18'!F:K,4,0), 0)</f>
        <v>239</v>
      </c>
      <c r="G187" s="14">
        <f>IFERROR(VLOOKUP(C187,'29MAY-18 '!$F:$K,4,0),0)</f>
        <v>236</v>
      </c>
      <c r="H187" s="14">
        <f>IFERROR(VLOOKUP(C187,'June-18'!$F:$K,4,0),0)</f>
        <v>291</v>
      </c>
    </row>
    <row r="188" spans="2:8" s="8" customFormat="1" ht="13.5" customHeight="1">
      <c r="B188" s="22" t="s">
        <v>519</v>
      </c>
      <c r="C188" s="14" t="s">
        <v>88</v>
      </c>
      <c r="D188" s="14" t="s">
        <v>276</v>
      </c>
      <c r="E188" s="14" t="s">
        <v>260</v>
      </c>
      <c r="F188" s="46">
        <f>IFERROR(VLOOKUP(C188,'MAY-18'!F:K,4,0), 0)</f>
        <v>0</v>
      </c>
      <c r="G188" s="14">
        <f>IFERROR(VLOOKUP(C188,'29MAY-18 '!$F:$K,4,0),0)</f>
        <v>0</v>
      </c>
      <c r="H188" s="14">
        <f>IFERROR(VLOOKUP(C188,'June-18'!$F:$K,4,0),0)</f>
        <v>0</v>
      </c>
    </row>
    <row r="189" spans="2:8" s="8" customFormat="1" ht="13.5" customHeight="1">
      <c r="B189" s="22" t="s">
        <v>527</v>
      </c>
      <c r="C189" s="14" t="s">
        <v>86</v>
      </c>
      <c r="D189" s="14" t="s">
        <v>276</v>
      </c>
      <c r="E189" s="14" t="s">
        <v>260</v>
      </c>
      <c r="F189" s="46">
        <f>IFERROR(VLOOKUP(C189,'MAY-18'!F:K,4,0), 0)</f>
        <v>357</v>
      </c>
      <c r="G189" s="14">
        <f>IFERROR(VLOOKUP(C189,'29MAY-18 '!$F:$K,4,0),0)</f>
        <v>358</v>
      </c>
      <c r="H189" s="14">
        <f>IFERROR(VLOOKUP(C189,'June-18'!$F:$K,4,0),0)</f>
        <v>359</v>
      </c>
    </row>
    <row r="190" spans="2:8" s="8" customFormat="1" ht="13.5" customHeight="1">
      <c r="B190" s="22" t="s">
        <v>525</v>
      </c>
      <c r="C190" s="14" t="s">
        <v>92</v>
      </c>
      <c r="D190" s="14" t="s">
        <v>276</v>
      </c>
      <c r="E190" s="14" t="s">
        <v>260</v>
      </c>
      <c r="F190" s="46">
        <f>IFERROR(VLOOKUP(C190,'MAY-18'!F:K,4,0), 0)</f>
        <v>324</v>
      </c>
      <c r="G190" s="14">
        <f>IFERROR(VLOOKUP(C190,'29MAY-18 '!$F:$K,4,0),0)</f>
        <v>326</v>
      </c>
      <c r="H190" s="14">
        <f>IFERROR(VLOOKUP(C190,'June-18'!$F:$K,4,0),0)</f>
        <v>338</v>
      </c>
    </row>
    <row r="191" spans="2:8" s="8" customFormat="1" ht="13.5" customHeight="1">
      <c r="B191" s="22" t="s">
        <v>532</v>
      </c>
      <c r="C191" s="14" t="s">
        <v>98</v>
      </c>
      <c r="D191" s="14" t="s">
        <v>276</v>
      </c>
      <c r="E191" s="14" t="s">
        <v>260</v>
      </c>
      <c r="F191" s="46">
        <f>IFERROR(VLOOKUP(C191,'MAY-18'!F:K,4,0), 0)</f>
        <v>6</v>
      </c>
      <c r="G191" s="14">
        <f>IFERROR(VLOOKUP(C191,'29MAY-18 '!$F:$K,4,0),0)</f>
        <v>6</v>
      </c>
      <c r="H191" s="14">
        <f>IFERROR(VLOOKUP(C191,'June-18'!$F:$K,4,0),0)</f>
        <v>6</v>
      </c>
    </row>
    <row r="192" spans="2:8" s="8" customFormat="1" ht="13.5" customHeight="1">
      <c r="B192" s="22" t="s">
        <v>528</v>
      </c>
      <c r="C192" s="14" t="s">
        <v>102</v>
      </c>
      <c r="D192" s="14" t="s">
        <v>276</v>
      </c>
      <c r="E192" s="14" t="s">
        <v>260</v>
      </c>
      <c r="F192" s="46">
        <f>IFERROR(VLOOKUP(C192,'MAY-18'!F:K,4,0), 0)</f>
        <v>36</v>
      </c>
      <c r="G192" s="14">
        <f>IFERROR(VLOOKUP(C192,'29MAY-18 '!$F:$K,4,0),0)</f>
        <v>41</v>
      </c>
      <c r="H192" s="14">
        <f>IFERROR(VLOOKUP(C192,'June-18'!$F:$K,4,0),0)</f>
        <v>41</v>
      </c>
    </row>
    <row r="193" spans="2:8" s="8" customFormat="1" ht="13.5" customHeight="1">
      <c r="B193" s="22" t="s">
        <v>531</v>
      </c>
      <c r="C193" s="14" t="s">
        <v>145</v>
      </c>
      <c r="D193" s="14" t="s">
        <v>276</v>
      </c>
      <c r="E193" s="14" t="s">
        <v>260</v>
      </c>
      <c r="F193" s="46">
        <f>IFERROR(VLOOKUP(C193,'MAY-18'!F:K,4,0), 0)</f>
        <v>228</v>
      </c>
      <c r="G193" s="14">
        <f>IFERROR(VLOOKUP(C193,'29MAY-18 '!$F:$K,4,0),0)</f>
        <v>222</v>
      </c>
      <c r="H193" s="14">
        <f>IFERROR(VLOOKUP(C193,'June-18'!$F:$K,4,0),0)</f>
        <v>223</v>
      </c>
    </row>
    <row r="194" spans="2:8" s="8" customFormat="1" ht="13.5" customHeight="1">
      <c r="B194" s="22" t="s">
        <v>529</v>
      </c>
      <c r="C194" s="25" t="s">
        <v>530</v>
      </c>
      <c r="D194" s="14" t="s">
        <v>276</v>
      </c>
      <c r="E194" s="14" t="s">
        <v>260</v>
      </c>
      <c r="F194" s="46">
        <f>IFERROR(VLOOKUP(C194,'MAY-18'!F:K,4,0), 0)</f>
        <v>6</v>
      </c>
      <c r="G194" s="14">
        <f>IFERROR(VLOOKUP(C194,'29MAY-18 '!$F:$K,4,0),0)</f>
        <v>6</v>
      </c>
      <c r="H194" s="14">
        <f>IFERROR(VLOOKUP(C194,'June-18'!$F:$K,4,0),0)</f>
        <v>6</v>
      </c>
    </row>
    <row r="195" spans="2:8" s="8" customFormat="1" ht="13.5" customHeight="1">
      <c r="B195" s="22" t="s">
        <v>535</v>
      </c>
      <c r="C195" s="14" t="s">
        <v>157</v>
      </c>
      <c r="D195" s="14" t="s">
        <v>276</v>
      </c>
      <c r="E195" s="14" t="s">
        <v>260</v>
      </c>
      <c r="F195" s="46">
        <f>IFERROR(VLOOKUP(C195,'MAY-18'!F:K,4,0), 0)</f>
        <v>29</v>
      </c>
      <c r="G195" s="14">
        <f>IFERROR(VLOOKUP(C195,'29MAY-18 '!$F:$K,4,0),0)</f>
        <v>28</v>
      </c>
      <c r="H195" s="14">
        <f>IFERROR(VLOOKUP(C195,'June-18'!$F:$K,4,0),0)</f>
        <v>40</v>
      </c>
    </row>
    <row r="196" spans="2:8" s="8" customFormat="1" ht="13.5" customHeight="1">
      <c r="B196" s="22" t="s">
        <v>520</v>
      </c>
      <c r="C196" s="14" t="s">
        <v>163</v>
      </c>
      <c r="D196" s="14" t="s">
        <v>276</v>
      </c>
      <c r="E196" s="14" t="s">
        <v>260</v>
      </c>
      <c r="F196" s="46">
        <f>IFERROR(VLOOKUP(C196,'MAY-18'!F:K,4,0), 0)</f>
        <v>3</v>
      </c>
      <c r="G196" s="14">
        <f>IFERROR(VLOOKUP(C196,'29MAY-18 '!$F:$K,4,0),0)</f>
        <v>3</v>
      </c>
      <c r="H196" s="14">
        <f>IFERROR(VLOOKUP(C196,'June-18'!$F:$K,4,0),0)</f>
        <v>3</v>
      </c>
    </row>
    <row r="197" spans="2:8" s="8" customFormat="1" ht="13.5" customHeight="1">
      <c r="B197" s="22" t="s">
        <v>523</v>
      </c>
      <c r="C197" s="14" t="s">
        <v>176</v>
      </c>
      <c r="D197" s="14" t="s">
        <v>276</v>
      </c>
      <c r="E197" s="14" t="s">
        <v>260</v>
      </c>
      <c r="F197" s="46">
        <f>IFERROR(VLOOKUP(C197,'MAY-18'!F:K,4,0), 0)</f>
        <v>0</v>
      </c>
      <c r="G197" s="14">
        <f>IFERROR(VLOOKUP(C197,'29MAY-18 '!$F:$K,4,0),0)</f>
        <v>0</v>
      </c>
      <c r="H197" s="14">
        <f>IFERROR(VLOOKUP(C197,'June-18'!$F:$K,4,0),0)</f>
        <v>0</v>
      </c>
    </row>
    <row r="198" spans="2:8" s="8" customFormat="1" ht="13.5" customHeight="1">
      <c r="B198" s="22" t="s">
        <v>518</v>
      </c>
      <c r="C198" s="14" t="s">
        <v>187</v>
      </c>
      <c r="D198" s="14" t="s">
        <v>276</v>
      </c>
      <c r="E198" s="14" t="s">
        <v>260</v>
      </c>
      <c r="F198" s="46">
        <f>IFERROR(VLOOKUP(C198,'MAY-18'!F:K,4,0), 0)</f>
        <v>1976</v>
      </c>
      <c r="G198" s="14">
        <f>IFERROR(VLOOKUP(C198,'29MAY-18 '!$F:$K,4,0),0)</f>
        <v>2008</v>
      </c>
      <c r="H198" s="14">
        <f>IFERROR(VLOOKUP(C198,'June-18'!$F:$K,4,0),0)</f>
        <v>2095</v>
      </c>
    </row>
    <row r="199" spans="2:8" s="8" customFormat="1" ht="13.5" customHeight="1">
      <c r="B199" s="22" t="s">
        <v>521</v>
      </c>
      <c r="C199" s="14" t="s">
        <v>522</v>
      </c>
      <c r="D199" s="14" t="s">
        <v>276</v>
      </c>
      <c r="E199" s="14" t="s">
        <v>260</v>
      </c>
      <c r="F199" s="46">
        <f>IFERROR(VLOOKUP(C199,'MAY-18'!F:K,4,0), 0)</f>
        <v>0</v>
      </c>
      <c r="G199" s="14">
        <f>IFERROR(VLOOKUP(C199,'29MAY-18 '!$F:$K,4,0),0)</f>
        <v>0</v>
      </c>
      <c r="H199" s="14">
        <f>IFERROR(VLOOKUP(C199,'June-18'!$F:$K,4,0),0)</f>
        <v>0</v>
      </c>
    </row>
    <row r="200" spans="2:8" s="8" customFormat="1" ht="13.5" customHeight="1">
      <c r="B200" s="22" t="s">
        <v>526</v>
      </c>
      <c r="C200" s="14" t="s">
        <v>1</v>
      </c>
      <c r="D200" s="14" t="s">
        <v>276</v>
      </c>
      <c r="E200" s="14" t="s">
        <v>260</v>
      </c>
      <c r="F200" s="46">
        <f>IFERROR(VLOOKUP(C200,'MAY-18'!F:K,4,0), 0)</f>
        <v>1109</v>
      </c>
      <c r="G200" s="14">
        <f>IFERROR(VLOOKUP(C200,'29MAY-18 '!$F:$K,4,0),0)</f>
        <v>1108</v>
      </c>
      <c r="H200" s="14">
        <f>IFERROR(VLOOKUP(C200,'June-18'!$F:$K,4,0),0)</f>
        <v>1151</v>
      </c>
    </row>
    <row r="201" spans="2:8" s="8" customFormat="1" ht="13.5" customHeight="1">
      <c r="B201" s="22" t="s">
        <v>545</v>
      </c>
      <c r="C201" s="14" t="s">
        <v>29</v>
      </c>
      <c r="D201" s="14" t="s">
        <v>271</v>
      </c>
      <c r="E201" s="14" t="s">
        <v>259</v>
      </c>
      <c r="F201" s="46">
        <f>IFERROR(VLOOKUP(C201,'MAY-18'!F:K,4,0), 0)</f>
        <v>36</v>
      </c>
      <c r="G201" s="14">
        <f>IFERROR(VLOOKUP(C201,'29MAY-18 '!$F:$K,4,0),0)</f>
        <v>44</v>
      </c>
      <c r="H201" s="14">
        <f>IFERROR(VLOOKUP(C201,'June-18'!$F:$K,4,0),0)</f>
        <v>48</v>
      </c>
    </row>
    <row r="202" spans="2:8" s="8" customFormat="1" ht="13.5" customHeight="1">
      <c r="B202" s="22" t="s">
        <v>546</v>
      </c>
      <c r="C202" s="14" t="s">
        <v>17</v>
      </c>
      <c r="D202" s="14" t="s">
        <v>271</v>
      </c>
      <c r="E202" s="14" t="s">
        <v>259</v>
      </c>
      <c r="F202" s="46">
        <f>IFERROR(VLOOKUP(C202,'MAY-18'!F:K,4,0), 0)</f>
        <v>322</v>
      </c>
      <c r="G202" s="14">
        <f>IFERROR(VLOOKUP(C202,'29MAY-18 '!$F:$K,4,0),0)</f>
        <v>320</v>
      </c>
      <c r="H202" s="14">
        <f>IFERROR(VLOOKUP(C202,'June-18'!$F:$K,4,0),0)</f>
        <v>323</v>
      </c>
    </row>
    <row r="203" spans="2:8" s="8" customFormat="1" ht="13.5" customHeight="1">
      <c r="B203" s="22">
        <v>0</v>
      </c>
      <c r="C203" s="14" t="s">
        <v>353</v>
      </c>
      <c r="D203" s="14" t="s">
        <v>271</v>
      </c>
      <c r="E203" s="14" t="s">
        <v>259</v>
      </c>
      <c r="F203" s="46">
        <f>IFERROR(VLOOKUP(C203,'MAY-18'!F:K,4,0), 0)</f>
        <v>0</v>
      </c>
      <c r="G203" s="14">
        <f>IFERROR(VLOOKUP(C203,'29MAY-18 '!$F:$K,4,0),0)</f>
        <v>0</v>
      </c>
      <c r="H203" s="14">
        <f>IFERROR(VLOOKUP(C203,'June-18'!$F:$K,4,0),0)</f>
        <v>0</v>
      </c>
    </row>
    <row r="204" spans="2:8" s="8" customFormat="1" ht="13.5" customHeight="1">
      <c r="B204" s="22" t="s">
        <v>542</v>
      </c>
      <c r="C204" s="25" t="s">
        <v>543</v>
      </c>
      <c r="D204" s="14" t="s">
        <v>271</v>
      </c>
      <c r="E204" s="14" t="s">
        <v>259</v>
      </c>
      <c r="F204" s="46">
        <f>IFERROR(VLOOKUP(C204,'MAY-18'!F:K,4,0), 0)</f>
        <v>701</v>
      </c>
      <c r="G204" s="14">
        <f>IFERROR(VLOOKUP(C204,'29MAY-18 '!$F:$K,4,0),0)</f>
        <v>786</v>
      </c>
      <c r="H204" s="14">
        <f>IFERROR(VLOOKUP(C204,'June-18'!$F:$K,4,0),0)</f>
        <v>864</v>
      </c>
    </row>
    <row r="205" spans="2:8" s="8" customFormat="1" ht="13.5" customHeight="1">
      <c r="B205" s="22" t="s">
        <v>544</v>
      </c>
      <c r="C205" s="14" t="s">
        <v>83</v>
      </c>
      <c r="D205" s="14" t="s">
        <v>271</v>
      </c>
      <c r="E205" s="14" t="s">
        <v>259</v>
      </c>
      <c r="F205" s="46">
        <f>IFERROR(VLOOKUP(C205,'MAY-18'!F:K,4,0), 0)</f>
        <v>531</v>
      </c>
      <c r="G205" s="14">
        <f>IFERROR(VLOOKUP(C205,'29MAY-18 '!$F:$K,4,0),0)</f>
        <v>526</v>
      </c>
      <c r="H205" s="14">
        <f>IFERROR(VLOOKUP(C205,'June-18'!$F:$K,4,0),0)</f>
        <v>533</v>
      </c>
    </row>
    <row r="206" spans="2:8" s="8" customFormat="1" ht="13.5" customHeight="1">
      <c r="B206" s="22" t="s">
        <v>548</v>
      </c>
      <c r="C206" s="14" t="s">
        <v>114</v>
      </c>
      <c r="D206" s="14" t="s">
        <v>271</v>
      </c>
      <c r="E206" s="14" t="s">
        <v>259</v>
      </c>
      <c r="F206" s="46">
        <f>IFERROR(VLOOKUP(C206,'MAY-18'!F:K,4,0), 0)</f>
        <v>42</v>
      </c>
      <c r="G206" s="14">
        <f>IFERROR(VLOOKUP(C206,'29MAY-18 '!$F:$K,4,0),0)</f>
        <v>44</v>
      </c>
      <c r="H206" s="14">
        <f>IFERROR(VLOOKUP(C206,'June-18'!$F:$K,4,0),0)</f>
        <v>44</v>
      </c>
    </row>
    <row r="207" spans="2:8" s="8" customFormat="1" ht="13.5" customHeight="1">
      <c r="B207" s="22" t="s">
        <v>540</v>
      </c>
      <c r="C207" s="14" t="s">
        <v>152</v>
      </c>
      <c r="D207" s="14" t="s">
        <v>271</v>
      </c>
      <c r="E207" s="14" t="s">
        <v>259</v>
      </c>
      <c r="F207" s="46">
        <f>IFERROR(VLOOKUP(C207,'MAY-18'!F:K,4,0), 0)</f>
        <v>528</v>
      </c>
      <c r="G207" s="14">
        <f>IFERROR(VLOOKUP(C207,'29MAY-18 '!$F:$K,4,0),0)</f>
        <v>525</v>
      </c>
      <c r="H207" s="14">
        <f>IFERROR(VLOOKUP(C207,'June-18'!$F:$K,4,0),0)</f>
        <v>572</v>
      </c>
    </row>
    <row r="208" spans="2:8" s="8" customFormat="1" ht="13.5" customHeight="1">
      <c r="B208" s="22" t="s">
        <v>541</v>
      </c>
      <c r="C208" s="14" t="s">
        <v>159</v>
      </c>
      <c r="D208" s="14" t="s">
        <v>271</v>
      </c>
      <c r="E208" s="14" t="s">
        <v>259</v>
      </c>
      <c r="F208" s="46">
        <f>IFERROR(VLOOKUP(C208,'MAY-18'!F:K,4,0), 0)</f>
        <v>562</v>
      </c>
      <c r="G208" s="14">
        <f>IFERROR(VLOOKUP(C208,'29MAY-18 '!$F:$K,4,0),0)</f>
        <v>566</v>
      </c>
      <c r="H208" s="14">
        <f>IFERROR(VLOOKUP(C208,'June-18'!$F:$K,4,0),0)</f>
        <v>567</v>
      </c>
    </row>
    <row r="209" spans="2:8" s="8" customFormat="1" ht="13.5" customHeight="1">
      <c r="B209" s="22" t="s">
        <v>538</v>
      </c>
      <c r="C209" s="14" t="s">
        <v>161</v>
      </c>
      <c r="D209" s="14" t="s">
        <v>271</v>
      </c>
      <c r="E209" s="14" t="s">
        <v>259</v>
      </c>
      <c r="F209" s="46">
        <f>IFERROR(VLOOKUP(C209,'MAY-18'!F:K,4,0), 0)</f>
        <v>897</v>
      </c>
      <c r="G209" s="14">
        <f>IFERROR(VLOOKUP(C209,'29MAY-18 '!$F:$K,4,0),0)</f>
        <v>932</v>
      </c>
      <c r="H209" s="14">
        <f>IFERROR(VLOOKUP(C209,'June-18'!$F:$K,4,0),0)</f>
        <v>939</v>
      </c>
    </row>
    <row r="210" spans="2:8" s="8" customFormat="1" ht="13.5" customHeight="1">
      <c r="B210" s="22" t="s">
        <v>547</v>
      </c>
      <c r="C210" s="14" t="s">
        <v>169</v>
      </c>
      <c r="D210" s="14" t="s">
        <v>271</v>
      </c>
      <c r="E210" s="14" t="s">
        <v>259</v>
      </c>
      <c r="F210" s="46">
        <f>IFERROR(VLOOKUP(C210,'MAY-18'!F:K,4,0), 0)</f>
        <v>72</v>
      </c>
      <c r="G210" s="14">
        <f>IFERROR(VLOOKUP(C210,'29MAY-18 '!$F:$K,4,0),0)</f>
        <v>74</v>
      </c>
      <c r="H210" s="14">
        <f>IFERROR(VLOOKUP(C210,'June-18'!$F:$K,4,0),0)</f>
        <v>77</v>
      </c>
    </row>
    <row r="211" spans="2:8" s="8" customFormat="1" ht="13.5" customHeight="1">
      <c r="B211" s="22" t="s">
        <v>539</v>
      </c>
      <c r="C211" s="14" t="s">
        <v>190</v>
      </c>
      <c r="D211" s="14" t="s">
        <v>271</v>
      </c>
      <c r="E211" s="14" t="s">
        <v>259</v>
      </c>
      <c r="F211" s="46">
        <f>IFERROR(VLOOKUP(C211,'MAY-18'!F:K,4,0), 0)</f>
        <v>212</v>
      </c>
      <c r="G211" s="14">
        <f>IFERROR(VLOOKUP(C211,'29MAY-18 '!$F:$K,4,0),0)</f>
        <v>227</v>
      </c>
      <c r="H211" s="14">
        <f>IFERROR(VLOOKUP(C211,'June-18'!$F:$K,4,0),0)</f>
        <v>226</v>
      </c>
    </row>
    <row r="212" spans="2:8" s="8" customFormat="1" ht="13.5" customHeight="1">
      <c r="B212" s="22" t="s">
        <v>562</v>
      </c>
      <c r="C212" s="14" t="s">
        <v>563</v>
      </c>
      <c r="D212" s="14" t="s">
        <v>268</v>
      </c>
      <c r="E212" s="14" t="s">
        <v>259</v>
      </c>
      <c r="F212" s="46">
        <f>IFERROR(VLOOKUP(C212,'MAY-18'!F:K,4,0), 0)</f>
        <v>0</v>
      </c>
      <c r="G212" s="14">
        <f>IFERROR(VLOOKUP(C212,'29MAY-18 '!$F:$K,4,0),0)</f>
        <v>0</v>
      </c>
      <c r="H212" s="14">
        <f>IFERROR(VLOOKUP(C212,'June-18'!$F:$K,4,0),0)</f>
        <v>0</v>
      </c>
    </row>
    <row r="213" spans="2:8" s="8" customFormat="1" ht="13.5" customHeight="1">
      <c r="B213" s="22" t="s">
        <v>551</v>
      </c>
      <c r="C213" s="14" t="s">
        <v>47</v>
      </c>
      <c r="D213" s="14" t="s">
        <v>268</v>
      </c>
      <c r="E213" s="14" t="s">
        <v>259</v>
      </c>
      <c r="F213" s="46">
        <f>IFERROR(VLOOKUP(C213,'MAY-18'!F:K,4,0), 0)</f>
        <v>125</v>
      </c>
      <c r="G213" s="14">
        <f>IFERROR(VLOOKUP(C213,'29MAY-18 '!$F:$K,4,0),0)</f>
        <v>126</v>
      </c>
      <c r="H213" s="14">
        <f>IFERROR(VLOOKUP(C213,'June-18'!$F:$K,4,0),0)</f>
        <v>130</v>
      </c>
    </row>
    <row r="214" spans="2:8" s="8" customFormat="1" ht="13.5" customHeight="1">
      <c r="B214" s="22" t="s">
        <v>559</v>
      </c>
      <c r="C214" s="14" t="s">
        <v>560</v>
      </c>
      <c r="D214" s="14" t="s">
        <v>268</v>
      </c>
      <c r="E214" s="14" t="s">
        <v>259</v>
      </c>
      <c r="F214" s="46">
        <f>IFERROR(VLOOKUP(C214,'MAY-18'!F:K,4,0), 0)</f>
        <v>0</v>
      </c>
      <c r="G214" s="14">
        <f>IFERROR(VLOOKUP(C214,'29MAY-18 '!$F:$K,4,0),0)</f>
        <v>0</v>
      </c>
      <c r="H214" s="14">
        <f>IFERROR(VLOOKUP(C214,'June-18'!$F:$K,4,0),0)</f>
        <v>0</v>
      </c>
    </row>
    <row r="215" spans="2:8" s="8" customFormat="1" ht="13.5" customHeight="1">
      <c r="B215" s="22" t="s">
        <v>564</v>
      </c>
      <c r="C215" s="14" t="s">
        <v>565</v>
      </c>
      <c r="D215" s="14" t="s">
        <v>268</v>
      </c>
      <c r="E215" s="14" t="s">
        <v>259</v>
      </c>
      <c r="F215" s="46">
        <f>IFERROR(VLOOKUP(C215,'MAY-18'!F:K,4,0), 0)</f>
        <v>0</v>
      </c>
      <c r="G215" s="14">
        <f>IFERROR(VLOOKUP(C215,'29MAY-18 '!$F:$K,4,0),0)</f>
        <v>0</v>
      </c>
      <c r="H215" s="14">
        <f>IFERROR(VLOOKUP(C215,'June-18'!$F:$K,4,0),0)</f>
        <v>0</v>
      </c>
    </row>
    <row r="216" spans="2:8" s="8" customFormat="1" ht="13.5" customHeight="1">
      <c r="B216" s="22" t="s">
        <v>557</v>
      </c>
      <c r="C216" s="14" t="s">
        <v>52</v>
      </c>
      <c r="D216" s="14" t="s">
        <v>268</v>
      </c>
      <c r="E216" s="14" t="s">
        <v>259</v>
      </c>
      <c r="F216" s="46">
        <f>IFERROR(VLOOKUP(C216,'MAY-18'!F:K,4,0), 0)</f>
        <v>85</v>
      </c>
      <c r="G216" s="14">
        <f>IFERROR(VLOOKUP(C216,'29MAY-18 '!$F:$K,4,0),0)</f>
        <v>85</v>
      </c>
      <c r="H216" s="14">
        <f>IFERROR(VLOOKUP(C216,'June-18'!$F:$K,4,0),0)</f>
        <v>87</v>
      </c>
    </row>
    <row r="217" spans="2:8" s="8" customFormat="1" ht="13.5" customHeight="1">
      <c r="B217" s="22" t="s">
        <v>561</v>
      </c>
      <c r="C217" s="14" t="s">
        <v>60</v>
      </c>
      <c r="D217" s="14" t="s">
        <v>268</v>
      </c>
      <c r="E217" s="14" t="s">
        <v>259</v>
      </c>
      <c r="F217" s="46">
        <f>IFERROR(VLOOKUP(C217,'MAY-18'!F:K,4,0), 0)</f>
        <v>0</v>
      </c>
      <c r="G217" s="14">
        <f>IFERROR(VLOOKUP(C217,'29MAY-18 '!$F:$K,4,0),0)</f>
        <v>0</v>
      </c>
      <c r="H217" s="14">
        <f>IFERROR(VLOOKUP(C217,'June-18'!$F:$K,4,0),0)</f>
        <v>0</v>
      </c>
    </row>
    <row r="218" spans="2:8" s="8" customFormat="1" ht="13.5" customHeight="1">
      <c r="B218" s="22" t="s">
        <v>552</v>
      </c>
      <c r="C218" s="14" t="s">
        <v>57</v>
      </c>
      <c r="D218" s="14" t="s">
        <v>268</v>
      </c>
      <c r="E218" s="14" t="s">
        <v>259</v>
      </c>
      <c r="F218" s="46">
        <f>IFERROR(VLOOKUP(C218,'MAY-18'!F:K,4,0), 0)</f>
        <v>355</v>
      </c>
      <c r="G218" s="14">
        <f>IFERROR(VLOOKUP(C218,'29MAY-18 '!$F:$K,4,0),0)</f>
        <v>360</v>
      </c>
      <c r="H218" s="14">
        <f>IFERROR(VLOOKUP(C218,'June-18'!$F:$K,4,0),0)</f>
        <v>369</v>
      </c>
    </row>
    <row r="219" spans="2:8" s="8" customFormat="1" ht="13.5" customHeight="1">
      <c r="B219" s="22" t="s">
        <v>558</v>
      </c>
      <c r="C219" s="14" t="s">
        <v>89</v>
      </c>
      <c r="D219" s="14" t="s">
        <v>268</v>
      </c>
      <c r="E219" s="14" t="s">
        <v>259</v>
      </c>
      <c r="F219" s="46">
        <f>IFERROR(VLOOKUP(C219,'MAY-18'!F:K,4,0), 0)</f>
        <v>649</v>
      </c>
      <c r="G219" s="14">
        <f>IFERROR(VLOOKUP(C219,'29MAY-18 '!$F:$K,4,0),0)</f>
        <v>649</v>
      </c>
      <c r="H219" s="14">
        <f>IFERROR(VLOOKUP(C219,'June-18'!$F:$K,4,0),0)</f>
        <v>700</v>
      </c>
    </row>
    <row r="220" spans="2:8" s="8" customFormat="1" ht="13.5" customHeight="1">
      <c r="B220" s="22" t="s">
        <v>554</v>
      </c>
      <c r="C220" s="14" t="s">
        <v>85</v>
      </c>
      <c r="D220" s="14" t="s">
        <v>268</v>
      </c>
      <c r="E220" s="14" t="s">
        <v>259</v>
      </c>
      <c r="F220" s="46">
        <f>IFERROR(VLOOKUP(C220,'MAY-18'!F:K,4,0), 0)</f>
        <v>561</v>
      </c>
      <c r="G220" s="14">
        <f>IFERROR(VLOOKUP(C220,'29MAY-18 '!$F:$K,4,0),0)</f>
        <v>566</v>
      </c>
      <c r="H220" s="14">
        <f>IFERROR(VLOOKUP(C220,'June-18'!$F:$K,4,0),0)</f>
        <v>561</v>
      </c>
    </row>
    <row r="221" spans="2:8" s="8" customFormat="1" ht="13.5" customHeight="1">
      <c r="B221" s="22" t="s">
        <v>556</v>
      </c>
      <c r="C221" s="14" t="s">
        <v>110</v>
      </c>
      <c r="D221" s="14" t="s">
        <v>268</v>
      </c>
      <c r="E221" s="14" t="s">
        <v>259</v>
      </c>
      <c r="F221" s="46">
        <f>IFERROR(VLOOKUP(C221,'MAY-18'!F:K,4,0), 0)</f>
        <v>106</v>
      </c>
      <c r="G221" s="14">
        <f>IFERROR(VLOOKUP(C221,'29MAY-18 '!$F:$K,4,0),0)</f>
        <v>106</v>
      </c>
      <c r="H221" s="14">
        <f>IFERROR(VLOOKUP(C221,'June-18'!$F:$K,4,0),0)</f>
        <v>110</v>
      </c>
    </row>
    <row r="222" spans="2:8" s="8" customFormat="1" ht="13.5" customHeight="1">
      <c r="B222" s="22" t="s">
        <v>555</v>
      </c>
      <c r="C222" s="14" t="s">
        <v>108</v>
      </c>
      <c r="D222" s="14" t="s">
        <v>268</v>
      </c>
      <c r="E222" s="14" t="s">
        <v>259</v>
      </c>
      <c r="F222" s="46">
        <f>IFERROR(VLOOKUP(C222,'MAY-18'!F:K,4,0), 0)</f>
        <v>193</v>
      </c>
      <c r="G222" s="14">
        <f>IFERROR(VLOOKUP(C222,'29MAY-18 '!$F:$K,4,0),0)</f>
        <v>194</v>
      </c>
      <c r="H222" s="14">
        <f>IFERROR(VLOOKUP(C222,'June-18'!$F:$K,4,0),0)</f>
        <v>208</v>
      </c>
    </row>
    <row r="223" spans="2:8" s="8" customFormat="1" ht="13.5" customHeight="1">
      <c r="B223" s="22" t="s">
        <v>553</v>
      </c>
      <c r="C223" s="14" t="s">
        <v>140</v>
      </c>
      <c r="D223" s="14" t="s">
        <v>268</v>
      </c>
      <c r="E223" s="14" t="s">
        <v>259</v>
      </c>
      <c r="F223" s="46">
        <f>IFERROR(VLOOKUP(C223,'MAY-18'!F:K,4,0), 0)</f>
        <v>256</v>
      </c>
      <c r="G223" s="14">
        <f>IFERROR(VLOOKUP(C223,'29MAY-18 '!$F:$K,4,0),0)</f>
        <v>275</v>
      </c>
      <c r="H223" s="14">
        <f>IFERROR(VLOOKUP(C223,'June-18'!$F:$K,4,0),0)</f>
        <v>350</v>
      </c>
    </row>
    <row r="224" spans="2:8" s="8" customFormat="1" ht="13.5" customHeight="1">
      <c r="B224" s="22" t="s">
        <v>550</v>
      </c>
      <c r="C224" s="14" t="s">
        <v>166</v>
      </c>
      <c r="D224" s="14" t="s">
        <v>268</v>
      </c>
      <c r="E224" s="14" t="s">
        <v>259</v>
      </c>
      <c r="F224" s="46">
        <f>IFERROR(VLOOKUP(C224,'MAY-18'!F:K,4,0), 0)</f>
        <v>229</v>
      </c>
      <c r="G224" s="14">
        <f>IFERROR(VLOOKUP(C224,'29MAY-18 '!$F:$K,4,0),0)</f>
        <v>234</v>
      </c>
      <c r="H224" s="14">
        <f>IFERROR(VLOOKUP(C224,'June-18'!$F:$K,4,0),0)</f>
        <v>239</v>
      </c>
    </row>
    <row r="225" spans="2:8" s="8" customFormat="1" ht="13.5" customHeight="1">
      <c r="B225" s="22" t="s">
        <v>549</v>
      </c>
      <c r="C225" s="14" t="s">
        <v>63</v>
      </c>
      <c r="D225" s="14" t="s">
        <v>268</v>
      </c>
      <c r="E225" s="14" t="s">
        <v>259</v>
      </c>
      <c r="F225" s="46">
        <f>IFERROR(VLOOKUP(C225,'MAY-18'!F:K,4,0), 0)</f>
        <v>0</v>
      </c>
      <c r="G225" s="14">
        <f>IFERROR(VLOOKUP(C225,'29MAY-18 '!$F:$K,4,0),0)</f>
        <v>0</v>
      </c>
      <c r="H225" s="14">
        <f>IFERROR(VLOOKUP(C225,'June-18'!$F:$K,4,0),0)</f>
        <v>0</v>
      </c>
    </row>
    <row r="226" spans="2:8" s="8" customFormat="1" ht="13.5" customHeight="1">
      <c r="B226" s="22" t="s">
        <v>574</v>
      </c>
      <c r="C226" s="14" t="s">
        <v>5</v>
      </c>
      <c r="D226" s="14" t="s">
        <v>270</v>
      </c>
      <c r="E226" s="14" t="s">
        <v>259</v>
      </c>
      <c r="F226" s="46">
        <f>IFERROR(VLOOKUP(C226,'MAY-18'!F:K,4,0), 0)</f>
        <v>78</v>
      </c>
      <c r="G226" s="14">
        <f>IFERROR(VLOOKUP(C226,'29MAY-18 '!$F:$K,4,0),0)</f>
        <v>80</v>
      </c>
      <c r="H226" s="14">
        <f>IFERROR(VLOOKUP(C226,'June-18'!$F:$K,4,0),0)</f>
        <v>84</v>
      </c>
    </row>
    <row r="227" spans="2:8" s="8" customFormat="1" ht="13.5" customHeight="1">
      <c r="B227" s="22" t="s">
        <v>580</v>
      </c>
      <c r="C227" s="14" t="s">
        <v>0</v>
      </c>
      <c r="D227" s="14" t="s">
        <v>270</v>
      </c>
      <c r="E227" s="14" t="s">
        <v>259</v>
      </c>
      <c r="F227" s="46">
        <f>IFERROR(VLOOKUP(C227,'MAY-18'!F:K,4,0), 0)</f>
        <v>2</v>
      </c>
      <c r="G227" s="14">
        <f>IFERROR(VLOOKUP(C227,'29MAY-18 '!$F:$K,4,0),0)</f>
        <v>3</v>
      </c>
      <c r="H227" s="14">
        <f>IFERROR(VLOOKUP(C227,'June-18'!$F:$K,4,0),0)</f>
        <v>4</v>
      </c>
    </row>
    <row r="228" spans="2:8" s="8" customFormat="1" ht="13.5" customHeight="1">
      <c r="B228" s="22" t="s">
        <v>572</v>
      </c>
      <c r="C228" s="14" t="s">
        <v>573</v>
      </c>
      <c r="D228" s="14" t="s">
        <v>270</v>
      </c>
      <c r="E228" s="14" t="s">
        <v>259</v>
      </c>
      <c r="F228" s="46">
        <f>IFERROR(VLOOKUP(C228,'MAY-18'!F:K,4,0), 0)</f>
        <v>158</v>
      </c>
      <c r="G228" s="14">
        <f>IFERROR(VLOOKUP(C228,'29MAY-18 '!$F:$K,4,0),0)</f>
        <v>160</v>
      </c>
      <c r="H228" s="14">
        <f>IFERROR(VLOOKUP(C228,'June-18'!$F:$K,4,0),0)</f>
        <v>163</v>
      </c>
    </row>
    <row r="229" spans="2:8" s="8" customFormat="1" ht="13.5" customHeight="1">
      <c r="B229" s="22" t="s">
        <v>571</v>
      </c>
      <c r="C229" s="14" t="s">
        <v>81</v>
      </c>
      <c r="D229" s="14" t="s">
        <v>270</v>
      </c>
      <c r="E229" s="14" t="s">
        <v>259</v>
      </c>
      <c r="F229" s="46">
        <f>IFERROR(VLOOKUP(C229,'MAY-18'!F:K,4,0), 0)</f>
        <v>1353</v>
      </c>
      <c r="G229" s="14">
        <f>IFERROR(VLOOKUP(C229,'29MAY-18 '!$F:$K,4,0),0)</f>
        <v>1431</v>
      </c>
      <c r="H229" s="14">
        <f>IFERROR(VLOOKUP(C229,'June-18'!$F:$K,4,0),0)</f>
        <v>1552</v>
      </c>
    </row>
    <row r="230" spans="2:8" s="8" customFormat="1" ht="13.5" customHeight="1">
      <c r="B230" s="22" t="s">
        <v>581</v>
      </c>
      <c r="C230" s="14" t="s">
        <v>68</v>
      </c>
      <c r="D230" s="14" t="s">
        <v>270</v>
      </c>
      <c r="E230" s="14" t="s">
        <v>259</v>
      </c>
      <c r="F230" s="46">
        <f>IFERROR(VLOOKUP(C230,'MAY-18'!F:K,4,0), 0)</f>
        <v>0</v>
      </c>
      <c r="G230" s="14">
        <f>IFERROR(VLOOKUP(C230,'29MAY-18 '!$F:$K,4,0),0)</f>
        <v>0</v>
      </c>
      <c r="H230" s="14">
        <f>IFERROR(VLOOKUP(C230,'June-18'!$F:$K,4,0),0)</f>
        <v>0</v>
      </c>
    </row>
    <row r="231" spans="2:8" s="8" customFormat="1" ht="13.5" customHeight="1">
      <c r="B231" s="22" t="s">
        <v>568</v>
      </c>
      <c r="C231" s="14" t="s">
        <v>74</v>
      </c>
      <c r="D231" s="14" t="s">
        <v>270</v>
      </c>
      <c r="E231" s="14" t="s">
        <v>259</v>
      </c>
      <c r="F231" s="46">
        <f>IFERROR(VLOOKUP(C231,'MAY-18'!F:K,4,0), 0)</f>
        <v>1335</v>
      </c>
      <c r="G231" s="14">
        <f>IFERROR(VLOOKUP(C231,'29MAY-18 '!$F:$K,4,0),0)</f>
        <v>1401</v>
      </c>
      <c r="H231" s="14">
        <f>IFERROR(VLOOKUP(C231,'June-18'!$F:$K,4,0),0)</f>
        <v>1442</v>
      </c>
    </row>
    <row r="232" spans="2:8" s="8" customFormat="1" ht="13.5" customHeight="1">
      <c r="B232" s="22" t="s">
        <v>566</v>
      </c>
      <c r="C232" s="14" t="s">
        <v>90</v>
      </c>
      <c r="D232" s="14" t="s">
        <v>270</v>
      </c>
      <c r="E232" s="14" t="s">
        <v>259</v>
      </c>
      <c r="F232" s="46">
        <f>IFERROR(VLOOKUP(C232,'MAY-18'!F:K,4,0), 0)</f>
        <v>7744</v>
      </c>
      <c r="G232" s="14">
        <f>IFERROR(VLOOKUP(C232,'29MAY-18 '!$F:$K,4,0),0)</f>
        <v>7894</v>
      </c>
      <c r="H232" s="14">
        <f>IFERROR(VLOOKUP(C232,'June-18'!$F:$K,4,0),0)</f>
        <v>8261</v>
      </c>
    </row>
    <row r="233" spans="2:8" s="8" customFormat="1" ht="13.5" customHeight="1">
      <c r="B233" s="22">
        <v>0</v>
      </c>
      <c r="C233" s="14" t="s">
        <v>200</v>
      </c>
      <c r="D233" s="14" t="s">
        <v>270</v>
      </c>
      <c r="E233" s="14" t="s">
        <v>259</v>
      </c>
      <c r="F233" s="46">
        <f>IFERROR(VLOOKUP(C233,'MAY-18'!F:K,4,0), 0)</f>
        <v>5</v>
      </c>
      <c r="G233" s="14">
        <f>IFERROR(VLOOKUP(C233,'29MAY-18 '!$F:$K,4,0),0)</f>
        <v>5</v>
      </c>
      <c r="H233" s="14">
        <f>IFERROR(VLOOKUP(C233,'June-18'!$F:$K,4,0),0)</f>
        <v>5</v>
      </c>
    </row>
    <row r="234" spans="2:8" s="8" customFormat="1" ht="13.5" customHeight="1">
      <c r="B234" s="22" t="s">
        <v>575</v>
      </c>
      <c r="C234" s="25" t="s">
        <v>576</v>
      </c>
      <c r="D234" s="14" t="s">
        <v>270</v>
      </c>
      <c r="E234" s="14" t="s">
        <v>259</v>
      </c>
      <c r="F234" s="46">
        <f>IFERROR(VLOOKUP(C234,'MAY-18'!F:K,4,0), 0)</f>
        <v>62</v>
      </c>
      <c r="G234" s="14">
        <f>IFERROR(VLOOKUP(C234,'29MAY-18 '!$F:$K,4,0),0)</f>
        <v>62</v>
      </c>
      <c r="H234" s="14">
        <f>IFERROR(VLOOKUP(C234,'June-18'!$F:$K,4,0),0)</f>
        <v>65</v>
      </c>
    </row>
    <row r="235" spans="2:8" s="8" customFormat="1" ht="13.5" customHeight="1">
      <c r="B235" s="22" t="s">
        <v>579</v>
      </c>
      <c r="C235" s="14" t="s">
        <v>126</v>
      </c>
      <c r="D235" s="14" t="s">
        <v>270</v>
      </c>
      <c r="E235" s="14" t="s">
        <v>259</v>
      </c>
      <c r="F235" s="46">
        <f>IFERROR(VLOOKUP(C235,'MAY-18'!F:K,4,0), 0)</f>
        <v>114</v>
      </c>
      <c r="G235" s="14">
        <f>IFERROR(VLOOKUP(C235,'29MAY-18 '!$F:$K,4,0),0)</f>
        <v>117</v>
      </c>
      <c r="H235" s="14">
        <f>IFERROR(VLOOKUP(C235,'June-18'!$F:$K,4,0),0)</f>
        <v>122</v>
      </c>
    </row>
    <row r="236" spans="2:8" s="8" customFormat="1" ht="13.5" customHeight="1">
      <c r="B236" s="22" t="s">
        <v>578</v>
      </c>
      <c r="C236" s="14" t="s">
        <v>115</v>
      </c>
      <c r="D236" s="14" t="s">
        <v>270</v>
      </c>
      <c r="E236" s="14" t="s">
        <v>259</v>
      </c>
      <c r="F236" s="46">
        <f>IFERROR(VLOOKUP(C236,'MAY-18'!F:K,4,0), 0)</f>
        <v>208</v>
      </c>
      <c r="G236" s="14">
        <f>IFERROR(VLOOKUP(C236,'29MAY-18 '!$F:$K,4,0),0)</f>
        <v>207</v>
      </c>
      <c r="H236" s="14">
        <f>IFERROR(VLOOKUP(C236,'June-18'!$F:$K,4,0),0)</f>
        <v>216</v>
      </c>
    </row>
    <row r="237" spans="2:8" s="8" customFormat="1" ht="13.5" customHeight="1">
      <c r="B237" s="22" t="s">
        <v>569</v>
      </c>
      <c r="C237" s="14" t="s">
        <v>154</v>
      </c>
      <c r="D237" s="14" t="s">
        <v>270</v>
      </c>
      <c r="E237" s="14" t="s">
        <v>259</v>
      </c>
      <c r="F237" s="46">
        <f>IFERROR(VLOOKUP(C237,'MAY-18'!F:K,4,0), 0)</f>
        <v>2323</v>
      </c>
      <c r="G237" s="14">
        <f>IFERROR(VLOOKUP(C237,'29MAY-18 '!$F:$K,4,0),0)</f>
        <v>2483</v>
      </c>
      <c r="H237" s="14">
        <f>IFERROR(VLOOKUP(C237,'June-18'!$F:$K,4,0),0)</f>
        <v>2668</v>
      </c>
    </row>
    <row r="238" spans="2:8" s="8" customFormat="1" ht="13.5" customHeight="1">
      <c r="B238" s="22" t="s">
        <v>582</v>
      </c>
      <c r="C238" s="14" t="s">
        <v>171</v>
      </c>
      <c r="D238" s="14" t="s">
        <v>270</v>
      </c>
      <c r="E238" s="14" t="s">
        <v>259</v>
      </c>
      <c r="F238" s="46">
        <f>IFERROR(VLOOKUP(C238,'MAY-18'!F:K,4,0), 0)</f>
        <v>1</v>
      </c>
      <c r="G238" s="14">
        <f>IFERROR(VLOOKUP(C238,'29MAY-18 '!$F:$K,4,0),0)</f>
        <v>1</v>
      </c>
      <c r="H238" s="14">
        <f>IFERROR(VLOOKUP(C238,'June-18'!$F:$K,4,0),0)</f>
        <v>1</v>
      </c>
    </row>
    <row r="239" spans="2:8" s="8" customFormat="1" ht="13.5" customHeight="1">
      <c r="B239" s="22" t="s">
        <v>570</v>
      </c>
      <c r="C239" s="14" t="s">
        <v>160</v>
      </c>
      <c r="D239" s="14" t="s">
        <v>270</v>
      </c>
      <c r="E239" s="14" t="s">
        <v>259</v>
      </c>
      <c r="F239" s="46">
        <f>IFERROR(VLOOKUP(C239,'MAY-18'!F:K,4,0), 0)</f>
        <v>123</v>
      </c>
      <c r="G239" s="14">
        <f>IFERROR(VLOOKUP(C239,'29MAY-18 '!$F:$K,4,0),0)</f>
        <v>131</v>
      </c>
      <c r="H239" s="14">
        <f>IFERROR(VLOOKUP(C239,'June-18'!$F:$K,4,0),0)</f>
        <v>136</v>
      </c>
    </row>
    <row r="240" spans="2:8" s="8" customFormat="1" ht="13.5" customHeight="1">
      <c r="B240" s="22" t="s">
        <v>577</v>
      </c>
      <c r="C240" s="14" t="s">
        <v>168</v>
      </c>
      <c r="D240" s="14" t="s">
        <v>270</v>
      </c>
      <c r="E240" s="14" t="s">
        <v>259</v>
      </c>
      <c r="F240" s="46">
        <f>IFERROR(VLOOKUP(C240,'MAY-18'!F:K,4,0), 0)</f>
        <v>309</v>
      </c>
      <c r="G240" s="14">
        <f>IFERROR(VLOOKUP(C240,'29MAY-18 '!$F:$K,4,0),0)</f>
        <v>316</v>
      </c>
      <c r="H240" s="14">
        <f>IFERROR(VLOOKUP(C240,'June-18'!$F:$K,4,0),0)</f>
        <v>332</v>
      </c>
    </row>
    <row r="241" spans="2:8" s="8" customFormat="1" ht="13.5" customHeight="1">
      <c r="B241" s="22" t="s">
        <v>567</v>
      </c>
      <c r="C241" s="14" t="s">
        <v>55</v>
      </c>
      <c r="D241" s="14" t="s">
        <v>270</v>
      </c>
      <c r="E241" s="14" t="s">
        <v>259</v>
      </c>
      <c r="F241" s="46">
        <f>IFERROR(VLOOKUP(C241,'MAY-18'!F:K,4,0), 0)</f>
        <v>3739</v>
      </c>
      <c r="G241" s="14">
        <f>IFERROR(VLOOKUP(C241,'29MAY-18 '!$F:$K,4,0),0)</f>
        <v>3742</v>
      </c>
      <c r="H241" s="14">
        <f>IFERROR(VLOOKUP(C241,'June-18'!$F:$K,4,0),0)</f>
        <v>4032</v>
      </c>
    </row>
    <row r="242" spans="2:8" s="8" customFormat="1" ht="13.5" customHeight="1">
      <c r="B242" s="22" t="s">
        <v>587</v>
      </c>
      <c r="C242" s="14" t="s">
        <v>9</v>
      </c>
      <c r="D242" s="14" t="s">
        <v>269</v>
      </c>
      <c r="E242" s="14" t="s">
        <v>259</v>
      </c>
      <c r="F242" s="46">
        <f>IFERROR(VLOOKUP(C242,'MAY-18'!F:K,4,0), 0)</f>
        <v>436</v>
      </c>
      <c r="G242" s="14">
        <f>IFERROR(VLOOKUP(C242,'29MAY-18 '!$F:$K,4,0),0)</f>
        <v>438</v>
      </c>
      <c r="H242" s="14">
        <f>IFERROR(VLOOKUP(C242,'June-18'!$F:$K,4,0),0)</f>
        <v>449</v>
      </c>
    </row>
    <row r="243" spans="2:8" s="8" customFormat="1" ht="13.5" customHeight="1">
      <c r="B243" s="22" t="s">
        <v>586</v>
      </c>
      <c r="C243" s="14" t="s">
        <v>15</v>
      </c>
      <c r="D243" s="14" t="s">
        <v>269</v>
      </c>
      <c r="E243" s="14" t="s">
        <v>259</v>
      </c>
      <c r="F243" s="46">
        <f>IFERROR(VLOOKUP(C243,'MAY-18'!F:K,4,0), 0)</f>
        <v>574</v>
      </c>
      <c r="G243" s="14">
        <f>IFERROR(VLOOKUP(C243,'29MAY-18 '!$F:$K,4,0),0)</f>
        <v>577</v>
      </c>
      <c r="H243" s="14">
        <f>IFERROR(VLOOKUP(C243,'June-18'!$F:$K,4,0),0)</f>
        <v>584</v>
      </c>
    </row>
    <row r="244" spans="2:8" s="8" customFormat="1" ht="13.5" customHeight="1">
      <c r="B244" s="22" t="s">
        <v>584</v>
      </c>
      <c r="C244" s="14" t="s">
        <v>61</v>
      </c>
      <c r="D244" s="14" t="s">
        <v>269</v>
      </c>
      <c r="E244" s="14" t="s">
        <v>259</v>
      </c>
      <c r="F244" s="46">
        <f>IFERROR(VLOOKUP(C244,'MAY-18'!F:K,4,0), 0)</f>
        <v>2642</v>
      </c>
      <c r="G244" s="14">
        <f>IFERROR(VLOOKUP(C244,'29MAY-18 '!$F:$K,4,0),0)</f>
        <v>2775</v>
      </c>
      <c r="H244" s="14">
        <f>IFERROR(VLOOKUP(C244,'June-18'!$F:$K,4,0),0)</f>
        <v>2945</v>
      </c>
    </row>
    <row r="245" spans="2:8" s="8" customFormat="1" ht="13.5" customHeight="1">
      <c r="B245" s="22" t="s">
        <v>583</v>
      </c>
      <c r="C245" s="14" t="s">
        <v>45</v>
      </c>
      <c r="D245" s="14" t="s">
        <v>269</v>
      </c>
      <c r="E245" s="14" t="s">
        <v>259</v>
      </c>
      <c r="F245" s="46">
        <f>IFERROR(VLOOKUP(C245,'MAY-18'!F:K,4,0), 0)</f>
        <v>920</v>
      </c>
      <c r="G245" s="14">
        <f>IFERROR(VLOOKUP(C245,'29MAY-18 '!$F:$K,4,0),0)</f>
        <v>932</v>
      </c>
      <c r="H245" s="14">
        <f>IFERROR(VLOOKUP(C245,'June-18'!$F:$K,4,0),0)</f>
        <v>932</v>
      </c>
    </row>
    <row r="246" spans="2:8" s="8" customFormat="1" ht="13.5" customHeight="1">
      <c r="B246" s="22" t="s">
        <v>591</v>
      </c>
      <c r="C246" s="14" t="s">
        <v>104</v>
      </c>
      <c r="D246" s="14" t="s">
        <v>269</v>
      </c>
      <c r="E246" s="14" t="s">
        <v>259</v>
      </c>
      <c r="F246" s="46">
        <f>IFERROR(VLOOKUP(C246,'MAY-18'!F:K,4,0), 0)</f>
        <v>0</v>
      </c>
      <c r="G246" s="14">
        <f>IFERROR(VLOOKUP(C246,'29MAY-18 '!$F:$K,4,0),0)</f>
        <v>0</v>
      </c>
      <c r="H246" s="14">
        <f>IFERROR(VLOOKUP(C246,'June-18'!$F:$K,4,0),0)</f>
        <v>0</v>
      </c>
    </row>
    <row r="247" spans="2:8" s="8" customFormat="1" ht="13.5" customHeight="1">
      <c r="B247" s="22" t="s">
        <v>589</v>
      </c>
      <c r="C247" s="14" t="s">
        <v>109</v>
      </c>
      <c r="D247" s="14" t="s">
        <v>269</v>
      </c>
      <c r="E247" s="14" t="s">
        <v>259</v>
      </c>
      <c r="F247" s="46">
        <f>IFERROR(VLOOKUP(C247,'MAY-18'!F:K,4,0), 0)</f>
        <v>17</v>
      </c>
      <c r="G247" s="14">
        <f>IFERROR(VLOOKUP(C247,'29MAY-18 '!$F:$K,4,0),0)</f>
        <v>17</v>
      </c>
      <c r="H247" s="14">
        <f>IFERROR(VLOOKUP(C247,'June-18'!$F:$K,4,0),0)</f>
        <v>17</v>
      </c>
    </row>
    <row r="248" spans="2:8" s="8" customFormat="1" ht="13.5" customHeight="1">
      <c r="B248" s="22" t="s">
        <v>590</v>
      </c>
      <c r="C248" s="14" t="s">
        <v>113</v>
      </c>
      <c r="D248" s="14" t="s">
        <v>269</v>
      </c>
      <c r="E248" s="14" t="s">
        <v>259</v>
      </c>
      <c r="F248" s="46">
        <f>IFERROR(VLOOKUP(C248,'MAY-18'!F:K,4,0), 0)</f>
        <v>62</v>
      </c>
      <c r="G248" s="14">
        <f>IFERROR(VLOOKUP(C248,'29MAY-18 '!$F:$K,4,0),0)</f>
        <v>62</v>
      </c>
      <c r="H248" s="14">
        <f>IFERROR(VLOOKUP(C248,'June-18'!$F:$K,4,0),0)</f>
        <v>64</v>
      </c>
    </row>
    <row r="249" spans="2:8" s="8" customFormat="1" ht="13.5" customHeight="1">
      <c r="B249" s="22" t="s">
        <v>585</v>
      </c>
      <c r="C249" s="14" t="s">
        <v>139</v>
      </c>
      <c r="D249" s="14" t="s">
        <v>269</v>
      </c>
      <c r="E249" s="14" t="s">
        <v>259</v>
      </c>
      <c r="F249" s="46">
        <f>IFERROR(VLOOKUP(C249,'MAY-18'!F:K,4,0), 0)</f>
        <v>622</v>
      </c>
      <c r="G249" s="14">
        <f>IFERROR(VLOOKUP(C249,'29MAY-18 '!$F:$K,4,0),0)</f>
        <v>618</v>
      </c>
      <c r="H249" s="14">
        <f>IFERROR(VLOOKUP(C249,'June-18'!$F:$K,4,0),0)</f>
        <v>667</v>
      </c>
    </row>
    <row r="250" spans="2:8" s="8" customFormat="1" ht="13.5" customHeight="1">
      <c r="B250" s="22" t="s">
        <v>588</v>
      </c>
      <c r="C250" s="14" t="s">
        <v>34</v>
      </c>
      <c r="D250" s="14" t="s">
        <v>269</v>
      </c>
      <c r="E250" s="14" t="s">
        <v>259</v>
      </c>
      <c r="F250" s="46">
        <f>IFERROR(VLOOKUP(C250,'MAY-18'!F:K,4,0), 0)</f>
        <v>526</v>
      </c>
      <c r="G250" s="14">
        <f>IFERROR(VLOOKUP(C250,'29MAY-18 '!$F:$K,4,0),0)</f>
        <v>532</v>
      </c>
      <c r="H250" s="14">
        <f>IFERROR(VLOOKUP(C250,'June-18'!$F:$K,4,0),0)</f>
        <v>544</v>
      </c>
    </row>
    <row r="251" spans="2:8" s="8" customFormat="1" ht="13.5" customHeight="1">
      <c r="B251" s="22" t="s">
        <v>592</v>
      </c>
      <c r="C251" s="14" t="s">
        <v>10</v>
      </c>
      <c r="D251" s="14" t="s">
        <v>277</v>
      </c>
      <c r="E251" s="14" t="s">
        <v>261</v>
      </c>
      <c r="F251" s="46">
        <f>IFERROR(VLOOKUP(C251,'MAY-18'!F:K,4,0), 0)</f>
        <v>2886</v>
      </c>
      <c r="G251" s="14">
        <f>IFERROR(VLOOKUP(C251,'29MAY-18 '!$F:$K,4,0),0)</f>
        <v>2895</v>
      </c>
      <c r="H251" s="14">
        <f>IFERROR(VLOOKUP(C251,'June-18'!$F:$K,4,0),0)</f>
        <v>3060</v>
      </c>
    </row>
    <row r="252" spans="2:8" s="8" customFormat="1" ht="13.5" customHeight="1">
      <c r="B252" s="22" t="s">
        <v>593</v>
      </c>
      <c r="C252" s="14" t="s">
        <v>144</v>
      </c>
      <c r="D252" s="14" t="s">
        <v>277</v>
      </c>
      <c r="E252" s="14" t="s">
        <v>261</v>
      </c>
      <c r="F252" s="46">
        <f>IFERROR(VLOOKUP(C252,'MAY-18'!F:K,4,0), 0)</f>
        <v>1378</v>
      </c>
      <c r="G252" s="14">
        <f>IFERROR(VLOOKUP(C252,'29MAY-18 '!$F:$K,4,0),0)</f>
        <v>1409</v>
      </c>
      <c r="H252" s="14">
        <f>IFERROR(VLOOKUP(C252,'June-18'!$F:$K,4,0),0)</f>
        <v>1451</v>
      </c>
    </row>
    <row r="253" spans="2:8" s="8" customFormat="1" ht="13.5" customHeight="1">
      <c r="B253" s="22" t="s">
        <v>639</v>
      </c>
      <c r="C253" s="14" t="s">
        <v>136</v>
      </c>
      <c r="D253" s="14" t="s">
        <v>277</v>
      </c>
      <c r="E253" s="14" t="s">
        <v>261</v>
      </c>
      <c r="F253" s="46">
        <f>IFERROR(VLOOKUP(C253,'MAY-18'!F:K,4,0), 0)</f>
        <v>0</v>
      </c>
      <c r="G253" s="14">
        <f>IFERROR(VLOOKUP(C253,'29MAY-18 '!$F:$K,4,0),0)</f>
        <v>0</v>
      </c>
      <c r="H253" s="14">
        <f>IFERROR(VLOOKUP(C253,'June-18'!$F:$K,4,0),0)</f>
        <v>0</v>
      </c>
    </row>
    <row r="254" spans="2:8" s="8" customFormat="1" ht="13.5" customHeight="1">
      <c r="B254" s="22" t="s">
        <v>595</v>
      </c>
      <c r="C254" s="14" t="s">
        <v>58</v>
      </c>
      <c r="D254" s="14" t="s">
        <v>278</v>
      </c>
      <c r="E254" s="14" t="s">
        <v>261</v>
      </c>
      <c r="F254" s="46">
        <f>IFERROR(VLOOKUP(C254,'MAY-18'!F:K,4,0), 0)</f>
        <v>201</v>
      </c>
      <c r="G254" s="14">
        <f>IFERROR(VLOOKUP(C254,'29MAY-18 '!$F:$K,4,0),0)</f>
        <v>204</v>
      </c>
      <c r="H254" s="14">
        <f>IFERROR(VLOOKUP(C254,'June-18'!$F:$K,4,0),0)</f>
        <v>207</v>
      </c>
    </row>
    <row r="255" spans="2:8" s="8" customFormat="1" ht="13.5" customHeight="1">
      <c r="B255" s="22" t="s">
        <v>597</v>
      </c>
      <c r="C255" s="14" t="s">
        <v>134</v>
      </c>
      <c r="D255" s="14" t="s">
        <v>278</v>
      </c>
      <c r="E255" s="14" t="s">
        <v>261</v>
      </c>
      <c r="F255" s="46">
        <f>IFERROR(VLOOKUP(C255,'MAY-18'!F:K,4,0), 0)</f>
        <v>9</v>
      </c>
      <c r="G255" s="14">
        <f>IFERROR(VLOOKUP(C255,'29MAY-18 '!$F:$K,4,0),0)</f>
        <v>13</v>
      </c>
      <c r="H255" s="14">
        <f>IFERROR(VLOOKUP(C255,'June-18'!$F:$K,4,0),0)</f>
        <v>16</v>
      </c>
    </row>
    <row r="256" spans="2:8" s="8" customFormat="1" ht="13.5" customHeight="1">
      <c r="B256" s="22" t="s">
        <v>594</v>
      </c>
      <c r="C256" s="14" t="s">
        <v>149</v>
      </c>
      <c r="D256" s="14" t="s">
        <v>278</v>
      </c>
      <c r="E256" s="14" t="s">
        <v>261</v>
      </c>
      <c r="F256" s="46">
        <f>IFERROR(VLOOKUP(C256,'MAY-18'!F:K,4,0), 0)</f>
        <v>14</v>
      </c>
      <c r="G256" s="14">
        <f>IFERROR(VLOOKUP(C256,'29MAY-18 '!$F:$K,4,0),0)</f>
        <v>14</v>
      </c>
      <c r="H256" s="14">
        <f>IFERROR(VLOOKUP(C256,'June-18'!$F:$K,4,0),0)</f>
        <v>14</v>
      </c>
    </row>
    <row r="257" spans="2:8" s="8" customFormat="1" ht="13.5" customHeight="1">
      <c r="B257" s="22" t="s">
        <v>596</v>
      </c>
      <c r="C257" s="14" t="s">
        <v>164</v>
      </c>
      <c r="D257" s="14" t="s">
        <v>278</v>
      </c>
      <c r="E257" s="14" t="s">
        <v>261</v>
      </c>
      <c r="F257" s="46">
        <f>IFERROR(VLOOKUP(C257,'MAY-18'!F:K,4,0), 0)</f>
        <v>0</v>
      </c>
      <c r="G257" s="14">
        <f>IFERROR(VLOOKUP(C257,'29MAY-18 '!$F:$K,4,0),0)</f>
        <v>0</v>
      </c>
      <c r="H257" s="14">
        <f>IFERROR(VLOOKUP(C257,'June-18'!$F:$K,4,0),0)</f>
        <v>0</v>
      </c>
    </row>
    <row r="258" spans="2:8" s="8" customFormat="1" ht="13.5" customHeight="1">
      <c r="B258" s="22" t="s">
        <v>598</v>
      </c>
      <c r="C258" s="14" t="s">
        <v>198</v>
      </c>
      <c r="D258" s="14" t="s">
        <v>278</v>
      </c>
      <c r="E258" s="14" t="s">
        <v>261</v>
      </c>
      <c r="F258" s="46">
        <f>IFERROR(VLOOKUP(C258,'MAY-18'!F:K,4,0), 0)</f>
        <v>28</v>
      </c>
      <c r="G258" s="14">
        <f>IFERROR(VLOOKUP(C258,'29MAY-18 '!$F:$K,4,0),0)</f>
        <v>29</v>
      </c>
      <c r="H258" s="14">
        <f>IFERROR(VLOOKUP(C258,'June-18'!$F:$K,4,0),0)</f>
        <v>29</v>
      </c>
    </row>
    <row r="259" spans="2:8" s="8" customFormat="1" ht="13.5" customHeight="1">
      <c r="B259" s="22" t="s">
        <v>599</v>
      </c>
      <c r="C259" s="14" t="s">
        <v>76</v>
      </c>
      <c r="D259" s="14" t="s">
        <v>59</v>
      </c>
      <c r="E259" s="14" t="s">
        <v>261</v>
      </c>
      <c r="F259" s="46">
        <f>IFERROR(VLOOKUP(C259,'MAY-18'!F:K,4,0), 0)</f>
        <v>10</v>
      </c>
      <c r="G259" s="14">
        <f>IFERROR(VLOOKUP(C259,'29MAY-18 '!$F:$K,4,0),0)</f>
        <v>10</v>
      </c>
      <c r="H259" s="14">
        <f>IFERROR(VLOOKUP(C259,'June-18'!$F:$K,4,0),0)</f>
        <v>10</v>
      </c>
    </row>
    <row r="260" spans="2:8" s="8" customFormat="1" ht="13.5" customHeight="1">
      <c r="B260" s="22" t="s">
        <v>600</v>
      </c>
      <c r="C260" s="14" t="s">
        <v>96</v>
      </c>
      <c r="D260" s="14" t="s">
        <v>59</v>
      </c>
      <c r="E260" s="14" t="s">
        <v>261</v>
      </c>
      <c r="F260" s="46">
        <f>IFERROR(VLOOKUP(C260,'MAY-18'!F:K,4,0), 0)</f>
        <v>0</v>
      </c>
      <c r="G260" s="14">
        <f>IFERROR(VLOOKUP(C260,'29MAY-18 '!$F:$K,4,0),0)</f>
        <v>0</v>
      </c>
      <c r="H260" s="14">
        <f>IFERROR(VLOOKUP(C260,'June-18'!$F:$K,4,0),0)</f>
        <v>0</v>
      </c>
    </row>
    <row r="261" spans="2:8" s="8" customFormat="1" ht="13.5" customHeight="1">
      <c r="B261" s="22" t="s">
        <v>602</v>
      </c>
      <c r="C261" s="14" t="s">
        <v>118</v>
      </c>
      <c r="D261" s="14" t="s">
        <v>59</v>
      </c>
      <c r="E261" s="14" t="s">
        <v>261</v>
      </c>
      <c r="F261" s="46">
        <f>IFERROR(VLOOKUP(C261,'MAY-18'!F:K,4,0), 0)</f>
        <v>0</v>
      </c>
      <c r="G261" s="14">
        <f>IFERROR(VLOOKUP(C261,'29MAY-18 '!$F:$K,4,0),0)</f>
        <v>0</v>
      </c>
      <c r="H261" s="14">
        <f>IFERROR(VLOOKUP(C261,'June-18'!$F:$K,4,0),0)</f>
        <v>0</v>
      </c>
    </row>
    <row r="262" spans="2:8" s="8" customFormat="1" ht="13.5" customHeight="1">
      <c r="B262" s="22" t="s">
        <v>605</v>
      </c>
      <c r="C262" s="14" t="s">
        <v>59</v>
      </c>
      <c r="D262" s="14" t="s">
        <v>59</v>
      </c>
      <c r="E262" s="14" t="s">
        <v>261</v>
      </c>
      <c r="F262" s="46">
        <f>IFERROR(VLOOKUP(C262,'MAY-18'!F:K,4,0), 0)</f>
        <v>0</v>
      </c>
      <c r="G262" s="14">
        <f>IFERROR(VLOOKUP(C262,'29MAY-18 '!$F:$K,4,0),0)</f>
        <v>0</v>
      </c>
      <c r="H262" s="14">
        <f>IFERROR(VLOOKUP(C262,'June-18'!$F:$K,4,0),0)</f>
        <v>0</v>
      </c>
    </row>
    <row r="263" spans="2:8" s="8" customFormat="1" ht="13.5" customHeight="1">
      <c r="B263" s="22" t="s">
        <v>604</v>
      </c>
      <c r="C263" s="14" t="s">
        <v>142</v>
      </c>
      <c r="D263" s="14" t="s">
        <v>59</v>
      </c>
      <c r="E263" s="14" t="s">
        <v>261</v>
      </c>
      <c r="F263" s="46">
        <f>IFERROR(VLOOKUP(C263,'MAY-18'!F:K,4,0), 0)</f>
        <v>0</v>
      </c>
      <c r="G263" s="14">
        <f>IFERROR(VLOOKUP(C263,'29MAY-18 '!$F:$K,4,0),0)</f>
        <v>0</v>
      </c>
      <c r="H263" s="14">
        <f>IFERROR(VLOOKUP(C263,'June-18'!$F:$K,4,0),0)</f>
        <v>0</v>
      </c>
    </row>
    <row r="264" spans="2:8" s="8" customFormat="1" ht="13.5" customHeight="1">
      <c r="B264" s="22" t="s">
        <v>601</v>
      </c>
      <c r="C264" s="14" t="s">
        <v>123</v>
      </c>
      <c r="D264" s="14" t="s">
        <v>59</v>
      </c>
      <c r="E264" s="14" t="s">
        <v>261</v>
      </c>
      <c r="F264" s="46">
        <f>IFERROR(VLOOKUP(C264,'MAY-18'!F:K,4,0), 0)</f>
        <v>0</v>
      </c>
      <c r="G264" s="14">
        <f>IFERROR(VLOOKUP(C264,'29MAY-18 '!$F:$K,4,0),0)</f>
        <v>0</v>
      </c>
      <c r="H264" s="14">
        <f>IFERROR(VLOOKUP(C264,'June-18'!$F:$K,4,0),0)</f>
        <v>0</v>
      </c>
    </row>
    <row r="265" spans="2:8" s="8" customFormat="1" ht="13.5" customHeight="1">
      <c r="B265" s="22" t="s">
        <v>603</v>
      </c>
      <c r="C265" s="14" t="s">
        <v>155</v>
      </c>
      <c r="D265" s="14" t="s">
        <v>59</v>
      </c>
      <c r="E265" s="14" t="s">
        <v>261</v>
      </c>
      <c r="F265" s="46">
        <f>IFERROR(VLOOKUP(C265,'MAY-18'!F:K,4,0), 0)</f>
        <v>3</v>
      </c>
      <c r="G265" s="14">
        <f>IFERROR(VLOOKUP(C265,'29MAY-18 '!$F:$K,4,0),0)</f>
        <v>3</v>
      </c>
      <c r="H265" s="14">
        <f>IFERROR(VLOOKUP(C265,'June-18'!$F:$K,4,0),0)</f>
        <v>3</v>
      </c>
    </row>
    <row r="266" spans="2:8" s="8" customFormat="1" ht="13.5" customHeight="1">
      <c r="B266" s="22" t="s">
        <v>609</v>
      </c>
      <c r="C266" s="14" t="s">
        <v>8</v>
      </c>
      <c r="D266" s="14" t="s">
        <v>279</v>
      </c>
      <c r="E266" s="14" t="s">
        <v>261</v>
      </c>
      <c r="F266" s="46">
        <f>IFERROR(VLOOKUP(C266,'MAY-18'!F:K,4,0), 0)</f>
        <v>0</v>
      </c>
      <c r="G266" s="14">
        <f>IFERROR(VLOOKUP(C266,'29MAY-18 '!$F:$K,4,0),0)</f>
        <v>0</v>
      </c>
      <c r="H266" s="14">
        <f>IFERROR(VLOOKUP(C266,'June-18'!$F:$K,4,0),0)</f>
        <v>0</v>
      </c>
    </row>
    <row r="267" spans="2:8" s="8" customFormat="1" ht="13.5" customHeight="1">
      <c r="B267" s="22" t="s">
        <v>610</v>
      </c>
      <c r="C267" s="14" t="s">
        <v>36</v>
      </c>
      <c r="D267" s="14" t="s">
        <v>279</v>
      </c>
      <c r="E267" s="14" t="s">
        <v>261</v>
      </c>
      <c r="F267" s="46">
        <f>IFERROR(VLOOKUP(C267,'MAY-18'!F:K,4,0), 0)</f>
        <v>20</v>
      </c>
      <c r="G267" s="14">
        <f>IFERROR(VLOOKUP(C267,'29MAY-18 '!$F:$K,4,0),0)</f>
        <v>20</v>
      </c>
      <c r="H267" s="14">
        <f>IFERROR(VLOOKUP(C267,'June-18'!$F:$K,4,0),0)</f>
        <v>20</v>
      </c>
    </row>
    <row r="268" spans="2:8" s="8" customFormat="1" ht="13.5" customHeight="1">
      <c r="B268" s="22" t="s">
        <v>606</v>
      </c>
      <c r="C268" s="14" t="s">
        <v>148</v>
      </c>
      <c r="D268" s="14" t="s">
        <v>279</v>
      </c>
      <c r="E268" s="14" t="s">
        <v>261</v>
      </c>
      <c r="F268" s="46">
        <f>IFERROR(VLOOKUP(C268,'MAY-18'!F:K,4,0), 0)</f>
        <v>111</v>
      </c>
      <c r="G268" s="14">
        <f>IFERROR(VLOOKUP(C268,'29MAY-18 '!$F:$K,4,0),0)</f>
        <v>117</v>
      </c>
      <c r="H268" s="14">
        <f>IFERROR(VLOOKUP(C268,'June-18'!$F:$K,4,0),0)</f>
        <v>121</v>
      </c>
    </row>
    <row r="269" spans="2:8" s="8" customFormat="1" ht="13.5" customHeight="1">
      <c r="B269" s="22" t="s">
        <v>613</v>
      </c>
      <c r="C269" s="14" t="s">
        <v>143</v>
      </c>
      <c r="D269" s="14" t="s">
        <v>279</v>
      </c>
      <c r="E269" s="14" t="s">
        <v>261</v>
      </c>
      <c r="F269" s="46">
        <f>IFERROR(VLOOKUP(C269,'MAY-18'!F:K,4,0), 0)</f>
        <v>0</v>
      </c>
      <c r="G269" s="14">
        <f>IFERROR(VLOOKUP(C269,'29MAY-18 '!$F:$K,4,0),0)</f>
        <v>0</v>
      </c>
      <c r="H269" s="14">
        <f>IFERROR(VLOOKUP(C269,'June-18'!$F:$K,4,0),0)</f>
        <v>0</v>
      </c>
    </row>
    <row r="270" spans="2:8" s="8" customFormat="1" ht="13.5" customHeight="1">
      <c r="B270" s="22" t="s">
        <v>607</v>
      </c>
      <c r="C270" s="14" t="s">
        <v>199</v>
      </c>
      <c r="D270" s="14" t="s">
        <v>279</v>
      </c>
      <c r="E270" s="14" t="s">
        <v>261</v>
      </c>
      <c r="F270" s="46">
        <f>IFERROR(VLOOKUP(C270,'MAY-18'!F:K,4,0), 0)</f>
        <v>10</v>
      </c>
      <c r="G270" s="14">
        <f>IFERROR(VLOOKUP(C270,'29MAY-18 '!$F:$K,4,0),0)</f>
        <v>12</v>
      </c>
      <c r="H270" s="14">
        <f>IFERROR(VLOOKUP(C270,'June-18'!$F:$K,4,0),0)</f>
        <v>17</v>
      </c>
    </row>
    <row r="271" spans="2:8" s="8" customFormat="1" ht="13.5" customHeight="1">
      <c r="B271" s="22" t="s">
        <v>608</v>
      </c>
      <c r="C271" s="14" t="s">
        <v>186</v>
      </c>
      <c r="D271" s="14" t="s">
        <v>279</v>
      </c>
      <c r="E271" s="14" t="s">
        <v>261</v>
      </c>
      <c r="F271" s="46">
        <f>IFERROR(VLOOKUP(C271,'MAY-18'!F:K,4,0), 0)</f>
        <v>33</v>
      </c>
      <c r="G271" s="14">
        <f>IFERROR(VLOOKUP(C271,'29MAY-18 '!$F:$K,4,0),0)</f>
        <v>33</v>
      </c>
      <c r="H271" s="14">
        <f>IFERROR(VLOOKUP(C271,'June-18'!$F:$K,4,0),0)</f>
        <v>33</v>
      </c>
    </row>
    <row r="272" spans="2:8" s="8" customFormat="1" ht="13.5" customHeight="1">
      <c r="B272" s="22" t="s">
        <v>616</v>
      </c>
      <c r="C272" s="14" t="s">
        <v>617</v>
      </c>
      <c r="D272" s="14" t="s">
        <v>279</v>
      </c>
      <c r="E272" s="14" t="s">
        <v>261</v>
      </c>
      <c r="F272" s="46">
        <f>IFERROR(VLOOKUP(C272,'MAY-18'!F:K,4,0), 0)</f>
        <v>0</v>
      </c>
      <c r="G272" s="14">
        <f>IFERROR(VLOOKUP(C272,'29MAY-18 '!$F:$K,4,0),0)</f>
        <v>0</v>
      </c>
      <c r="H272" s="14">
        <f>IFERROR(VLOOKUP(C272,'June-18'!$F:$K,4,0),0)</f>
        <v>0</v>
      </c>
    </row>
    <row r="273" spans="2:8" s="8" customFormat="1" ht="13.5" customHeight="1">
      <c r="B273" s="22" t="s">
        <v>614</v>
      </c>
      <c r="C273" s="14" t="s">
        <v>615</v>
      </c>
      <c r="D273" s="14" t="s">
        <v>279</v>
      </c>
      <c r="E273" s="14" t="s">
        <v>261</v>
      </c>
      <c r="F273" s="46">
        <f>IFERROR(VLOOKUP(C273,'MAY-18'!F:K,4,0), 0)</f>
        <v>0</v>
      </c>
      <c r="G273" s="14">
        <f>IFERROR(VLOOKUP(C273,'29MAY-18 '!$F:$K,4,0),0)</f>
        <v>0</v>
      </c>
      <c r="H273" s="14">
        <f>IFERROR(VLOOKUP(C273,'June-18'!$F:$K,4,0),0)</f>
        <v>0</v>
      </c>
    </row>
    <row r="274" spans="2:8" s="8" customFormat="1" ht="13.5" customHeight="1">
      <c r="B274" s="22" t="s">
        <v>611</v>
      </c>
      <c r="C274" s="14" t="s">
        <v>612</v>
      </c>
      <c r="D274" s="14" t="s">
        <v>279</v>
      </c>
      <c r="E274" s="14" t="s">
        <v>261</v>
      </c>
      <c r="F274" s="46">
        <f>IFERROR(VLOOKUP(C274,'MAY-18'!F:K,4,0), 0)</f>
        <v>0</v>
      </c>
      <c r="G274" s="14">
        <f>IFERROR(VLOOKUP(C274,'29MAY-18 '!$F:$K,4,0),0)</f>
        <v>0</v>
      </c>
      <c r="H274" s="14">
        <f>IFERROR(VLOOKUP(C274,'June-18'!$F:$K,4,0),0)</f>
        <v>0</v>
      </c>
    </row>
    <row r="275" spans="2:8" s="8" customFormat="1" ht="13.5" customHeight="1">
      <c r="B275" s="22"/>
      <c r="C275" s="6" t="s">
        <v>629</v>
      </c>
      <c r="D275" s="14"/>
      <c r="E275" s="14"/>
      <c r="F275" s="46">
        <f>IFERROR(VLOOKUP(C275,'MAY-18'!F:K,4,0), 0)</f>
        <v>0</v>
      </c>
      <c r="G275" s="14">
        <f>IFERROR(VLOOKUP(C275,'29MAY-18 '!$F:$K,4,0),0)</f>
        <v>0</v>
      </c>
      <c r="H275" s="14">
        <f>IFERROR(VLOOKUP(C275,'June-18'!$F:$K,4,0),0)</f>
        <v>0</v>
      </c>
    </row>
    <row r="276" spans="2:8" s="8" customFormat="1" ht="13.5" customHeight="1">
      <c r="B276" s="22"/>
      <c r="C276" s="14" t="s">
        <v>628</v>
      </c>
      <c r="D276" s="14"/>
      <c r="E276" s="14"/>
      <c r="F276" s="46">
        <f>IFERROR(VLOOKUP(C276,'MAY-18'!F:K,4,0), 0)</f>
        <v>0</v>
      </c>
      <c r="G276" s="14">
        <f>IFERROR(VLOOKUP(C276,'29MAY-18 '!$F:$K,4,0),0)</f>
        <v>0</v>
      </c>
      <c r="H276" s="14">
        <f>IFERROR(VLOOKUP(C276,'June-18'!$F:$K,4,0),0)</f>
        <v>0</v>
      </c>
    </row>
    <row r="277" spans="2:8" s="8" customFormat="1" ht="13.5" customHeight="1">
      <c r="B277" s="22"/>
      <c r="C277" s="14" t="s">
        <v>627</v>
      </c>
      <c r="D277" s="14"/>
      <c r="E277" s="14"/>
      <c r="F277" s="46">
        <f>IFERROR(VLOOKUP(C277,'MAY-18'!F:K,4,0), 0)</f>
        <v>0</v>
      </c>
      <c r="G277" s="14">
        <f>IFERROR(VLOOKUP(C277,'29MAY-18 '!$F:$K,4,0),0)</f>
        <v>0</v>
      </c>
      <c r="H277" s="14">
        <f>IFERROR(VLOOKUP(C277,'June-18'!$F:$K,4,0),0)</f>
        <v>0</v>
      </c>
    </row>
    <row r="278" spans="2:8" s="8" customFormat="1" ht="13.5" customHeight="1">
      <c r="B278" s="22"/>
      <c r="C278" s="14" t="s">
        <v>626</v>
      </c>
      <c r="D278" s="14"/>
      <c r="E278" s="14"/>
      <c r="F278" s="46">
        <f>IFERROR(VLOOKUP(C278,'MAY-18'!F:K,4,0), 0)</f>
        <v>0</v>
      </c>
      <c r="G278" s="14">
        <f>IFERROR(VLOOKUP(C278,'29MAY-18 '!$F:$K,4,0),0)</f>
        <v>0</v>
      </c>
      <c r="H278" s="14">
        <f>IFERROR(VLOOKUP(C278,'June-18'!$F:$K,4,0),0)</f>
        <v>0</v>
      </c>
    </row>
    <row r="279" spans="2:8" s="8" customFormat="1" ht="13.5" customHeight="1">
      <c r="B279" s="22"/>
      <c r="C279" s="14" t="s">
        <v>625</v>
      </c>
      <c r="D279" s="14"/>
      <c r="E279" s="14"/>
      <c r="F279" s="46">
        <f>IFERROR(VLOOKUP(C279,'MAY-18'!F:K,4,0), 0)</f>
        <v>0</v>
      </c>
      <c r="G279" s="14">
        <f>IFERROR(VLOOKUP(C279,'29MAY-18 '!$F:$K,4,0),0)</f>
        <v>0</v>
      </c>
      <c r="H279" s="14">
        <f>IFERROR(VLOOKUP(C279,'June-18'!$F:$K,4,0),0)</f>
        <v>0</v>
      </c>
    </row>
    <row r="280" spans="2:8" s="8" customFormat="1" ht="13.5" customHeight="1">
      <c r="B280" s="22"/>
      <c r="C280" s="14" t="s">
        <v>624</v>
      </c>
      <c r="D280" s="14"/>
      <c r="E280" s="14"/>
      <c r="F280" s="46">
        <f>IFERROR(VLOOKUP(C280,'MAY-18'!F:K,4,0), 0)</f>
        <v>0</v>
      </c>
      <c r="G280" s="14">
        <f>IFERROR(VLOOKUP(C280,'29MAY-18 '!$F:$K,4,0),0)</f>
        <v>0</v>
      </c>
      <c r="H280" s="14">
        <f>IFERROR(VLOOKUP(C280,'June-18'!$F:$K,4,0),0)</f>
        <v>0</v>
      </c>
    </row>
    <row r="284" spans="2:8" s="16" customFormat="1" ht="13.5" customHeight="1">
      <c r="B284" s="21" t="s">
        <v>302</v>
      </c>
      <c r="C284" s="13" t="s">
        <v>254</v>
      </c>
      <c r="D284" s="13" t="s">
        <v>287</v>
      </c>
      <c r="E284" s="13" t="s">
        <v>257</v>
      </c>
      <c r="F284" s="7">
        <f>F$2</f>
        <v>43231</v>
      </c>
      <c r="G284" s="7">
        <f t="shared" ref="G284:H284" si="7">G$2</f>
        <v>43249</v>
      </c>
      <c r="H284" s="7">
        <f t="shared" si="7"/>
        <v>43279</v>
      </c>
    </row>
    <row r="285" spans="2:8" s="8" customFormat="1" ht="13.5" customHeight="1">
      <c r="B285" s="22" t="s">
        <v>303</v>
      </c>
      <c r="C285" s="14" t="s">
        <v>211</v>
      </c>
      <c r="D285" s="14" t="s">
        <v>288</v>
      </c>
      <c r="E285" s="14" t="s">
        <v>297</v>
      </c>
      <c r="F285" s="14"/>
      <c r="G285" s="14"/>
      <c r="H285" s="14"/>
    </row>
    <row r="286" spans="2:8" s="8" customFormat="1" ht="13.5" customHeight="1">
      <c r="B286" s="22" t="s">
        <v>304</v>
      </c>
      <c r="C286" s="14" t="s">
        <v>222</v>
      </c>
      <c r="D286" s="14" t="s">
        <v>288</v>
      </c>
      <c r="E286" s="14" t="s">
        <v>297</v>
      </c>
      <c r="F286" s="14"/>
      <c r="G286" s="14"/>
      <c r="H286" s="14"/>
    </row>
    <row r="287" spans="2:8" s="8" customFormat="1" ht="13.5" customHeight="1">
      <c r="B287" s="22" t="s">
        <v>305</v>
      </c>
      <c r="C287" s="14" t="s">
        <v>224</v>
      </c>
      <c r="D287" s="14" t="s">
        <v>288</v>
      </c>
      <c r="E287" s="14" t="s">
        <v>297</v>
      </c>
      <c r="F287" s="14"/>
      <c r="G287" s="14"/>
      <c r="H287" s="14"/>
    </row>
    <row r="288" spans="2:8" s="8" customFormat="1" ht="13.5" customHeight="1">
      <c r="B288" s="22" t="s">
        <v>306</v>
      </c>
      <c r="C288" s="14" t="s">
        <v>232</v>
      </c>
      <c r="D288" s="14" t="s">
        <v>288</v>
      </c>
      <c r="E288" s="14" t="s">
        <v>297</v>
      </c>
      <c r="F288" s="14"/>
      <c r="G288" s="14"/>
      <c r="H288" s="14"/>
    </row>
    <row r="289" spans="2:8" s="8" customFormat="1" ht="13.5" customHeight="1">
      <c r="B289" s="22" t="s">
        <v>307</v>
      </c>
      <c r="C289" s="14" t="s">
        <v>242</v>
      </c>
      <c r="D289" s="14" t="s">
        <v>288</v>
      </c>
      <c r="E289" s="14" t="s">
        <v>297</v>
      </c>
      <c r="F289" s="14"/>
      <c r="G289" s="14"/>
      <c r="H289" s="14"/>
    </row>
    <row r="290" spans="2:8" s="8" customFormat="1" ht="13.5" customHeight="1">
      <c r="B290" s="23" t="s">
        <v>308</v>
      </c>
      <c r="C290" s="15" t="s">
        <v>248</v>
      </c>
      <c r="D290" s="15" t="s">
        <v>288</v>
      </c>
      <c r="E290" s="15" t="s">
        <v>297</v>
      </c>
      <c r="F290" s="15"/>
      <c r="G290" s="15"/>
      <c r="H290" s="15"/>
    </row>
    <row r="291" spans="2:8" s="8" customFormat="1" ht="13.5" customHeight="1">
      <c r="B291" s="22" t="s">
        <v>309</v>
      </c>
      <c r="C291" s="14" t="s">
        <v>233</v>
      </c>
      <c r="D291" s="14" t="s">
        <v>289</v>
      </c>
      <c r="E291" s="14" t="s">
        <v>297</v>
      </c>
      <c r="F291" s="32"/>
      <c r="G291" s="14"/>
      <c r="H291" s="14"/>
    </row>
    <row r="292" spans="2:8" s="8" customFormat="1" ht="13.5" customHeight="1">
      <c r="B292" s="22" t="s">
        <v>310</v>
      </c>
      <c r="C292" s="14" t="s">
        <v>235</v>
      </c>
      <c r="D292" s="14" t="s">
        <v>289</v>
      </c>
      <c r="E292" s="14" t="s">
        <v>297</v>
      </c>
      <c r="F292" s="14"/>
      <c r="G292" s="14"/>
      <c r="H292" s="14"/>
    </row>
    <row r="293" spans="2:8" s="8" customFormat="1" ht="13.5" customHeight="1">
      <c r="B293" s="23" t="s">
        <v>311</v>
      </c>
      <c r="C293" s="15" t="s">
        <v>241</v>
      </c>
      <c r="D293" s="15" t="s">
        <v>289</v>
      </c>
      <c r="E293" s="15" t="s">
        <v>297</v>
      </c>
      <c r="F293" s="15"/>
      <c r="G293" s="15"/>
      <c r="H293" s="15"/>
    </row>
    <row r="294" spans="2:8" s="8" customFormat="1" ht="13.5" customHeight="1">
      <c r="B294" s="22" t="s">
        <v>312</v>
      </c>
      <c r="C294" s="14" t="s">
        <v>216</v>
      </c>
      <c r="D294" s="14" t="s">
        <v>290</v>
      </c>
      <c r="E294" s="14" t="s">
        <v>298</v>
      </c>
      <c r="F294" s="32"/>
      <c r="G294" s="14"/>
      <c r="H294" s="14"/>
    </row>
    <row r="295" spans="2:8" s="8" customFormat="1" ht="13.5" customHeight="1">
      <c r="B295" s="22" t="s">
        <v>313</v>
      </c>
      <c r="C295" s="14" t="s">
        <v>217</v>
      </c>
      <c r="D295" s="14" t="s">
        <v>290</v>
      </c>
      <c r="E295" s="14" t="s">
        <v>298</v>
      </c>
      <c r="F295" s="14"/>
      <c r="G295" s="14"/>
      <c r="H295" s="14"/>
    </row>
    <row r="296" spans="2:8" s="8" customFormat="1" ht="13.5" customHeight="1">
      <c r="B296" s="22" t="s">
        <v>314</v>
      </c>
      <c r="C296" s="14" t="s">
        <v>225</v>
      </c>
      <c r="D296" s="14" t="s">
        <v>290</v>
      </c>
      <c r="E296" s="14" t="s">
        <v>298</v>
      </c>
      <c r="F296" s="14"/>
      <c r="G296" s="14"/>
      <c r="H296" s="14"/>
    </row>
    <row r="297" spans="2:8" s="8" customFormat="1" ht="13.5" customHeight="1">
      <c r="B297" s="22" t="s">
        <v>315</v>
      </c>
      <c r="C297" s="14" t="s">
        <v>238</v>
      </c>
      <c r="D297" s="14" t="s">
        <v>290</v>
      </c>
      <c r="E297" s="14" t="s">
        <v>298</v>
      </c>
      <c r="F297" s="14"/>
      <c r="G297" s="14"/>
      <c r="H297" s="14"/>
    </row>
    <row r="298" spans="2:8" s="8" customFormat="1" ht="13.5" customHeight="1">
      <c r="B298" s="23" t="s">
        <v>316</v>
      </c>
      <c r="C298" s="15" t="s">
        <v>252</v>
      </c>
      <c r="D298" s="15" t="s">
        <v>290</v>
      </c>
      <c r="E298" s="15" t="s">
        <v>298</v>
      </c>
      <c r="F298" s="15"/>
      <c r="G298" s="15"/>
      <c r="H298" s="15"/>
    </row>
    <row r="299" spans="2:8" s="8" customFormat="1" ht="13.5" customHeight="1">
      <c r="B299" s="22" t="s">
        <v>317</v>
      </c>
      <c r="C299" s="14" t="s">
        <v>218</v>
      </c>
      <c r="D299" s="14" t="s">
        <v>291</v>
      </c>
      <c r="E299" s="14" t="s">
        <v>298</v>
      </c>
      <c r="F299" s="32"/>
      <c r="G299" s="14"/>
      <c r="H299" s="14"/>
    </row>
    <row r="300" spans="2:8" s="8" customFormat="1" ht="13.5" customHeight="1">
      <c r="B300" s="22" t="s">
        <v>318</v>
      </c>
      <c r="C300" s="14" t="s">
        <v>219</v>
      </c>
      <c r="D300" s="14" t="s">
        <v>291</v>
      </c>
      <c r="E300" s="14" t="s">
        <v>298</v>
      </c>
      <c r="F300" s="14"/>
      <c r="G300" s="14"/>
      <c r="H300" s="14"/>
    </row>
    <row r="301" spans="2:8" s="8" customFormat="1" ht="13.5" customHeight="1">
      <c r="B301" s="22" t="s">
        <v>319</v>
      </c>
      <c r="C301" s="14" t="s">
        <v>226</v>
      </c>
      <c r="D301" s="14" t="s">
        <v>291</v>
      </c>
      <c r="E301" s="14" t="s">
        <v>298</v>
      </c>
      <c r="F301" s="14"/>
      <c r="G301" s="14"/>
      <c r="H301" s="14"/>
    </row>
    <row r="302" spans="2:8" s="8" customFormat="1" ht="13.5" customHeight="1">
      <c r="B302" s="22" t="s">
        <v>320</v>
      </c>
      <c r="C302" s="14" t="s">
        <v>228</v>
      </c>
      <c r="D302" s="14" t="s">
        <v>291</v>
      </c>
      <c r="E302" s="14" t="s">
        <v>298</v>
      </c>
      <c r="F302" s="14"/>
      <c r="G302" s="14"/>
      <c r="H302" s="14"/>
    </row>
    <row r="303" spans="2:8" s="8" customFormat="1" ht="13.5" customHeight="1">
      <c r="B303" s="22" t="s">
        <v>321</v>
      </c>
      <c r="C303" s="14" t="s">
        <v>230</v>
      </c>
      <c r="D303" s="14" t="s">
        <v>291</v>
      </c>
      <c r="E303" s="14" t="s">
        <v>298</v>
      </c>
      <c r="F303" s="14"/>
      <c r="G303" s="14"/>
      <c r="H303" s="14"/>
    </row>
    <row r="304" spans="2:8" s="8" customFormat="1" ht="13.5" customHeight="1">
      <c r="B304" s="22" t="s">
        <v>322</v>
      </c>
      <c r="C304" s="14" t="s">
        <v>237</v>
      </c>
      <c r="D304" s="14" t="s">
        <v>291</v>
      </c>
      <c r="E304" s="14" t="s">
        <v>298</v>
      </c>
      <c r="F304" s="14"/>
      <c r="G304" s="14"/>
      <c r="H304" s="14"/>
    </row>
    <row r="305" spans="2:8" s="8" customFormat="1" ht="13.5" customHeight="1">
      <c r="B305" s="23" t="s">
        <v>323</v>
      </c>
      <c r="C305" s="15" t="s">
        <v>244</v>
      </c>
      <c r="D305" s="15" t="s">
        <v>291</v>
      </c>
      <c r="E305" s="15" t="s">
        <v>298</v>
      </c>
      <c r="F305" s="15"/>
      <c r="G305" s="15"/>
      <c r="H305" s="15"/>
    </row>
    <row r="306" spans="2:8" s="8" customFormat="1" ht="13.5" customHeight="1">
      <c r="B306" s="22" t="s">
        <v>324</v>
      </c>
      <c r="C306" s="14" t="s">
        <v>212</v>
      </c>
      <c r="D306" s="14" t="s">
        <v>292</v>
      </c>
      <c r="E306" s="14" t="s">
        <v>299</v>
      </c>
      <c r="F306" s="32"/>
      <c r="G306" s="14"/>
      <c r="H306" s="14"/>
    </row>
    <row r="307" spans="2:8" s="8" customFormat="1" ht="13.5" customHeight="1">
      <c r="B307" s="22" t="s">
        <v>325</v>
      </c>
      <c r="C307" s="14" t="s">
        <v>213</v>
      </c>
      <c r="D307" s="14" t="s">
        <v>292</v>
      </c>
      <c r="E307" s="14" t="s">
        <v>299</v>
      </c>
      <c r="F307" s="14"/>
      <c r="G307" s="14"/>
      <c r="H307" s="14"/>
    </row>
    <row r="308" spans="2:8" s="8" customFormat="1" ht="13.5" customHeight="1">
      <c r="B308" s="22" t="s">
        <v>326</v>
      </c>
      <c r="C308" s="14" t="s">
        <v>65</v>
      </c>
      <c r="D308" s="14" t="s">
        <v>292</v>
      </c>
      <c r="E308" s="14" t="s">
        <v>299</v>
      </c>
      <c r="F308" s="14"/>
      <c r="G308" s="14"/>
      <c r="H308" s="14"/>
    </row>
    <row r="309" spans="2:8" s="8" customFormat="1" ht="13.5" customHeight="1">
      <c r="B309" s="22" t="s">
        <v>327</v>
      </c>
      <c r="C309" s="14" t="s">
        <v>223</v>
      </c>
      <c r="D309" s="14" t="s">
        <v>292</v>
      </c>
      <c r="E309" s="14" t="s">
        <v>299</v>
      </c>
      <c r="F309" s="14"/>
      <c r="G309" s="14"/>
      <c r="H309" s="14"/>
    </row>
    <row r="310" spans="2:8" s="8" customFormat="1" ht="13.5" customHeight="1">
      <c r="B310" s="22" t="s">
        <v>328</v>
      </c>
      <c r="C310" s="14" t="s">
        <v>236</v>
      </c>
      <c r="D310" s="14" t="s">
        <v>292</v>
      </c>
      <c r="E310" s="14" t="s">
        <v>299</v>
      </c>
      <c r="F310" s="14"/>
      <c r="G310" s="14"/>
      <c r="H310" s="14"/>
    </row>
    <row r="311" spans="2:8" s="8" customFormat="1" ht="13.5" customHeight="1">
      <c r="B311" s="22" t="s">
        <v>329</v>
      </c>
      <c r="C311" s="14" t="s">
        <v>243</v>
      </c>
      <c r="D311" s="14" t="s">
        <v>292</v>
      </c>
      <c r="E311" s="14" t="s">
        <v>299</v>
      </c>
      <c r="F311" s="14"/>
      <c r="G311" s="14"/>
      <c r="H311" s="14"/>
    </row>
    <row r="312" spans="2:8" s="8" customFormat="1" ht="13.5" customHeight="1">
      <c r="B312" s="22" t="s">
        <v>330</v>
      </c>
      <c r="C312" s="14" t="s">
        <v>249</v>
      </c>
      <c r="D312" s="14" t="s">
        <v>292</v>
      </c>
      <c r="E312" s="14" t="s">
        <v>299</v>
      </c>
      <c r="F312" s="14"/>
      <c r="G312" s="14"/>
      <c r="H312" s="14"/>
    </row>
    <row r="313" spans="2:8" s="8" customFormat="1" ht="13.5" customHeight="1">
      <c r="B313" s="22" t="s">
        <v>358</v>
      </c>
      <c r="C313" s="14" t="s">
        <v>357</v>
      </c>
      <c r="D313" s="14" t="s">
        <v>292</v>
      </c>
      <c r="E313" s="14" t="s">
        <v>299</v>
      </c>
      <c r="F313" s="14"/>
      <c r="G313" s="14"/>
      <c r="H313" s="14"/>
    </row>
    <row r="314" spans="2:8" s="8" customFormat="1" ht="13.5" customHeight="1">
      <c r="B314" s="23" t="s">
        <v>331</v>
      </c>
      <c r="C314" s="15" t="s">
        <v>251</v>
      </c>
      <c r="D314" s="15" t="s">
        <v>292</v>
      </c>
      <c r="E314" s="15" t="s">
        <v>299</v>
      </c>
      <c r="F314" s="15"/>
      <c r="G314" s="15"/>
      <c r="H314" s="15"/>
    </row>
    <row r="315" spans="2:8" s="8" customFormat="1" ht="13.5" customHeight="1">
      <c r="B315" s="22" t="s">
        <v>332</v>
      </c>
      <c r="C315" s="14" t="s">
        <v>205</v>
      </c>
      <c r="D315" s="14" t="s">
        <v>293</v>
      </c>
      <c r="E315" s="14" t="s">
        <v>299</v>
      </c>
      <c r="F315" s="32"/>
      <c r="G315" s="14"/>
      <c r="H315" s="14"/>
    </row>
    <row r="316" spans="2:8" s="8" customFormat="1" ht="13.5" customHeight="1">
      <c r="B316" s="22" t="s">
        <v>333</v>
      </c>
      <c r="C316" s="14" t="s">
        <v>220</v>
      </c>
      <c r="D316" s="14" t="s">
        <v>293</v>
      </c>
      <c r="E316" s="14" t="s">
        <v>299</v>
      </c>
      <c r="F316" s="14"/>
      <c r="G316" s="14"/>
      <c r="H316" s="14"/>
    </row>
    <row r="317" spans="2:8" s="8" customFormat="1" ht="13.5" customHeight="1">
      <c r="B317" s="22" t="s">
        <v>334</v>
      </c>
      <c r="C317" s="14" t="s">
        <v>227</v>
      </c>
      <c r="D317" s="14" t="s">
        <v>293</v>
      </c>
      <c r="E317" s="14" t="s">
        <v>299</v>
      </c>
      <c r="F317" s="14"/>
      <c r="G317" s="14"/>
      <c r="H317" s="14"/>
    </row>
    <row r="318" spans="2:8" s="8" customFormat="1" ht="13.5" customHeight="1">
      <c r="B318" s="23" t="s">
        <v>335</v>
      </c>
      <c r="C318" s="15" t="s">
        <v>245</v>
      </c>
      <c r="D318" s="15" t="s">
        <v>293</v>
      </c>
      <c r="E318" s="15" t="s">
        <v>299</v>
      </c>
      <c r="F318" s="15"/>
      <c r="G318" s="15"/>
      <c r="H318" s="15"/>
    </row>
    <row r="319" spans="2:8" s="8" customFormat="1" ht="13.5" customHeight="1">
      <c r="B319" s="22" t="s">
        <v>336</v>
      </c>
      <c r="C319" s="14" t="s">
        <v>208</v>
      </c>
      <c r="D319" s="14" t="s">
        <v>294</v>
      </c>
      <c r="E319" s="14" t="s">
        <v>299</v>
      </c>
      <c r="F319" s="32"/>
      <c r="G319" s="14"/>
      <c r="H319" s="14"/>
    </row>
    <row r="320" spans="2:8" s="8" customFormat="1" ht="13.5" customHeight="1">
      <c r="B320" s="22" t="s">
        <v>337</v>
      </c>
      <c r="C320" s="14" t="s">
        <v>221</v>
      </c>
      <c r="D320" s="14" t="s">
        <v>294</v>
      </c>
      <c r="E320" s="14" t="s">
        <v>299</v>
      </c>
      <c r="F320" s="14"/>
      <c r="G320" s="14"/>
      <c r="H320" s="14"/>
    </row>
    <row r="321" spans="2:8" s="8" customFormat="1" ht="13.5" customHeight="1">
      <c r="B321" s="22" t="s">
        <v>338</v>
      </c>
      <c r="C321" s="14" t="s">
        <v>239</v>
      </c>
      <c r="D321" s="14" t="s">
        <v>294</v>
      </c>
      <c r="E321" s="14" t="s">
        <v>299</v>
      </c>
      <c r="F321" s="14"/>
      <c r="G321" s="14"/>
      <c r="H321" s="14"/>
    </row>
    <row r="322" spans="2:8" s="8" customFormat="1" ht="13.5" customHeight="1">
      <c r="B322" s="23" t="s">
        <v>339</v>
      </c>
      <c r="C322" s="15" t="s">
        <v>246</v>
      </c>
      <c r="D322" s="15" t="s">
        <v>294</v>
      </c>
      <c r="E322" s="15" t="s">
        <v>299</v>
      </c>
      <c r="F322" s="15"/>
      <c r="G322" s="15"/>
      <c r="H322" s="15"/>
    </row>
    <row r="323" spans="2:8" s="8" customFormat="1" ht="13.5" customHeight="1">
      <c r="B323" s="22" t="s">
        <v>340</v>
      </c>
      <c r="C323" s="14" t="s">
        <v>207</v>
      </c>
      <c r="D323" s="14" t="s">
        <v>295</v>
      </c>
      <c r="E323" s="14" t="s">
        <v>300</v>
      </c>
      <c r="F323" s="32"/>
      <c r="G323" s="14"/>
      <c r="H323" s="14"/>
    </row>
    <row r="324" spans="2:8" s="8" customFormat="1" ht="13.5" customHeight="1">
      <c r="B324" s="22" t="s">
        <v>341</v>
      </c>
      <c r="C324" s="14" t="s">
        <v>210</v>
      </c>
      <c r="D324" s="14" t="s">
        <v>295</v>
      </c>
      <c r="E324" s="14" t="s">
        <v>300</v>
      </c>
      <c r="F324" s="14"/>
      <c r="G324" s="14"/>
      <c r="H324" s="14"/>
    </row>
    <row r="325" spans="2:8" s="8" customFormat="1" ht="13.5" customHeight="1">
      <c r="B325" s="22" t="s">
        <v>342</v>
      </c>
      <c r="C325" s="14" t="s">
        <v>215</v>
      </c>
      <c r="D325" s="14" t="s">
        <v>295</v>
      </c>
      <c r="E325" s="14" t="s">
        <v>300</v>
      </c>
      <c r="F325" s="14"/>
      <c r="G325" s="14"/>
      <c r="H325" s="14"/>
    </row>
    <row r="326" spans="2:8" s="8" customFormat="1" ht="13.5" customHeight="1">
      <c r="B326" s="22" t="s">
        <v>343</v>
      </c>
      <c r="C326" s="14" t="s">
        <v>229</v>
      </c>
      <c r="D326" s="14" t="s">
        <v>295</v>
      </c>
      <c r="E326" s="14" t="s">
        <v>300</v>
      </c>
      <c r="F326" s="14"/>
      <c r="G326" s="14"/>
      <c r="H326" s="14"/>
    </row>
    <row r="327" spans="2:8" s="8" customFormat="1" ht="13.5" customHeight="1">
      <c r="B327" s="22" t="s">
        <v>344</v>
      </c>
      <c r="C327" s="29" t="s">
        <v>231</v>
      </c>
      <c r="D327" s="14" t="s">
        <v>295</v>
      </c>
      <c r="E327" s="14" t="s">
        <v>300</v>
      </c>
      <c r="F327" s="14"/>
      <c r="G327" s="14"/>
      <c r="H327" s="14"/>
    </row>
    <row r="328" spans="2:8" s="8" customFormat="1" ht="13.5" customHeight="1">
      <c r="B328" s="22" t="s">
        <v>345</v>
      </c>
      <c r="C328" s="29" t="s">
        <v>234</v>
      </c>
      <c r="D328" s="14" t="s">
        <v>295</v>
      </c>
      <c r="E328" s="14" t="s">
        <v>300</v>
      </c>
      <c r="F328" s="14"/>
      <c r="G328" s="14"/>
      <c r="H328" s="14"/>
    </row>
    <row r="329" spans="2:8" s="8" customFormat="1" ht="13.5" customHeight="1">
      <c r="B329" s="22" t="s">
        <v>346</v>
      </c>
      <c r="C329" s="14" t="s">
        <v>247</v>
      </c>
      <c r="D329" s="14" t="s">
        <v>295</v>
      </c>
      <c r="E329" s="14" t="s">
        <v>300</v>
      </c>
      <c r="F329" s="14"/>
      <c r="G329" s="14"/>
      <c r="H329" s="14"/>
    </row>
    <row r="330" spans="2:8" s="8" customFormat="1" ht="13.5" customHeight="1">
      <c r="B330" s="23" t="s">
        <v>347</v>
      </c>
      <c r="C330" s="15" t="s">
        <v>253</v>
      </c>
      <c r="D330" s="15" t="s">
        <v>295</v>
      </c>
      <c r="E330" s="15" t="s">
        <v>300</v>
      </c>
      <c r="F330" s="15"/>
      <c r="G330" s="15"/>
      <c r="H330" s="15"/>
    </row>
    <row r="331" spans="2:8" s="8" customFormat="1" ht="13.5" customHeight="1">
      <c r="B331" s="22" t="s">
        <v>348</v>
      </c>
      <c r="C331" s="14" t="s">
        <v>206</v>
      </c>
      <c r="D331" s="14" t="s">
        <v>296</v>
      </c>
      <c r="E331" s="14" t="s">
        <v>300</v>
      </c>
      <c r="F331" s="32"/>
      <c r="G331" s="14"/>
      <c r="H331" s="14"/>
    </row>
    <row r="332" spans="2:8" s="8" customFormat="1" ht="13.5" customHeight="1">
      <c r="B332" s="22" t="s">
        <v>349</v>
      </c>
      <c r="C332" s="14" t="s">
        <v>209</v>
      </c>
      <c r="D332" s="14" t="s">
        <v>296</v>
      </c>
      <c r="E332" s="14" t="s">
        <v>300</v>
      </c>
      <c r="F332" s="14"/>
      <c r="G332" s="14"/>
      <c r="H332" s="14"/>
    </row>
    <row r="333" spans="2:8" s="8" customFormat="1" ht="13.5" customHeight="1">
      <c r="B333" s="22" t="s">
        <v>350</v>
      </c>
      <c r="C333" s="14" t="s">
        <v>214</v>
      </c>
      <c r="D333" s="14" t="s">
        <v>296</v>
      </c>
      <c r="E333" s="14" t="s">
        <v>300</v>
      </c>
      <c r="F333" s="14"/>
      <c r="G333" s="14"/>
      <c r="H333" s="14"/>
    </row>
    <row r="334" spans="2:8" s="8" customFormat="1" ht="13.5" customHeight="1">
      <c r="B334" s="22" t="s">
        <v>351</v>
      </c>
      <c r="C334" s="14" t="s">
        <v>240</v>
      </c>
      <c r="D334" s="14" t="s">
        <v>296</v>
      </c>
      <c r="E334" s="14" t="s">
        <v>300</v>
      </c>
      <c r="F334" s="14"/>
      <c r="G334" s="14"/>
      <c r="H334" s="14"/>
    </row>
    <row r="335" spans="2:8" s="8" customFormat="1" ht="13.5" customHeight="1">
      <c r="B335" s="23" t="s">
        <v>331</v>
      </c>
      <c r="C335" s="15" t="s">
        <v>250</v>
      </c>
      <c r="D335" s="15" t="s">
        <v>296</v>
      </c>
      <c r="E335" s="15" t="s">
        <v>300</v>
      </c>
      <c r="F335" s="15"/>
      <c r="G335" s="15"/>
      <c r="H335" s="15"/>
    </row>
    <row r="337" spans="2:8" ht="13.5" customHeight="1">
      <c r="B337" s="24"/>
      <c r="C337"/>
    </row>
    <row r="338" spans="2:8" ht="13.5" customHeight="1">
      <c r="B338" s="24"/>
      <c r="C338"/>
      <c r="D338" s="13" t="s">
        <v>257</v>
      </c>
      <c r="E338" s="13" t="s">
        <v>256</v>
      </c>
      <c r="F338" s="7">
        <f>F$2</f>
        <v>43231</v>
      </c>
      <c r="G338" s="7">
        <f t="shared" ref="G338:H338" si="8">G$2</f>
        <v>43249</v>
      </c>
      <c r="H338" s="7">
        <f t="shared" si="8"/>
        <v>43279</v>
      </c>
    </row>
    <row r="339" spans="2:8" s="8" customFormat="1" ht="13.5" customHeight="1">
      <c r="B339" s="24"/>
      <c r="C339"/>
      <c r="D339" s="14" t="s">
        <v>297</v>
      </c>
      <c r="E339" s="14" t="s">
        <v>288</v>
      </c>
      <c r="F339" s="14"/>
      <c r="G339" s="14"/>
      <c r="H339" s="14"/>
    </row>
    <row r="340" spans="2:8" s="8" customFormat="1" ht="13.5" customHeight="1">
      <c r="B340" s="24"/>
      <c r="C340"/>
      <c r="D340" s="14" t="s">
        <v>297</v>
      </c>
      <c r="E340" s="14" t="s">
        <v>289</v>
      </c>
      <c r="F340" s="14"/>
      <c r="G340" s="14"/>
      <c r="H340" s="14"/>
    </row>
    <row r="341" spans="2:8" s="8" customFormat="1" ht="13.5" customHeight="1">
      <c r="B341" s="24"/>
      <c r="C341"/>
      <c r="D341" s="14" t="s">
        <v>298</v>
      </c>
      <c r="E341" s="14" t="s">
        <v>290</v>
      </c>
      <c r="F341" s="14"/>
      <c r="G341" s="14"/>
      <c r="H341" s="14"/>
    </row>
    <row r="342" spans="2:8" s="8" customFormat="1" ht="13.5" customHeight="1">
      <c r="B342" s="24"/>
      <c r="C342"/>
      <c r="D342" s="14" t="s">
        <v>298</v>
      </c>
      <c r="E342" s="14" t="s">
        <v>291</v>
      </c>
      <c r="F342" s="14"/>
      <c r="G342" s="14"/>
      <c r="H342" s="14"/>
    </row>
    <row r="343" spans="2:8" s="8" customFormat="1" ht="13.5" customHeight="1">
      <c r="B343" s="24"/>
      <c r="C343"/>
      <c r="D343" s="14" t="s">
        <v>299</v>
      </c>
      <c r="E343" s="14" t="s">
        <v>292</v>
      </c>
      <c r="F343" s="14"/>
      <c r="G343" s="14"/>
      <c r="H343" s="14"/>
    </row>
    <row r="344" spans="2:8" s="8" customFormat="1" ht="13.5" customHeight="1">
      <c r="B344" s="24"/>
      <c r="C344"/>
      <c r="D344" s="14" t="s">
        <v>299</v>
      </c>
      <c r="E344" s="14" t="s">
        <v>293</v>
      </c>
      <c r="F344" s="14"/>
      <c r="G344" s="14"/>
      <c r="H344" s="14"/>
    </row>
    <row r="345" spans="2:8" s="8" customFormat="1" ht="13.5" customHeight="1">
      <c r="B345" s="24"/>
      <c r="C345"/>
      <c r="D345" s="14" t="s">
        <v>299</v>
      </c>
      <c r="E345" s="14" t="s">
        <v>294</v>
      </c>
      <c r="F345" s="14"/>
      <c r="G345" s="14"/>
      <c r="H345" s="14"/>
    </row>
    <row r="346" spans="2:8" s="8" customFormat="1" ht="13.5" customHeight="1">
      <c r="B346" s="24"/>
      <c r="C346"/>
      <c r="D346" s="14" t="s">
        <v>300</v>
      </c>
      <c r="E346" s="14" t="s">
        <v>295</v>
      </c>
      <c r="F346" s="14"/>
      <c r="G346" s="14"/>
      <c r="H346" s="14"/>
    </row>
    <row r="347" spans="2:8" s="8" customFormat="1" ht="13.5" customHeight="1">
      <c r="B347" s="24"/>
      <c r="C347"/>
      <c r="D347" s="14" t="s">
        <v>300</v>
      </c>
      <c r="E347" s="14" t="s">
        <v>296</v>
      </c>
      <c r="F347" s="14"/>
      <c r="G347" s="14"/>
      <c r="H347" s="14"/>
    </row>
    <row r="349" spans="2:8" ht="13.5" customHeight="1">
      <c r="D349"/>
      <c r="E349" s="13" t="s">
        <v>257</v>
      </c>
      <c r="F349" s="7"/>
      <c r="G349" s="7"/>
      <c r="H349" s="7"/>
    </row>
    <row r="350" spans="2:8" s="8" customFormat="1" ht="13.5" customHeight="1">
      <c r="B350" s="24"/>
      <c r="C350"/>
      <c r="D350"/>
      <c r="E350" s="14" t="s">
        <v>297</v>
      </c>
      <c r="F350" s="14"/>
      <c r="G350" s="14"/>
      <c r="H350" s="14"/>
    </row>
    <row r="351" spans="2:8" s="8" customFormat="1" ht="13.5" customHeight="1">
      <c r="B351" s="24"/>
      <c r="C351"/>
      <c r="D351"/>
      <c r="E351" s="14" t="s">
        <v>298</v>
      </c>
      <c r="F351" s="14"/>
      <c r="G351" s="14"/>
      <c r="H351" s="14"/>
    </row>
    <row r="352" spans="2:8" s="8" customFormat="1" ht="13.5" customHeight="1">
      <c r="B352" s="24"/>
      <c r="C352"/>
      <c r="D352"/>
      <c r="E352" s="14" t="s">
        <v>299</v>
      </c>
      <c r="F352" s="14"/>
      <c r="G352" s="14"/>
      <c r="H352" s="14"/>
    </row>
    <row r="353" spans="2:8" s="8" customFormat="1" ht="13.5" customHeight="1">
      <c r="B353" s="24"/>
      <c r="C353"/>
      <c r="D353"/>
      <c r="E353" s="14" t="s">
        <v>300</v>
      </c>
      <c r="F353" s="14"/>
      <c r="G353" s="14"/>
      <c r="H353" s="14"/>
    </row>
    <row r="354" spans="2:8" s="8" customFormat="1" ht="13.5" customHeight="1" thickBot="1">
      <c r="B354" s="24"/>
      <c r="C354"/>
      <c r="D354"/>
      <c r="E354" s="9" t="s">
        <v>301</v>
      </c>
      <c r="F354" s="9"/>
      <c r="G354" s="9"/>
      <c r="H354" s="9"/>
    </row>
    <row r="355" spans="2:8" ht="13.5" customHeight="1">
      <c r="D355"/>
    </row>
  </sheetData>
  <mergeCells count="3">
    <mergeCell ref="F1:H1"/>
    <mergeCell ref="D36:E36"/>
    <mergeCell ref="F36:H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H37" sqref="H37"/>
    </sheetView>
  </sheetViews>
  <sheetFormatPr defaultRowHeight="15"/>
  <cols>
    <col min="1" max="1" width="28.7109375" bestFit="1" customWidth="1"/>
    <col min="2" max="2" width="12" bestFit="1" customWidth="1"/>
    <col min="3" max="3" width="17" customWidth="1"/>
    <col min="4" max="4" width="12.85546875" bestFit="1" customWidth="1"/>
  </cols>
  <sheetData>
    <row r="1" spans="1:4">
      <c r="A1" s="58" t="s">
        <v>661</v>
      </c>
      <c r="B1" s="58" t="s">
        <v>662</v>
      </c>
      <c r="C1" s="58" t="s">
        <v>663</v>
      </c>
      <c r="D1" s="58" t="s">
        <v>664</v>
      </c>
    </row>
    <row r="2" spans="1:4">
      <c r="A2" s="59" t="s">
        <v>665</v>
      </c>
      <c r="B2" s="60">
        <v>559741.56999999902</v>
      </c>
      <c r="C2" s="61">
        <f>B2/D2</f>
        <v>408.57048905109417</v>
      </c>
      <c r="D2" s="60">
        <v>1370</v>
      </c>
    </row>
    <row r="3" spans="1:4">
      <c r="A3" s="28" t="s">
        <v>666</v>
      </c>
      <c r="B3" s="28">
        <v>100664.55999999992</v>
      </c>
      <c r="C3" s="62">
        <f t="shared" ref="C3:C25" si="0">B3/D3</f>
        <v>163.4164935064934</v>
      </c>
      <c r="D3" s="28">
        <v>616</v>
      </c>
    </row>
    <row r="4" spans="1:4">
      <c r="A4" s="28" t="s">
        <v>667</v>
      </c>
      <c r="B4" s="28">
        <v>1534347.929999996</v>
      </c>
      <c r="C4" s="62">
        <f t="shared" si="0"/>
        <v>241.43948544453124</v>
      </c>
      <c r="D4" s="28">
        <v>6355</v>
      </c>
    </row>
    <row r="5" spans="1:4">
      <c r="A5" s="28" t="s">
        <v>668</v>
      </c>
      <c r="B5" s="28">
        <v>2441048.7100000121</v>
      </c>
      <c r="C5" s="62">
        <f t="shared" si="0"/>
        <v>198.26581465237265</v>
      </c>
      <c r="D5" s="63">
        <v>12312</v>
      </c>
    </row>
    <row r="6" spans="1:4">
      <c r="A6" s="28" t="s">
        <v>669</v>
      </c>
      <c r="B6" s="28">
        <v>2970205.1000000094</v>
      </c>
      <c r="C6" s="62">
        <f t="shared" si="0"/>
        <v>164.01817328400296</v>
      </c>
      <c r="D6" s="63">
        <v>18109</v>
      </c>
    </row>
    <row r="7" spans="1:4">
      <c r="A7" s="28" t="s">
        <v>670</v>
      </c>
      <c r="B7" s="28">
        <v>1171921.6299999896</v>
      </c>
      <c r="C7" s="62">
        <f t="shared" si="0"/>
        <v>131.2195308476083</v>
      </c>
      <c r="D7" s="63">
        <v>8931</v>
      </c>
    </row>
    <row r="8" spans="1:4">
      <c r="A8" s="28" t="s">
        <v>671</v>
      </c>
      <c r="B8" s="28">
        <v>117744.18000000011</v>
      </c>
      <c r="C8" s="62">
        <f t="shared" si="0"/>
        <v>227.30536679536701</v>
      </c>
      <c r="D8" s="63">
        <v>518</v>
      </c>
    </row>
    <row r="9" spans="1:4">
      <c r="A9" s="28" t="s">
        <v>672</v>
      </c>
      <c r="B9" s="28">
        <v>57354.169999999969</v>
      </c>
      <c r="C9" s="62">
        <f t="shared" si="0"/>
        <v>133.69270396270389</v>
      </c>
      <c r="D9" s="63">
        <v>429</v>
      </c>
    </row>
    <row r="10" spans="1:4">
      <c r="A10" s="28" t="s">
        <v>673</v>
      </c>
      <c r="B10" s="28">
        <v>62624.44</v>
      </c>
      <c r="C10" s="62">
        <f t="shared" si="0"/>
        <v>321.15097435897439</v>
      </c>
      <c r="D10" s="63">
        <v>195</v>
      </c>
    </row>
    <row r="11" spans="1:4">
      <c r="A11" s="28" t="s">
        <v>674</v>
      </c>
      <c r="B11" s="28">
        <v>5482705.5100000147</v>
      </c>
      <c r="C11" s="62">
        <f t="shared" si="0"/>
        <v>737.61677788241821</v>
      </c>
      <c r="D11" s="63">
        <v>7433</v>
      </c>
    </row>
    <row r="12" spans="1:4">
      <c r="A12" s="28" t="s">
        <v>675</v>
      </c>
      <c r="B12" s="28">
        <v>2947967.020000068</v>
      </c>
      <c r="C12" s="62">
        <f t="shared" si="0"/>
        <v>286.04376285659498</v>
      </c>
      <c r="D12" s="63">
        <v>10306</v>
      </c>
    </row>
    <row r="13" spans="1:4">
      <c r="A13" s="28" t="s">
        <v>676</v>
      </c>
      <c r="B13" s="28">
        <v>3332867.6399999973</v>
      </c>
      <c r="C13" s="62">
        <f t="shared" si="0"/>
        <v>237.85809591778457</v>
      </c>
      <c r="D13" s="63">
        <v>14012</v>
      </c>
    </row>
    <row r="14" spans="1:4">
      <c r="A14" s="28" t="s">
        <v>677</v>
      </c>
      <c r="B14" s="28">
        <v>66392.339999999938</v>
      </c>
      <c r="C14" s="62">
        <f t="shared" si="0"/>
        <v>116.88792253521116</v>
      </c>
      <c r="D14" s="63">
        <v>568</v>
      </c>
    </row>
    <row r="15" spans="1:4">
      <c r="A15" s="28" t="s">
        <v>678</v>
      </c>
      <c r="B15" s="28">
        <v>500520.43999999895</v>
      </c>
      <c r="C15" s="62">
        <f t="shared" si="0"/>
        <v>180.36772612612575</v>
      </c>
      <c r="D15" s="63">
        <v>2775</v>
      </c>
    </row>
    <row r="16" spans="1:4">
      <c r="A16" s="28" t="s">
        <v>679</v>
      </c>
      <c r="B16" s="28">
        <v>163331.29999999906</v>
      </c>
      <c r="C16" s="62">
        <f t="shared" si="0"/>
        <v>107.66730388925448</v>
      </c>
      <c r="D16" s="63">
        <v>1517</v>
      </c>
    </row>
    <row r="17" spans="1:4">
      <c r="A17" s="28" t="s">
        <v>680</v>
      </c>
      <c r="B17" s="28">
        <v>257063.16000000064</v>
      </c>
      <c r="C17" s="62">
        <f t="shared" si="0"/>
        <v>88.246879505664481</v>
      </c>
      <c r="D17" s="63">
        <v>2913</v>
      </c>
    </row>
    <row r="18" spans="1:4">
      <c r="A18" s="28" t="s">
        <v>681</v>
      </c>
      <c r="B18" s="28">
        <v>8921.73</v>
      </c>
      <c r="C18" s="62">
        <f t="shared" si="0"/>
        <v>148.69549999999998</v>
      </c>
      <c r="D18" s="63">
        <v>60</v>
      </c>
    </row>
    <row r="19" spans="1:4">
      <c r="A19" s="28" t="s">
        <v>682</v>
      </c>
      <c r="B19" s="28">
        <v>61438.849999999948</v>
      </c>
      <c r="C19" s="62">
        <f t="shared" si="0"/>
        <v>90.617772861356855</v>
      </c>
      <c r="D19" s="63">
        <v>678</v>
      </c>
    </row>
    <row r="20" spans="1:4">
      <c r="A20" s="28" t="s">
        <v>683</v>
      </c>
      <c r="B20" s="28">
        <v>2086633.049999977</v>
      </c>
      <c r="C20" s="62">
        <f t="shared" si="0"/>
        <v>143.95536736805636</v>
      </c>
      <c r="D20" s="63">
        <v>14495</v>
      </c>
    </row>
    <row r="21" spans="1:4">
      <c r="A21" s="28" t="s">
        <v>684</v>
      </c>
      <c r="B21" s="28">
        <v>1017053.8300000201</v>
      </c>
      <c r="C21" s="62">
        <f t="shared" si="0"/>
        <v>111.82559978010117</v>
      </c>
      <c r="D21" s="63">
        <v>9095</v>
      </c>
    </row>
    <row r="22" spans="1:4">
      <c r="A22" s="28" t="s">
        <v>685</v>
      </c>
      <c r="B22" s="28">
        <v>41857.58</v>
      </c>
      <c r="C22" s="62">
        <f t="shared" si="0"/>
        <v>209.28790000000001</v>
      </c>
      <c r="D22" s="63">
        <v>200</v>
      </c>
    </row>
    <row r="23" spans="1:4">
      <c r="A23" s="28" t="s">
        <v>686</v>
      </c>
      <c r="B23" s="28">
        <v>731102.6499999949</v>
      </c>
      <c r="C23" s="62">
        <f t="shared" si="0"/>
        <v>131.46963675597823</v>
      </c>
      <c r="D23" s="63">
        <v>5561</v>
      </c>
    </row>
    <row r="24" spans="1:4">
      <c r="A24" s="28" t="s">
        <v>687</v>
      </c>
      <c r="B24" s="28">
        <v>853545.35999999323</v>
      </c>
      <c r="C24" s="62">
        <f t="shared" si="0"/>
        <v>182.53750213857853</v>
      </c>
      <c r="D24" s="63">
        <v>4676</v>
      </c>
    </row>
    <row r="25" spans="1:4" ht="15.75" thickBot="1">
      <c r="A25" s="64" t="s">
        <v>688</v>
      </c>
      <c r="B25" s="64">
        <v>119292.34000000005</v>
      </c>
      <c r="C25" s="65">
        <f t="shared" si="0"/>
        <v>939.309763779528</v>
      </c>
      <c r="D25" s="64">
        <v>127</v>
      </c>
    </row>
    <row r="27" spans="1:4">
      <c r="A27" s="66" t="s">
        <v>689</v>
      </c>
      <c r="B27" s="67">
        <f>SUM(B2:B25)</f>
        <v>26686345.090000067</v>
      </c>
      <c r="C27" s="68">
        <f>SUM(C2:C25)</f>
        <v>5701.4665432998027</v>
      </c>
      <c r="D27" s="67">
        <f>SUM(D2:D25)</f>
        <v>123251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1"/>
  <sheetViews>
    <sheetView topLeftCell="A253" workbookViewId="0">
      <selection activeCell="E263" sqref="E263"/>
    </sheetView>
  </sheetViews>
  <sheetFormatPr defaultRowHeight="15"/>
  <cols>
    <col min="1" max="1" width="10.7109375" bestFit="1" customWidth="1"/>
    <col min="2" max="2" width="23.7109375" bestFit="1" customWidth="1"/>
    <col min="3" max="3" width="17.85546875" bestFit="1" customWidth="1"/>
    <col min="4" max="4" width="13.7109375" bestFit="1" customWidth="1"/>
    <col min="5" max="5" width="14.5703125" style="24" bestFit="1" customWidth="1"/>
    <col min="6" max="6" width="28" style="30" bestFit="1" customWidth="1"/>
    <col min="7" max="7" width="16" style="24" bestFit="1" customWidth="1"/>
    <col min="8" max="8" width="9.140625" style="24"/>
    <col min="9" max="9" width="12" style="24" bestFit="1" customWidth="1"/>
    <col min="10" max="10" width="11" bestFit="1" customWidth="1"/>
  </cols>
  <sheetData>
    <row r="1" spans="1:11">
      <c r="A1" s="45" t="s">
        <v>621</v>
      </c>
      <c r="B1" s="45" t="s">
        <v>620</v>
      </c>
      <c r="C1" s="45" t="s">
        <v>619</v>
      </c>
      <c r="D1" s="45" t="s">
        <v>618</v>
      </c>
      <c r="E1" s="45" t="s">
        <v>302</v>
      </c>
      <c r="F1" s="31" t="s">
        <v>255</v>
      </c>
      <c r="G1" s="45" t="s">
        <v>256</v>
      </c>
      <c r="H1" s="45" t="s">
        <v>257</v>
      </c>
      <c r="I1" s="45" t="s">
        <v>638</v>
      </c>
      <c r="J1" s="45" t="s">
        <v>637</v>
      </c>
      <c r="K1" s="45" t="s">
        <v>641</v>
      </c>
    </row>
    <row r="2" spans="1:11">
      <c r="A2" t="s">
        <v>633</v>
      </c>
      <c r="B2">
        <v>28</v>
      </c>
      <c r="C2" t="s">
        <v>644</v>
      </c>
      <c r="D2">
        <v>2018</v>
      </c>
      <c r="E2" s="38" t="s">
        <v>370</v>
      </c>
      <c r="F2" s="30" t="s">
        <v>19</v>
      </c>
      <c r="G2" s="27" t="s">
        <v>280</v>
      </c>
      <c r="H2" s="27" t="s">
        <v>262</v>
      </c>
      <c r="I2" s="24">
        <v>4</v>
      </c>
      <c r="J2" s="24">
        <v>5303.2</v>
      </c>
      <c r="K2" s="24">
        <v>1325.8</v>
      </c>
    </row>
    <row r="3" spans="1:11">
      <c r="A3" t="s">
        <v>633</v>
      </c>
      <c r="B3">
        <v>28</v>
      </c>
      <c r="C3" t="s">
        <v>644</v>
      </c>
      <c r="D3">
        <v>2018</v>
      </c>
      <c r="E3" s="38" t="s">
        <v>374</v>
      </c>
      <c r="F3" s="30" t="s">
        <v>97</v>
      </c>
      <c r="G3" s="27" t="s">
        <v>280</v>
      </c>
      <c r="H3" s="27" t="s">
        <v>262</v>
      </c>
      <c r="I3" s="24">
        <v>0</v>
      </c>
      <c r="J3" s="24">
        <v>0</v>
      </c>
      <c r="K3" s="24">
        <v>0</v>
      </c>
    </row>
    <row r="4" spans="1:11">
      <c r="A4" t="s">
        <v>633</v>
      </c>
      <c r="B4">
        <v>28</v>
      </c>
      <c r="C4" t="s">
        <v>644</v>
      </c>
      <c r="D4">
        <v>2018</v>
      </c>
      <c r="E4" s="38" t="s">
        <v>373</v>
      </c>
      <c r="F4" s="30" t="s">
        <v>46</v>
      </c>
      <c r="G4" s="27" t="s">
        <v>280</v>
      </c>
      <c r="H4" s="27" t="s">
        <v>262</v>
      </c>
      <c r="I4" s="24">
        <v>0</v>
      </c>
      <c r="J4" s="24">
        <v>0</v>
      </c>
      <c r="K4" s="24">
        <v>0</v>
      </c>
    </row>
    <row r="5" spans="1:11">
      <c r="A5" t="s">
        <v>633</v>
      </c>
      <c r="B5">
        <v>28</v>
      </c>
      <c r="C5" t="s">
        <v>644</v>
      </c>
      <c r="D5">
        <v>2018</v>
      </c>
      <c r="E5" s="38" t="s">
        <v>371</v>
      </c>
      <c r="F5" s="30" t="s">
        <v>54</v>
      </c>
      <c r="G5" s="27" t="s">
        <v>280</v>
      </c>
      <c r="H5" s="27" t="s">
        <v>262</v>
      </c>
      <c r="I5" s="24">
        <v>1</v>
      </c>
      <c r="J5" s="24">
        <v>40</v>
      </c>
      <c r="K5" s="24">
        <v>40</v>
      </c>
    </row>
    <row r="6" spans="1:11">
      <c r="A6" t="s">
        <v>633</v>
      </c>
      <c r="B6">
        <v>28</v>
      </c>
      <c r="C6" t="s">
        <v>644</v>
      </c>
      <c r="D6">
        <v>2018</v>
      </c>
      <c r="E6" s="38" t="s">
        <v>359</v>
      </c>
      <c r="F6" s="30" t="s">
        <v>56</v>
      </c>
      <c r="G6" s="27" t="s">
        <v>280</v>
      </c>
      <c r="H6" s="27" t="s">
        <v>262</v>
      </c>
      <c r="I6" s="24">
        <v>60</v>
      </c>
      <c r="J6" s="24">
        <v>137669.53</v>
      </c>
      <c r="K6" s="24">
        <v>2294.4921666666664</v>
      </c>
    </row>
    <row r="7" spans="1:11">
      <c r="A7" t="s">
        <v>633</v>
      </c>
      <c r="B7">
        <v>28</v>
      </c>
      <c r="C7" t="s">
        <v>644</v>
      </c>
      <c r="D7">
        <v>2018</v>
      </c>
      <c r="E7" s="38" t="s">
        <v>361</v>
      </c>
      <c r="F7" s="30" t="s">
        <v>94</v>
      </c>
      <c r="G7" s="27" t="s">
        <v>280</v>
      </c>
      <c r="H7" s="27" t="s">
        <v>262</v>
      </c>
      <c r="I7" s="24">
        <v>408</v>
      </c>
      <c r="J7" s="24">
        <v>261540.92</v>
      </c>
      <c r="K7" s="24">
        <v>641.03166666666675</v>
      </c>
    </row>
    <row r="8" spans="1:11">
      <c r="A8" t="s">
        <v>633</v>
      </c>
      <c r="B8">
        <v>28</v>
      </c>
      <c r="C8" t="s">
        <v>644</v>
      </c>
      <c r="D8">
        <v>2018</v>
      </c>
      <c r="E8" s="38" t="s">
        <v>364</v>
      </c>
      <c r="F8" s="30" t="s">
        <v>117</v>
      </c>
      <c r="G8" s="27" t="s">
        <v>280</v>
      </c>
      <c r="H8" s="27" t="s">
        <v>262</v>
      </c>
      <c r="I8" s="24">
        <v>25</v>
      </c>
      <c r="J8" s="24">
        <v>13262.1799999999</v>
      </c>
      <c r="K8" s="24">
        <v>530.48719999999605</v>
      </c>
    </row>
    <row r="9" spans="1:11">
      <c r="A9" t="s">
        <v>633</v>
      </c>
      <c r="B9">
        <v>28</v>
      </c>
      <c r="C9" t="s">
        <v>644</v>
      </c>
      <c r="D9">
        <v>2018</v>
      </c>
      <c r="E9" s="38" t="s">
        <v>365</v>
      </c>
      <c r="F9" s="30" t="s">
        <v>129</v>
      </c>
      <c r="G9" s="27" t="s">
        <v>280</v>
      </c>
      <c r="H9" s="27" t="s">
        <v>262</v>
      </c>
      <c r="I9" s="24">
        <v>0</v>
      </c>
      <c r="J9" s="24">
        <v>0</v>
      </c>
      <c r="K9" s="24">
        <v>0</v>
      </c>
    </row>
    <row r="10" spans="1:11">
      <c r="A10" t="s">
        <v>633</v>
      </c>
      <c r="B10">
        <v>28</v>
      </c>
      <c r="C10" t="s">
        <v>644</v>
      </c>
      <c r="D10">
        <v>2018</v>
      </c>
      <c r="E10" s="38" t="s">
        <v>372</v>
      </c>
      <c r="F10" s="30" t="s">
        <v>127</v>
      </c>
      <c r="G10" s="27" t="s">
        <v>280</v>
      </c>
      <c r="H10" s="27" t="s">
        <v>262</v>
      </c>
      <c r="I10" s="24">
        <v>124</v>
      </c>
      <c r="J10" s="24">
        <v>21974.06</v>
      </c>
      <c r="K10" s="24">
        <v>177.21016129032259</v>
      </c>
    </row>
    <row r="11" spans="1:11">
      <c r="A11" t="s">
        <v>633</v>
      </c>
      <c r="B11">
        <v>28</v>
      </c>
      <c r="C11" t="s">
        <v>644</v>
      </c>
      <c r="D11">
        <v>2018</v>
      </c>
      <c r="E11" s="38" t="s">
        <v>375</v>
      </c>
      <c r="F11" s="30" t="s">
        <v>201</v>
      </c>
      <c r="G11" s="27" t="s">
        <v>280</v>
      </c>
      <c r="H11" s="27" t="s">
        <v>262</v>
      </c>
      <c r="I11" s="24">
        <v>0</v>
      </c>
      <c r="J11" s="24">
        <v>0</v>
      </c>
      <c r="K11" s="24">
        <v>0</v>
      </c>
    </row>
    <row r="12" spans="1:11">
      <c r="A12" t="s">
        <v>633</v>
      </c>
      <c r="B12">
        <v>28</v>
      </c>
      <c r="C12" t="s">
        <v>644</v>
      </c>
      <c r="D12">
        <v>2018</v>
      </c>
      <c r="E12" s="38" t="s">
        <v>363</v>
      </c>
      <c r="F12" s="30" t="s">
        <v>132</v>
      </c>
      <c r="G12" s="27" t="s">
        <v>280</v>
      </c>
      <c r="H12" s="27" t="s">
        <v>262</v>
      </c>
      <c r="I12" s="24">
        <v>39</v>
      </c>
      <c r="J12" s="24">
        <v>35932.179999999898</v>
      </c>
      <c r="K12" s="24">
        <v>921.33794871794612</v>
      </c>
    </row>
    <row r="13" spans="1:11">
      <c r="A13" t="s">
        <v>633</v>
      </c>
      <c r="B13">
        <v>28</v>
      </c>
      <c r="C13" t="s">
        <v>644</v>
      </c>
      <c r="D13">
        <v>2018</v>
      </c>
      <c r="E13" s="38" t="s">
        <v>377</v>
      </c>
      <c r="F13" s="30" t="s">
        <v>158</v>
      </c>
      <c r="G13" s="27" t="s">
        <v>280</v>
      </c>
      <c r="H13" s="27" t="s">
        <v>262</v>
      </c>
      <c r="I13" s="24">
        <v>11</v>
      </c>
      <c r="J13" s="24">
        <v>11343.8999999999</v>
      </c>
      <c r="K13" s="24">
        <v>1031.2636363636273</v>
      </c>
    </row>
    <row r="14" spans="1:11">
      <c r="A14" t="s">
        <v>633</v>
      </c>
      <c r="B14">
        <v>28</v>
      </c>
      <c r="C14" t="s">
        <v>644</v>
      </c>
      <c r="D14">
        <v>2018</v>
      </c>
      <c r="E14" s="38" t="s">
        <v>369</v>
      </c>
      <c r="F14" s="30" t="s">
        <v>162</v>
      </c>
      <c r="G14" s="27" t="s">
        <v>280</v>
      </c>
      <c r="H14" s="27" t="s">
        <v>262</v>
      </c>
      <c r="I14" s="24">
        <v>28</v>
      </c>
      <c r="J14" s="24">
        <v>40207</v>
      </c>
      <c r="K14" s="24">
        <v>1435.9642857142858</v>
      </c>
    </row>
    <row r="15" spans="1:11">
      <c r="A15" t="s">
        <v>633</v>
      </c>
      <c r="B15">
        <v>28</v>
      </c>
      <c r="C15" t="s">
        <v>644</v>
      </c>
      <c r="D15">
        <v>2018</v>
      </c>
      <c r="E15" s="38" t="s">
        <v>376</v>
      </c>
      <c r="F15" s="30" t="s">
        <v>165</v>
      </c>
      <c r="G15" s="27" t="s">
        <v>280</v>
      </c>
      <c r="H15" s="27" t="s">
        <v>262</v>
      </c>
      <c r="I15" s="24">
        <v>30</v>
      </c>
      <c r="J15" s="24">
        <v>6374.23</v>
      </c>
      <c r="K15" s="24">
        <v>212.47433333333331</v>
      </c>
    </row>
    <row r="16" spans="1:11">
      <c r="A16" t="s">
        <v>633</v>
      </c>
      <c r="B16">
        <v>28</v>
      </c>
      <c r="C16" t="s">
        <v>644</v>
      </c>
      <c r="D16">
        <v>2018</v>
      </c>
      <c r="E16" s="38" t="s">
        <v>368</v>
      </c>
      <c r="F16" s="30" t="s">
        <v>173</v>
      </c>
      <c r="G16" s="27" t="s">
        <v>280</v>
      </c>
      <c r="H16" s="27" t="s">
        <v>262</v>
      </c>
      <c r="I16" s="24">
        <v>0</v>
      </c>
      <c r="J16" s="24">
        <v>0</v>
      </c>
      <c r="K16" s="24">
        <v>0</v>
      </c>
    </row>
    <row r="17" spans="1:11">
      <c r="A17" t="s">
        <v>633</v>
      </c>
      <c r="B17">
        <v>28</v>
      </c>
      <c r="C17" t="s">
        <v>644</v>
      </c>
      <c r="D17">
        <v>2018</v>
      </c>
      <c r="E17" s="38" t="s">
        <v>360</v>
      </c>
      <c r="F17" s="30" t="s">
        <v>189</v>
      </c>
      <c r="G17" s="27" t="s">
        <v>280</v>
      </c>
      <c r="H17" s="27" t="s">
        <v>262</v>
      </c>
      <c r="I17" s="24">
        <v>247</v>
      </c>
      <c r="J17" s="24">
        <v>507687.37</v>
      </c>
      <c r="K17" s="24">
        <v>2055.4144534412953</v>
      </c>
    </row>
    <row r="18" spans="1:11">
      <c r="A18" t="s">
        <v>633</v>
      </c>
      <c r="B18">
        <v>28</v>
      </c>
      <c r="C18" t="s">
        <v>644</v>
      </c>
      <c r="D18">
        <v>2018</v>
      </c>
      <c r="E18" s="38" t="s">
        <v>362</v>
      </c>
      <c r="F18" s="30" t="s">
        <v>191</v>
      </c>
      <c r="G18" s="27" t="s">
        <v>280</v>
      </c>
      <c r="H18" s="27" t="s">
        <v>262</v>
      </c>
      <c r="I18" s="24">
        <v>86</v>
      </c>
      <c r="J18" s="24">
        <v>170148.6</v>
      </c>
      <c r="K18" s="24">
        <v>1978.4720930232559</v>
      </c>
    </row>
    <row r="19" spans="1:11">
      <c r="A19" t="s">
        <v>633</v>
      </c>
      <c r="B19">
        <v>28</v>
      </c>
      <c r="C19" t="s">
        <v>644</v>
      </c>
      <c r="D19">
        <v>2018</v>
      </c>
      <c r="E19" s="38" t="s">
        <v>366</v>
      </c>
      <c r="F19" s="30" t="s">
        <v>203</v>
      </c>
      <c r="G19" s="27" t="s">
        <v>280</v>
      </c>
      <c r="H19" s="27" t="s">
        <v>262</v>
      </c>
      <c r="I19" s="24">
        <v>23</v>
      </c>
      <c r="J19" s="24">
        <v>5852</v>
      </c>
      <c r="K19" s="24">
        <v>254.43478260869566</v>
      </c>
    </row>
    <row r="20" spans="1:11">
      <c r="A20" t="s">
        <v>633</v>
      </c>
      <c r="B20">
        <v>28</v>
      </c>
      <c r="C20" t="s">
        <v>644</v>
      </c>
      <c r="D20">
        <v>2018</v>
      </c>
      <c r="E20" s="38" t="s">
        <v>367</v>
      </c>
      <c r="F20" s="30" t="s">
        <v>204</v>
      </c>
      <c r="G20" s="27" t="s">
        <v>280</v>
      </c>
      <c r="H20" s="27" t="s">
        <v>262</v>
      </c>
      <c r="I20" s="24">
        <v>99</v>
      </c>
      <c r="J20" s="24">
        <v>55945.5</v>
      </c>
      <c r="K20" s="24">
        <v>565.10606060606062</v>
      </c>
    </row>
    <row r="21" spans="1:11">
      <c r="A21" t="s">
        <v>633</v>
      </c>
      <c r="B21">
        <v>28</v>
      </c>
      <c r="C21" t="s">
        <v>644</v>
      </c>
      <c r="D21">
        <v>2018</v>
      </c>
      <c r="E21" s="38" t="s">
        <v>379</v>
      </c>
      <c r="F21" s="30" t="s">
        <v>7</v>
      </c>
      <c r="G21" s="27" t="s">
        <v>281</v>
      </c>
      <c r="H21" s="27" t="s">
        <v>262</v>
      </c>
      <c r="I21" s="24">
        <v>15</v>
      </c>
      <c r="J21" s="24">
        <v>18669.09</v>
      </c>
      <c r="K21" s="24">
        <v>1244.606</v>
      </c>
    </row>
    <row r="22" spans="1:11">
      <c r="A22" t="s">
        <v>633</v>
      </c>
      <c r="B22">
        <v>28</v>
      </c>
      <c r="C22" t="s">
        <v>644</v>
      </c>
      <c r="D22">
        <v>2018</v>
      </c>
      <c r="E22" s="38" t="s">
        <v>380</v>
      </c>
      <c r="F22" s="30" t="s">
        <v>38</v>
      </c>
      <c r="G22" s="27" t="s">
        <v>281</v>
      </c>
      <c r="H22" s="27" t="s">
        <v>262</v>
      </c>
      <c r="I22" s="24">
        <v>13</v>
      </c>
      <c r="J22" s="24">
        <v>8959.8899999999903</v>
      </c>
      <c r="K22" s="24">
        <v>689.22230769230691</v>
      </c>
    </row>
    <row r="23" spans="1:11">
      <c r="A23" t="s">
        <v>633</v>
      </c>
      <c r="B23">
        <v>28</v>
      </c>
      <c r="C23" t="s">
        <v>644</v>
      </c>
      <c r="D23">
        <v>2018</v>
      </c>
      <c r="E23" s="38" t="s">
        <v>384</v>
      </c>
      <c r="F23" s="30" t="s">
        <v>385</v>
      </c>
      <c r="G23" s="27" t="s">
        <v>281</v>
      </c>
      <c r="H23" s="27" t="s">
        <v>262</v>
      </c>
      <c r="I23" s="24">
        <v>1</v>
      </c>
      <c r="J23" s="24">
        <v>7875</v>
      </c>
      <c r="K23" s="24">
        <v>7875</v>
      </c>
    </row>
    <row r="24" spans="1:11">
      <c r="A24" t="s">
        <v>633</v>
      </c>
      <c r="B24">
        <v>28</v>
      </c>
      <c r="C24" t="s">
        <v>644</v>
      </c>
      <c r="D24">
        <v>2018</v>
      </c>
      <c r="E24" s="38" t="s">
        <v>381</v>
      </c>
      <c r="F24" s="30" t="s">
        <v>179</v>
      </c>
      <c r="G24" s="27" t="s">
        <v>281</v>
      </c>
      <c r="H24" s="27" t="s">
        <v>262</v>
      </c>
      <c r="I24" s="24">
        <v>10</v>
      </c>
      <c r="J24" s="24">
        <v>29309.91</v>
      </c>
      <c r="K24" s="24">
        <v>2930.991</v>
      </c>
    </row>
    <row r="25" spans="1:11">
      <c r="A25" t="s">
        <v>633</v>
      </c>
      <c r="B25">
        <v>28</v>
      </c>
      <c r="C25" t="s">
        <v>644</v>
      </c>
      <c r="D25">
        <v>2018</v>
      </c>
      <c r="E25" s="38" t="s">
        <v>378</v>
      </c>
      <c r="F25" s="30" t="s">
        <v>33</v>
      </c>
      <c r="G25" s="27" t="s">
        <v>281</v>
      </c>
      <c r="H25" s="27" t="s">
        <v>262</v>
      </c>
      <c r="I25" s="24">
        <v>5</v>
      </c>
      <c r="J25" s="24">
        <v>22044.9899999999</v>
      </c>
      <c r="K25" s="24">
        <v>4408.9979999999796</v>
      </c>
    </row>
    <row r="26" spans="1:11">
      <c r="A26" t="s">
        <v>633</v>
      </c>
      <c r="B26">
        <v>28</v>
      </c>
      <c r="C26" t="s">
        <v>644</v>
      </c>
      <c r="D26">
        <v>2018</v>
      </c>
      <c r="E26" s="38" t="s">
        <v>382</v>
      </c>
      <c r="F26" s="30" t="s">
        <v>383</v>
      </c>
      <c r="G26" s="27" t="s">
        <v>281</v>
      </c>
      <c r="H26" s="27" t="s">
        <v>262</v>
      </c>
      <c r="I26" s="24">
        <v>6</v>
      </c>
      <c r="J26" s="24">
        <v>2991.99</v>
      </c>
      <c r="K26" s="24">
        <v>498.66499999999996</v>
      </c>
    </row>
    <row r="27" spans="1:11">
      <c r="A27" t="s">
        <v>633</v>
      </c>
      <c r="B27">
        <v>28</v>
      </c>
      <c r="C27" t="s">
        <v>644</v>
      </c>
      <c r="D27">
        <v>2018</v>
      </c>
      <c r="E27" s="38" t="s">
        <v>387</v>
      </c>
      <c r="F27" s="30" t="s">
        <v>73</v>
      </c>
      <c r="G27" s="27" t="s">
        <v>281</v>
      </c>
      <c r="H27" s="27" t="s">
        <v>262</v>
      </c>
      <c r="I27" s="24">
        <v>0</v>
      </c>
      <c r="J27" s="24">
        <v>0</v>
      </c>
      <c r="K27" s="24">
        <v>0</v>
      </c>
    </row>
    <row r="28" spans="1:11">
      <c r="A28" t="s">
        <v>633</v>
      </c>
      <c r="B28">
        <v>28</v>
      </c>
      <c r="C28" t="s">
        <v>644</v>
      </c>
      <c r="D28">
        <v>2018</v>
      </c>
      <c r="E28" s="38" t="s">
        <v>386</v>
      </c>
      <c r="F28" s="30" t="s">
        <v>62</v>
      </c>
      <c r="G28" s="27" t="s">
        <v>281</v>
      </c>
      <c r="H28" s="27" t="s">
        <v>262</v>
      </c>
      <c r="I28" s="24">
        <v>0</v>
      </c>
      <c r="J28" s="24">
        <v>0</v>
      </c>
      <c r="K28" s="24">
        <v>0</v>
      </c>
    </row>
    <row r="29" spans="1:11">
      <c r="A29" t="s">
        <v>633</v>
      </c>
      <c r="B29">
        <v>28</v>
      </c>
      <c r="C29" t="s">
        <v>644</v>
      </c>
      <c r="D29">
        <v>2018</v>
      </c>
      <c r="E29" s="38" t="s">
        <v>388</v>
      </c>
      <c r="F29" s="30" t="s">
        <v>389</v>
      </c>
      <c r="G29" s="27" t="s">
        <v>281</v>
      </c>
      <c r="H29" s="27" t="s">
        <v>262</v>
      </c>
      <c r="I29" s="24">
        <v>3</v>
      </c>
      <c r="J29" s="24">
        <v>742.97</v>
      </c>
      <c r="K29" s="24">
        <v>247.65666666666667</v>
      </c>
    </row>
    <row r="30" spans="1:11">
      <c r="A30" t="s">
        <v>633</v>
      </c>
      <c r="B30">
        <v>28</v>
      </c>
      <c r="C30" t="s">
        <v>644</v>
      </c>
      <c r="D30">
        <v>2018</v>
      </c>
      <c r="E30" s="38" t="s">
        <v>391</v>
      </c>
      <c r="F30" s="30" t="s">
        <v>50</v>
      </c>
      <c r="G30" s="27" t="s">
        <v>282</v>
      </c>
      <c r="H30" s="27" t="s">
        <v>262</v>
      </c>
      <c r="I30" s="24">
        <v>5</v>
      </c>
      <c r="J30" s="24">
        <v>7183.26</v>
      </c>
      <c r="K30" s="24">
        <v>1436.652</v>
      </c>
    </row>
    <row r="31" spans="1:11">
      <c r="A31" t="s">
        <v>633</v>
      </c>
      <c r="B31">
        <v>28</v>
      </c>
      <c r="C31" t="s">
        <v>644</v>
      </c>
      <c r="D31">
        <v>2018</v>
      </c>
      <c r="E31" s="38" t="s">
        <v>390</v>
      </c>
      <c r="F31" s="30" t="s">
        <v>53</v>
      </c>
      <c r="G31" s="27" t="s">
        <v>282</v>
      </c>
      <c r="H31" s="27" t="s">
        <v>262</v>
      </c>
      <c r="I31" s="24">
        <v>3727</v>
      </c>
      <c r="J31" s="24">
        <v>828328.35000000102</v>
      </c>
      <c r="K31" s="24">
        <v>222.25069761202067</v>
      </c>
    </row>
    <row r="32" spans="1:11">
      <c r="A32" t="s">
        <v>633</v>
      </c>
      <c r="B32">
        <v>28</v>
      </c>
      <c r="C32" t="s">
        <v>644</v>
      </c>
      <c r="D32">
        <v>2018</v>
      </c>
      <c r="E32" s="38" t="s">
        <v>396</v>
      </c>
      <c r="F32" s="30" t="s">
        <v>111</v>
      </c>
      <c r="G32" s="27" t="s">
        <v>282</v>
      </c>
      <c r="H32" s="27" t="s">
        <v>262</v>
      </c>
      <c r="I32" s="24">
        <v>0</v>
      </c>
      <c r="J32" s="24">
        <v>0</v>
      </c>
      <c r="K32" s="24">
        <v>0</v>
      </c>
    </row>
    <row r="33" spans="1:11">
      <c r="A33" t="s">
        <v>633</v>
      </c>
      <c r="B33">
        <v>28</v>
      </c>
      <c r="C33" t="s">
        <v>644</v>
      </c>
      <c r="D33">
        <v>2018</v>
      </c>
      <c r="E33" s="38" t="s">
        <v>394</v>
      </c>
      <c r="F33" s="30" t="s">
        <v>112</v>
      </c>
      <c r="G33" s="27" t="s">
        <v>282</v>
      </c>
      <c r="H33" s="27" t="s">
        <v>262</v>
      </c>
      <c r="I33" s="24">
        <v>1535</v>
      </c>
      <c r="J33" s="24">
        <v>393999.96999999799</v>
      </c>
      <c r="K33" s="24">
        <v>256.67750488599216</v>
      </c>
    </row>
    <row r="34" spans="1:11">
      <c r="A34" t="s">
        <v>633</v>
      </c>
      <c r="B34">
        <v>28</v>
      </c>
      <c r="C34" t="s">
        <v>644</v>
      </c>
      <c r="D34">
        <v>2018</v>
      </c>
      <c r="E34" s="38" t="s">
        <v>392</v>
      </c>
      <c r="F34" s="30" t="s">
        <v>393</v>
      </c>
      <c r="G34" s="27" t="s">
        <v>282</v>
      </c>
      <c r="H34" s="27" t="s">
        <v>262</v>
      </c>
      <c r="I34" s="24">
        <v>0</v>
      </c>
      <c r="J34" s="24">
        <v>0</v>
      </c>
      <c r="K34" s="24">
        <v>0</v>
      </c>
    </row>
    <row r="35" spans="1:11">
      <c r="A35" t="s">
        <v>633</v>
      </c>
      <c r="B35">
        <v>28</v>
      </c>
      <c r="C35" t="s">
        <v>644</v>
      </c>
      <c r="D35">
        <v>2018</v>
      </c>
      <c r="E35" s="38" t="s">
        <v>395</v>
      </c>
      <c r="F35" s="30" t="s">
        <v>185</v>
      </c>
      <c r="G35" s="27" t="s">
        <v>282</v>
      </c>
      <c r="H35" s="27" t="s">
        <v>262</v>
      </c>
      <c r="I35" s="24">
        <v>45</v>
      </c>
      <c r="J35" s="24">
        <v>8836.61</v>
      </c>
      <c r="K35" s="24">
        <v>196.36911111111112</v>
      </c>
    </row>
    <row r="36" spans="1:11">
      <c r="A36" t="s">
        <v>633</v>
      </c>
      <c r="B36">
        <v>28</v>
      </c>
      <c r="C36" t="s">
        <v>644</v>
      </c>
      <c r="D36">
        <v>2018</v>
      </c>
      <c r="E36" s="38" t="s">
        <v>397</v>
      </c>
      <c r="F36" s="30" t="s">
        <v>398</v>
      </c>
      <c r="G36" s="27" t="s">
        <v>282</v>
      </c>
      <c r="H36" s="27" t="s">
        <v>262</v>
      </c>
      <c r="I36" s="24">
        <v>3</v>
      </c>
      <c r="J36" s="24">
        <v>259.97000000000003</v>
      </c>
      <c r="K36" s="24">
        <v>86.65666666666668</v>
      </c>
    </row>
    <row r="37" spans="1:11">
      <c r="A37" t="s">
        <v>633</v>
      </c>
      <c r="B37">
        <v>28</v>
      </c>
      <c r="C37" t="s">
        <v>644</v>
      </c>
      <c r="D37">
        <v>2018</v>
      </c>
      <c r="E37" s="38" t="s">
        <v>401</v>
      </c>
      <c r="F37" s="30" t="s">
        <v>28</v>
      </c>
      <c r="G37" s="27" t="s">
        <v>283</v>
      </c>
      <c r="H37" s="27" t="s">
        <v>262</v>
      </c>
      <c r="I37" s="24">
        <v>47</v>
      </c>
      <c r="J37" s="24">
        <v>165515.4</v>
      </c>
      <c r="K37" s="24">
        <v>3521.6042553191487</v>
      </c>
    </row>
    <row r="38" spans="1:11">
      <c r="A38" t="s">
        <v>633</v>
      </c>
      <c r="B38">
        <v>28</v>
      </c>
      <c r="C38" t="s">
        <v>644</v>
      </c>
      <c r="D38">
        <v>2018</v>
      </c>
      <c r="E38" s="38" t="s">
        <v>402</v>
      </c>
      <c r="F38" s="30" t="s">
        <v>107</v>
      </c>
      <c r="G38" s="27" t="s">
        <v>283</v>
      </c>
      <c r="H38" s="27" t="s">
        <v>262</v>
      </c>
      <c r="I38" s="24">
        <v>0</v>
      </c>
      <c r="J38" s="24">
        <v>0</v>
      </c>
      <c r="K38" s="24">
        <v>0</v>
      </c>
    </row>
    <row r="39" spans="1:11">
      <c r="A39" t="s">
        <v>633</v>
      </c>
      <c r="B39">
        <v>28</v>
      </c>
      <c r="C39" t="s">
        <v>644</v>
      </c>
      <c r="D39">
        <v>2018</v>
      </c>
      <c r="E39" s="38" t="s">
        <v>400</v>
      </c>
      <c r="F39" s="30" t="s">
        <v>133</v>
      </c>
      <c r="G39" s="27" t="s">
        <v>283</v>
      </c>
      <c r="H39" s="27" t="s">
        <v>262</v>
      </c>
      <c r="I39" s="24">
        <v>113</v>
      </c>
      <c r="J39" s="24">
        <v>97302.849999999904</v>
      </c>
      <c r="K39" s="24">
        <v>861.08716814159209</v>
      </c>
    </row>
    <row r="40" spans="1:11">
      <c r="A40" t="s">
        <v>633</v>
      </c>
      <c r="B40">
        <v>28</v>
      </c>
      <c r="C40" t="s">
        <v>644</v>
      </c>
      <c r="D40">
        <v>2018</v>
      </c>
      <c r="E40" s="38" t="s">
        <v>399</v>
      </c>
      <c r="F40" s="30" t="s">
        <v>202</v>
      </c>
      <c r="G40" s="27" t="s">
        <v>283</v>
      </c>
      <c r="H40" s="27" t="s">
        <v>262</v>
      </c>
      <c r="I40" s="24">
        <v>1179</v>
      </c>
      <c r="J40" s="24">
        <v>432293.84</v>
      </c>
      <c r="K40" s="24">
        <v>366.66144189991519</v>
      </c>
    </row>
    <row r="41" spans="1:11">
      <c r="A41" t="s">
        <v>633</v>
      </c>
      <c r="B41">
        <v>28</v>
      </c>
      <c r="C41" t="s">
        <v>644</v>
      </c>
      <c r="D41">
        <v>2018</v>
      </c>
      <c r="E41" s="38" t="s">
        <v>403</v>
      </c>
      <c r="F41" s="30" t="s">
        <v>177</v>
      </c>
      <c r="G41" s="27" t="s">
        <v>283</v>
      </c>
      <c r="H41" s="27" t="s">
        <v>262</v>
      </c>
      <c r="I41" s="24">
        <v>2</v>
      </c>
      <c r="J41" s="24">
        <v>758.63</v>
      </c>
      <c r="K41" s="24">
        <v>379.315</v>
      </c>
    </row>
    <row r="42" spans="1:11">
      <c r="A42" t="s">
        <v>633</v>
      </c>
      <c r="B42">
        <v>28</v>
      </c>
      <c r="C42" t="s">
        <v>644</v>
      </c>
      <c r="D42">
        <v>2018</v>
      </c>
      <c r="E42" s="38" t="s">
        <v>412</v>
      </c>
      <c r="F42" s="30" t="s">
        <v>20</v>
      </c>
      <c r="G42" s="27" t="s">
        <v>284</v>
      </c>
      <c r="H42" s="27" t="s">
        <v>262</v>
      </c>
      <c r="I42" s="24">
        <v>0</v>
      </c>
      <c r="J42" s="24">
        <v>0</v>
      </c>
      <c r="K42" s="24">
        <v>0</v>
      </c>
    </row>
    <row r="43" spans="1:11">
      <c r="A43" t="s">
        <v>633</v>
      </c>
      <c r="B43">
        <v>28</v>
      </c>
      <c r="C43" t="s">
        <v>644</v>
      </c>
      <c r="D43">
        <v>2018</v>
      </c>
      <c r="E43" s="38" t="s">
        <v>408</v>
      </c>
      <c r="F43" s="30" t="s">
        <v>16</v>
      </c>
      <c r="G43" s="27" t="s">
        <v>284</v>
      </c>
      <c r="H43" s="27" t="s">
        <v>262</v>
      </c>
      <c r="I43" s="24">
        <v>4</v>
      </c>
      <c r="J43" s="24">
        <v>1188.31</v>
      </c>
      <c r="K43" s="24">
        <v>297.07749999999999</v>
      </c>
    </row>
    <row r="44" spans="1:11">
      <c r="A44" t="s">
        <v>633</v>
      </c>
      <c r="B44">
        <v>28</v>
      </c>
      <c r="C44" t="s">
        <v>644</v>
      </c>
      <c r="D44">
        <v>2018</v>
      </c>
      <c r="E44" s="38" t="s">
        <v>418</v>
      </c>
      <c r="F44" s="30" t="s">
        <v>43</v>
      </c>
      <c r="G44" s="27" t="s">
        <v>284</v>
      </c>
      <c r="H44" s="27" t="s">
        <v>262</v>
      </c>
      <c r="I44" s="24">
        <v>27</v>
      </c>
      <c r="J44" s="24">
        <v>4367.62</v>
      </c>
      <c r="K44" s="24">
        <v>161.7637037037037</v>
      </c>
    </row>
    <row r="45" spans="1:11">
      <c r="A45" t="s">
        <v>633</v>
      </c>
      <c r="B45">
        <v>28</v>
      </c>
      <c r="C45" t="s">
        <v>644</v>
      </c>
      <c r="D45">
        <v>2018</v>
      </c>
      <c r="E45" s="38" t="s">
        <v>421</v>
      </c>
      <c r="F45" s="30" t="s">
        <v>70</v>
      </c>
      <c r="G45" s="27" t="s">
        <v>284</v>
      </c>
      <c r="H45" s="27" t="s">
        <v>262</v>
      </c>
      <c r="I45" s="24">
        <v>1</v>
      </c>
      <c r="J45" s="24">
        <v>63.02</v>
      </c>
      <c r="K45" s="24">
        <v>63.02</v>
      </c>
    </row>
    <row r="46" spans="1:11">
      <c r="A46" t="s">
        <v>633</v>
      </c>
      <c r="B46">
        <v>28</v>
      </c>
      <c r="C46" t="s">
        <v>644</v>
      </c>
      <c r="D46">
        <v>2018</v>
      </c>
      <c r="E46" s="38" t="s">
        <v>405</v>
      </c>
      <c r="F46" s="30" t="s">
        <v>67</v>
      </c>
      <c r="G46" s="27" t="s">
        <v>284</v>
      </c>
      <c r="H46" s="27" t="s">
        <v>262</v>
      </c>
      <c r="I46" s="24">
        <v>58</v>
      </c>
      <c r="J46" s="24">
        <v>34149.019999999997</v>
      </c>
      <c r="K46" s="24">
        <v>588.77620689655168</v>
      </c>
    </row>
    <row r="47" spans="1:11">
      <c r="A47" t="s">
        <v>633</v>
      </c>
      <c r="B47">
        <v>28</v>
      </c>
      <c r="C47" t="s">
        <v>644</v>
      </c>
      <c r="D47">
        <v>2018</v>
      </c>
      <c r="E47" s="38" t="s">
        <v>411</v>
      </c>
      <c r="F47" s="30" t="s">
        <v>71</v>
      </c>
      <c r="G47" s="27" t="s">
        <v>284</v>
      </c>
      <c r="H47" s="27" t="s">
        <v>262</v>
      </c>
      <c r="I47" s="24">
        <v>0</v>
      </c>
      <c r="J47" s="24">
        <v>0</v>
      </c>
      <c r="K47" s="24">
        <v>0</v>
      </c>
    </row>
    <row r="48" spans="1:11">
      <c r="A48" t="s">
        <v>633</v>
      </c>
      <c r="B48">
        <v>28</v>
      </c>
      <c r="C48" t="s">
        <v>644</v>
      </c>
      <c r="D48">
        <v>2018</v>
      </c>
      <c r="E48" s="38" t="s">
        <v>417</v>
      </c>
      <c r="F48" s="30" t="s">
        <v>77</v>
      </c>
      <c r="G48" s="27" t="s">
        <v>284</v>
      </c>
      <c r="H48" s="27" t="s">
        <v>262</v>
      </c>
      <c r="I48" s="24">
        <v>0</v>
      </c>
      <c r="J48" s="24">
        <v>0</v>
      </c>
      <c r="K48" s="24">
        <v>0</v>
      </c>
    </row>
    <row r="49" spans="1:11">
      <c r="A49" t="s">
        <v>633</v>
      </c>
      <c r="B49">
        <v>28</v>
      </c>
      <c r="C49" t="s">
        <v>644</v>
      </c>
      <c r="D49">
        <v>2018</v>
      </c>
      <c r="E49" s="38" t="s">
        <v>406</v>
      </c>
      <c r="F49" s="30" t="s">
        <v>35</v>
      </c>
      <c r="G49" s="27" t="s">
        <v>284</v>
      </c>
      <c r="H49" s="27" t="s">
        <v>262</v>
      </c>
      <c r="I49" s="24">
        <v>1</v>
      </c>
      <c r="J49" s="24">
        <v>832.6</v>
      </c>
      <c r="K49" s="24">
        <v>832.6</v>
      </c>
    </row>
    <row r="50" spans="1:11">
      <c r="A50" t="s">
        <v>633</v>
      </c>
      <c r="B50">
        <v>28</v>
      </c>
      <c r="C50" t="s">
        <v>644</v>
      </c>
      <c r="D50">
        <v>2018</v>
      </c>
      <c r="E50" s="38" t="s">
        <v>415</v>
      </c>
      <c r="F50" s="30" t="s">
        <v>106</v>
      </c>
      <c r="G50" s="27" t="s">
        <v>284</v>
      </c>
      <c r="H50" s="27" t="s">
        <v>262</v>
      </c>
      <c r="I50" s="24">
        <v>0</v>
      </c>
      <c r="J50" s="24">
        <v>0</v>
      </c>
      <c r="K50" s="24">
        <v>0</v>
      </c>
    </row>
    <row r="51" spans="1:11">
      <c r="A51" t="s">
        <v>633</v>
      </c>
      <c r="B51">
        <v>28</v>
      </c>
      <c r="C51" t="s">
        <v>644</v>
      </c>
      <c r="D51">
        <v>2018</v>
      </c>
      <c r="E51" s="38" t="s">
        <v>409</v>
      </c>
      <c r="F51" s="30" t="s">
        <v>119</v>
      </c>
      <c r="G51" s="27" t="s">
        <v>284</v>
      </c>
      <c r="H51" s="27" t="s">
        <v>262</v>
      </c>
      <c r="I51" s="24">
        <v>7</v>
      </c>
      <c r="J51" s="24">
        <v>787.01</v>
      </c>
      <c r="K51" s="24">
        <v>112.42999999999999</v>
      </c>
    </row>
    <row r="52" spans="1:11">
      <c r="A52" t="s">
        <v>633</v>
      </c>
      <c r="B52">
        <v>28</v>
      </c>
      <c r="C52" t="s">
        <v>644</v>
      </c>
      <c r="D52">
        <v>2018</v>
      </c>
      <c r="E52" s="38" t="s">
        <v>416</v>
      </c>
      <c r="F52" s="30" t="s">
        <v>125</v>
      </c>
      <c r="G52" s="27" t="s">
        <v>284</v>
      </c>
      <c r="H52" s="27" t="s">
        <v>262</v>
      </c>
      <c r="I52" s="24">
        <v>0</v>
      </c>
      <c r="J52" s="24">
        <v>0</v>
      </c>
      <c r="K52" s="24">
        <v>0</v>
      </c>
    </row>
    <row r="53" spans="1:11">
      <c r="A53" t="s">
        <v>633</v>
      </c>
      <c r="B53">
        <v>28</v>
      </c>
      <c r="C53" t="s">
        <v>644</v>
      </c>
      <c r="D53">
        <v>2018</v>
      </c>
      <c r="E53" s="38" t="s">
        <v>407</v>
      </c>
      <c r="F53" s="30" t="s">
        <v>135</v>
      </c>
      <c r="G53" s="27" t="s">
        <v>284</v>
      </c>
      <c r="H53" s="27" t="s">
        <v>262</v>
      </c>
      <c r="I53" s="24">
        <v>0</v>
      </c>
      <c r="J53" s="24">
        <v>0</v>
      </c>
      <c r="K53" s="24">
        <v>0</v>
      </c>
    </row>
    <row r="54" spans="1:11">
      <c r="A54" t="s">
        <v>633</v>
      </c>
      <c r="B54">
        <v>28</v>
      </c>
      <c r="C54" t="s">
        <v>644</v>
      </c>
      <c r="D54">
        <v>2018</v>
      </c>
      <c r="E54" s="38" t="s">
        <v>404</v>
      </c>
      <c r="F54" s="30" t="s">
        <v>137</v>
      </c>
      <c r="G54" s="27" t="s">
        <v>284</v>
      </c>
      <c r="H54" s="27" t="s">
        <v>262</v>
      </c>
      <c r="I54" s="24">
        <v>21</v>
      </c>
      <c r="J54" s="24">
        <v>4663.5</v>
      </c>
      <c r="K54" s="24">
        <v>222.07142857142858</v>
      </c>
    </row>
    <row r="55" spans="1:11">
      <c r="A55" t="s">
        <v>633</v>
      </c>
      <c r="B55">
        <v>28</v>
      </c>
      <c r="C55" t="s">
        <v>644</v>
      </c>
      <c r="D55">
        <v>2018</v>
      </c>
      <c r="E55" s="38" t="s">
        <v>419</v>
      </c>
      <c r="F55" s="30" t="s">
        <v>420</v>
      </c>
      <c r="G55" s="27" t="s">
        <v>284</v>
      </c>
      <c r="H55" s="27" t="s">
        <v>262</v>
      </c>
      <c r="I55" s="24">
        <v>0</v>
      </c>
      <c r="J55" s="24">
        <v>0</v>
      </c>
      <c r="K55" s="24">
        <v>0</v>
      </c>
    </row>
    <row r="56" spans="1:11">
      <c r="A56" t="s">
        <v>633</v>
      </c>
      <c r="B56">
        <v>28</v>
      </c>
      <c r="C56" t="s">
        <v>644</v>
      </c>
      <c r="D56">
        <v>2018</v>
      </c>
      <c r="E56" s="38" t="s">
        <v>410</v>
      </c>
      <c r="F56" s="30" t="s">
        <v>172</v>
      </c>
      <c r="G56" s="27" t="s">
        <v>284</v>
      </c>
      <c r="H56" s="27" t="s">
        <v>262</v>
      </c>
      <c r="I56" s="24">
        <v>0</v>
      </c>
      <c r="J56" s="24">
        <v>0</v>
      </c>
      <c r="K56" s="24">
        <v>0</v>
      </c>
    </row>
    <row r="57" spans="1:11">
      <c r="A57" t="s">
        <v>633</v>
      </c>
      <c r="B57">
        <v>28</v>
      </c>
      <c r="C57" t="s">
        <v>644</v>
      </c>
      <c r="D57">
        <v>2018</v>
      </c>
      <c r="E57" s="38" t="s">
        <v>414</v>
      </c>
      <c r="F57" s="30" t="s">
        <v>170</v>
      </c>
      <c r="G57" s="27" t="s">
        <v>284</v>
      </c>
      <c r="H57" s="27" t="s">
        <v>262</v>
      </c>
      <c r="I57" s="24">
        <v>11</v>
      </c>
      <c r="J57" s="24">
        <v>600</v>
      </c>
      <c r="K57" s="24">
        <v>54.545454545454547</v>
      </c>
    </row>
    <row r="58" spans="1:11">
      <c r="A58" t="s">
        <v>633</v>
      </c>
      <c r="B58">
        <v>28</v>
      </c>
      <c r="C58" t="s">
        <v>644</v>
      </c>
      <c r="D58">
        <v>2018</v>
      </c>
      <c r="E58" s="38" t="s">
        <v>413</v>
      </c>
      <c r="F58" s="30" t="s">
        <v>180</v>
      </c>
      <c r="G58" s="27" t="s">
        <v>284</v>
      </c>
      <c r="H58" s="27" t="s">
        <v>262</v>
      </c>
      <c r="I58" s="24">
        <v>14</v>
      </c>
      <c r="J58" s="24">
        <v>8257.4500000000007</v>
      </c>
      <c r="K58" s="24">
        <v>589.81785714285718</v>
      </c>
    </row>
    <row r="59" spans="1:11">
      <c r="A59" t="s">
        <v>633</v>
      </c>
      <c r="B59">
        <v>28</v>
      </c>
      <c r="C59" t="s">
        <v>644</v>
      </c>
      <c r="D59">
        <v>2018</v>
      </c>
      <c r="E59" s="38" t="s">
        <v>429</v>
      </c>
      <c r="F59" s="30" t="s">
        <v>30</v>
      </c>
      <c r="G59" s="27" t="s">
        <v>265</v>
      </c>
      <c r="H59" s="27" t="s">
        <v>258</v>
      </c>
      <c r="I59" s="24">
        <v>195</v>
      </c>
      <c r="J59" s="24">
        <v>32209.33</v>
      </c>
      <c r="K59" s="24">
        <v>165.1760512820513</v>
      </c>
    </row>
    <row r="60" spans="1:11">
      <c r="A60" t="s">
        <v>633</v>
      </c>
      <c r="B60">
        <v>28</v>
      </c>
      <c r="C60" t="s">
        <v>644</v>
      </c>
      <c r="D60">
        <v>2018</v>
      </c>
      <c r="E60" s="38" t="s">
        <v>427</v>
      </c>
      <c r="F60" s="30" t="s">
        <v>41</v>
      </c>
      <c r="G60" s="27" t="s">
        <v>265</v>
      </c>
      <c r="H60" s="27" t="s">
        <v>258</v>
      </c>
      <c r="I60" s="24">
        <v>1259</v>
      </c>
      <c r="J60" s="24">
        <v>150865.769999999</v>
      </c>
      <c r="K60" s="24">
        <v>119.8298411437641</v>
      </c>
    </row>
    <row r="61" spans="1:11">
      <c r="A61" t="s">
        <v>633</v>
      </c>
      <c r="B61">
        <v>28</v>
      </c>
      <c r="C61" t="s">
        <v>644</v>
      </c>
      <c r="D61">
        <v>2018</v>
      </c>
      <c r="E61" s="38" t="s">
        <v>425</v>
      </c>
      <c r="F61" s="30" t="s">
        <v>175</v>
      </c>
      <c r="G61" s="27" t="s">
        <v>265</v>
      </c>
      <c r="H61" s="27" t="s">
        <v>258</v>
      </c>
      <c r="I61" s="24">
        <v>108</v>
      </c>
      <c r="J61" s="24">
        <v>9421.24</v>
      </c>
      <c r="K61" s="24">
        <v>87.233703703703696</v>
      </c>
    </row>
    <row r="62" spans="1:11">
      <c r="A62" t="s">
        <v>633</v>
      </c>
      <c r="B62">
        <v>28</v>
      </c>
      <c r="C62" t="s">
        <v>644</v>
      </c>
      <c r="D62">
        <v>2018</v>
      </c>
      <c r="E62" s="38" t="s">
        <v>423</v>
      </c>
      <c r="F62" s="30" t="s">
        <v>75</v>
      </c>
      <c r="G62" s="27" t="s">
        <v>265</v>
      </c>
      <c r="H62" s="27" t="s">
        <v>258</v>
      </c>
      <c r="I62" s="24">
        <v>232</v>
      </c>
      <c r="J62" s="24">
        <v>42895.199999999903</v>
      </c>
      <c r="K62" s="24">
        <v>184.89310344827544</v>
      </c>
    </row>
    <row r="63" spans="1:11">
      <c r="A63" t="s">
        <v>633</v>
      </c>
      <c r="B63">
        <v>28</v>
      </c>
      <c r="C63" t="s">
        <v>644</v>
      </c>
      <c r="D63">
        <v>2018</v>
      </c>
      <c r="E63" s="38" t="s">
        <v>424</v>
      </c>
      <c r="F63" s="30" t="s">
        <v>80</v>
      </c>
      <c r="G63" s="27" t="s">
        <v>265</v>
      </c>
      <c r="H63" s="27" t="s">
        <v>258</v>
      </c>
      <c r="I63" s="24">
        <v>97</v>
      </c>
      <c r="J63" s="24">
        <v>8211.2599999999893</v>
      </c>
      <c r="K63" s="24">
        <v>84.652164948453503</v>
      </c>
    </row>
    <row r="64" spans="1:11">
      <c r="A64" t="s">
        <v>633</v>
      </c>
      <c r="B64">
        <v>28</v>
      </c>
      <c r="C64" t="s">
        <v>644</v>
      </c>
      <c r="D64">
        <v>2018</v>
      </c>
      <c r="E64" s="38" t="s">
        <v>422</v>
      </c>
      <c r="F64" s="30" t="s">
        <v>130</v>
      </c>
      <c r="G64" s="27" t="s">
        <v>265</v>
      </c>
      <c r="H64" s="27" t="s">
        <v>258</v>
      </c>
      <c r="I64" s="24">
        <v>2614</v>
      </c>
      <c r="J64" s="24">
        <v>582686.26</v>
      </c>
      <c r="K64" s="24">
        <v>222.90981637337416</v>
      </c>
    </row>
    <row r="65" spans="1:11">
      <c r="A65" t="s">
        <v>633</v>
      </c>
      <c r="B65">
        <v>28</v>
      </c>
      <c r="C65" t="s">
        <v>644</v>
      </c>
      <c r="D65">
        <v>2018</v>
      </c>
      <c r="E65" s="38" t="s">
        <v>426</v>
      </c>
      <c r="F65" s="30" t="s">
        <v>138</v>
      </c>
      <c r="G65" s="27" t="s">
        <v>265</v>
      </c>
      <c r="H65" s="27" t="s">
        <v>258</v>
      </c>
      <c r="I65" s="24">
        <v>179</v>
      </c>
      <c r="J65" s="24">
        <v>32385.52</v>
      </c>
      <c r="K65" s="24">
        <v>180.92469273743018</v>
      </c>
    </row>
    <row r="66" spans="1:11">
      <c r="A66" t="s">
        <v>633</v>
      </c>
      <c r="B66">
        <v>28</v>
      </c>
      <c r="C66" t="s">
        <v>644</v>
      </c>
      <c r="D66">
        <v>2018</v>
      </c>
      <c r="E66" s="38" t="s">
        <v>428</v>
      </c>
      <c r="F66" s="30" t="s">
        <v>146</v>
      </c>
      <c r="G66" s="27" t="s">
        <v>265</v>
      </c>
      <c r="H66" s="27" t="s">
        <v>258</v>
      </c>
      <c r="I66" s="24">
        <v>238</v>
      </c>
      <c r="J66" s="24">
        <v>46489.299999999901</v>
      </c>
      <c r="K66" s="24">
        <v>195.3331932773105</v>
      </c>
    </row>
    <row r="67" spans="1:11">
      <c r="A67" t="s">
        <v>633</v>
      </c>
      <c r="B67">
        <v>28</v>
      </c>
      <c r="C67" t="s">
        <v>644</v>
      </c>
      <c r="D67">
        <v>2018</v>
      </c>
      <c r="E67" s="38" t="s">
        <v>431</v>
      </c>
      <c r="F67" s="30" t="s">
        <v>22</v>
      </c>
      <c r="G67" s="27" t="s">
        <v>264</v>
      </c>
      <c r="H67" s="27" t="s">
        <v>258</v>
      </c>
      <c r="I67" s="24">
        <v>45</v>
      </c>
      <c r="J67" s="24">
        <v>3039.9399999999901</v>
      </c>
      <c r="K67" s="24">
        <v>67.554222222221995</v>
      </c>
    </row>
    <row r="68" spans="1:11">
      <c r="A68" t="s">
        <v>633</v>
      </c>
      <c r="B68">
        <v>28</v>
      </c>
      <c r="C68" t="s">
        <v>644</v>
      </c>
      <c r="D68">
        <v>2018</v>
      </c>
      <c r="E68" s="38" t="s">
        <v>430</v>
      </c>
      <c r="F68" s="30" t="s">
        <v>31</v>
      </c>
      <c r="G68" s="27" t="s">
        <v>264</v>
      </c>
      <c r="H68" s="27" t="s">
        <v>258</v>
      </c>
      <c r="I68" s="24">
        <v>1435</v>
      </c>
      <c r="J68" s="24">
        <v>434549.609999999</v>
      </c>
      <c r="K68" s="24">
        <v>302.82202787456379</v>
      </c>
    </row>
    <row r="69" spans="1:11">
      <c r="A69" t="s">
        <v>633</v>
      </c>
      <c r="B69">
        <v>28</v>
      </c>
      <c r="C69" t="s">
        <v>644</v>
      </c>
      <c r="D69">
        <v>2018</v>
      </c>
      <c r="E69" s="38" t="s">
        <v>432</v>
      </c>
      <c r="F69" s="30" t="s">
        <v>69</v>
      </c>
      <c r="G69" s="27" t="s">
        <v>264</v>
      </c>
      <c r="H69" s="27" t="s">
        <v>258</v>
      </c>
      <c r="I69" s="24">
        <v>30</v>
      </c>
      <c r="J69" s="24">
        <v>13610.8</v>
      </c>
      <c r="K69" s="24">
        <v>453.69333333333333</v>
      </c>
    </row>
    <row r="70" spans="1:11">
      <c r="A70" t="s">
        <v>633</v>
      </c>
      <c r="B70">
        <v>28</v>
      </c>
      <c r="C70" t="s">
        <v>644</v>
      </c>
      <c r="D70">
        <v>2018</v>
      </c>
      <c r="E70" s="38" t="s">
        <v>433</v>
      </c>
      <c r="F70" s="30" t="s">
        <v>434</v>
      </c>
      <c r="G70" s="27" t="s">
        <v>264</v>
      </c>
      <c r="H70" s="27" t="s">
        <v>258</v>
      </c>
      <c r="I70" s="24">
        <v>0</v>
      </c>
      <c r="J70" s="24">
        <v>0</v>
      </c>
      <c r="K70" s="24">
        <v>0</v>
      </c>
    </row>
    <row r="71" spans="1:11">
      <c r="A71" t="s">
        <v>633</v>
      </c>
      <c r="B71">
        <v>28</v>
      </c>
      <c r="C71" t="s">
        <v>644</v>
      </c>
      <c r="D71">
        <v>2018</v>
      </c>
      <c r="E71" s="38" t="s">
        <v>355</v>
      </c>
      <c r="F71" s="30" t="s">
        <v>301</v>
      </c>
      <c r="G71" s="27" t="s">
        <v>264</v>
      </c>
      <c r="H71" s="27" t="s">
        <v>258</v>
      </c>
      <c r="I71" s="24">
        <v>11068</v>
      </c>
      <c r="J71" s="24">
        <v>1523448.30999998</v>
      </c>
      <c r="K71" s="24">
        <v>137.64440820382907</v>
      </c>
    </row>
    <row r="72" spans="1:11">
      <c r="A72" t="s">
        <v>633</v>
      </c>
      <c r="B72">
        <v>28</v>
      </c>
      <c r="C72" t="s">
        <v>644</v>
      </c>
      <c r="D72">
        <v>2018</v>
      </c>
      <c r="E72" s="38" t="s">
        <v>437</v>
      </c>
      <c r="F72" s="30" t="s">
        <v>352</v>
      </c>
      <c r="G72" s="27" t="s">
        <v>266</v>
      </c>
      <c r="H72" s="27" t="s">
        <v>258</v>
      </c>
      <c r="I72" s="24">
        <v>794</v>
      </c>
      <c r="J72" s="24">
        <v>159497.41</v>
      </c>
      <c r="K72" s="24">
        <v>200.87835012594459</v>
      </c>
    </row>
    <row r="73" spans="1:11">
      <c r="A73" t="s">
        <v>633</v>
      </c>
      <c r="B73">
        <v>28</v>
      </c>
      <c r="C73" t="s">
        <v>644</v>
      </c>
      <c r="D73">
        <v>2018</v>
      </c>
      <c r="E73" s="38" t="s">
        <v>442</v>
      </c>
      <c r="F73" s="30" t="s">
        <v>24</v>
      </c>
      <c r="G73" s="27" t="s">
        <v>266</v>
      </c>
      <c r="H73" s="27" t="s">
        <v>258</v>
      </c>
      <c r="I73" s="24">
        <v>179</v>
      </c>
      <c r="J73" s="24">
        <v>42889.13</v>
      </c>
      <c r="K73" s="24">
        <v>239.60407821229049</v>
      </c>
    </row>
    <row r="74" spans="1:11">
      <c r="A74" t="s">
        <v>633</v>
      </c>
      <c r="B74">
        <v>28</v>
      </c>
      <c r="C74" t="s">
        <v>644</v>
      </c>
      <c r="D74">
        <v>2018</v>
      </c>
      <c r="E74" s="38" t="s">
        <v>435</v>
      </c>
      <c r="F74" s="30" t="s">
        <v>25</v>
      </c>
      <c r="G74" s="27" t="s">
        <v>266</v>
      </c>
      <c r="H74" s="27" t="s">
        <v>258</v>
      </c>
      <c r="I74" s="24">
        <v>920</v>
      </c>
      <c r="J74" s="24">
        <v>137623.22999999899</v>
      </c>
      <c r="K74" s="24">
        <v>149.59046739130326</v>
      </c>
    </row>
    <row r="75" spans="1:11">
      <c r="A75" t="s">
        <v>633</v>
      </c>
      <c r="B75">
        <v>28</v>
      </c>
      <c r="C75" t="s">
        <v>644</v>
      </c>
      <c r="D75">
        <v>2018</v>
      </c>
      <c r="E75" s="38" t="s">
        <v>440</v>
      </c>
      <c r="F75" s="30" t="s">
        <v>37</v>
      </c>
      <c r="G75" s="27" t="s">
        <v>266</v>
      </c>
      <c r="H75" s="27" t="s">
        <v>258</v>
      </c>
      <c r="I75" s="24">
        <v>525</v>
      </c>
      <c r="J75" s="24">
        <v>62412.83</v>
      </c>
      <c r="K75" s="24">
        <v>118.88158095238096</v>
      </c>
    </row>
    <row r="76" spans="1:11">
      <c r="A76" t="s">
        <v>633</v>
      </c>
      <c r="B76">
        <v>28</v>
      </c>
      <c r="C76" t="s">
        <v>644</v>
      </c>
      <c r="D76">
        <v>2018</v>
      </c>
      <c r="E76" s="38" t="s">
        <v>436</v>
      </c>
      <c r="F76" s="30" t="s">
        <v>40</v>
      </c>
      <c r="G76" s="27" t="s">
        <v>266</v>
      </c>
      <c r="H76" s="27" t="s">
        <v>258</v>
      </c>
      <c r="I76" s="24">
        <v>644</v>
      </c>
      <c r="J76" s="24">
        <v>111769.179999999</v>
      </c>
      <c r="K76" s="24">
        <v>173.55462732919099</v>
      </c>
    </row>
    <row r="77" spans="1:11">
      <c r="A77" t="s">
        <v>633</v>
      </c>
      <c r="B77">
        <v>28</v>
      </c>
      <c r="C77" t="s">
        <v>644</v>
      </c>
      <c r="D77">
        <v>2018</v>
      </c>
      <c r="E77" s="38" t="s">
        <v>441</v>
      </c>
      <c r="F77" s="30" t="s">
        <v>51</v>
      </c>
      <c r="G77" s="27" t="s">
        <v>266</v>
      </c>
      <c r="H77" s="27" t="s">
        <v>258</v>
      </c>
      <c r="I77" s="24">
        <v>589</v>
      </c>
      <c r="J77" s="24">
        <v>428905.68999999901</v>
      </c>
      <c r="K77" s="24">
        <v>728.19302207130568</v>
      </c>
    </row>
    <row r="78" spans="1:11">
      <c r="A78" t="s">
        <v>633</v>
      </c>
      <c r="B78">
        <v>28</v>
      </c>
      <c r="C78" t="s">
        <v>644</v>
      </c>
      <c r="D78">
        <v>2018</v>
      </c>
      <c r="E78" s="38" t="s">
        <v>448</v>
      </c>
      <c r="F78" s="30" t="s">
        <v>449</v>
      </c>
      <c r="G78" s="27" t="s">
        <v>266</v>
      </c>
      <c r="H78" s="27" t="s">
        <v>258</v>
      </c>
      <c r="I78" s="24">
        <v>2</v>
      </c>
      <c r="J78" s="24">
        <v>572.79999999999995</v>
      </c>
      <c r="K78" s="24">
        <v>286.39999999999998</v>
      </c>
    </row>
    <row r="79" spans="1:11">
      <c r="A79" t="s">
        <v>633</v>
      </c>
      <c r="B79">
        <v>28</v>
      </c>
      <c r="C79" t="s">
        <v>644</v>
      </c>
      <c r="D79">
        <v>2018</v>
      </c>
      <c r="E79" s="38" t="s">
        <v>447</v>
      </c>
      <c r="F79" s="30" t="s">
        <v>66</v>
      </c>
      <c r="G79" s="27" t="s">
        <v>266</v>
      </c>
      <c r="H79" s="27" t="s">
        <v>258</v>
      </c>
      <c r="I79" s="24">
        <v>0</v>
      </c>
      <c r="J79" s="24">
        <v>0</v>
      </c>
      <c r="K79" s="24">
        <v>0</v>
      </c>
    </row>
    <row r="80" spans="1:11">
      <c r="A80" t="s">
        <v>633</v>
      </c>
      <c r="B80">
        <v>28</v>
      </c>
      <c r="C80" t="s">
        <v>644</v>
      </c>
      <c r="D80">
        <v>2018</v>
      </c>
      <c r="E80" s="38" t="s">
        <v>445</v>
      </c>
      <c r="F80" s="30" t="s">
        <v>78</v>
      </c>
      <c r="G80" s="27" t="s">
        <v>266</v>
      </c>
      <c r="H80" s="27" t="s">
        <v>258</v>
      </c>
      <c r="I80" s="24">
        <v>12</v>
      </c>
      <c r="J80" s="24">
        <v>16763</v>
      </c>
      <c r="K80" s="24">
        <v>1396.9166666666667</v>
      </c>
    </row>
    <row r="81" spans="1:11">
      <c r="A81" t="s">
        <v>633</v>
      </c>
      <c r="B81">
        <v>28</v>
      </c>
      <c r="C81" t="s">
        <v>644</v>
      </c>
      <c r="D81">
        <v>2018</v>
      </c>
      <c r="E81" s="38" t="s">
        <v>443</v>
      </c>
      <c r="F81" s="30" t="s">
        <v>156</v>
      </c>
      <c r="G81" s="27" t="s">
        <v>266</v>
      </c>
      <c r="H81" s="27" t="s">
        <v>258</v>
      </c>
      <c r="I81" s="24">
        <v>16</v>
      </c>
      <c r="J81" s="24">
        <v>1381.2</v>
      </c>
      <c r="K81" s="24">
        <v>86.325000000000003</v>
      </c>
    </row>
    <row r="82" spans="1:11">
      <c r="A82" t="s">
        <v>633</v>
      </c>
      <c r="B82">
        <v>28</v>
      </c>
      <c r="C82" t="s">
        <v>644</v>
      </c>
      <c r="D82">
        <v>2018</v>
      </c>
      <c r="E82" s="38" t="s">
        <v>438</v>
      </c>
      <c r="F82" s="30" t="s">
        <v>147</v>
      </c>
      <c r="G82" s="27" t="s">
        <v>266</v>
      </c>
      <c r="H82" s="27" t="s">
        <v>258</v>
      </c>
      <c r="I82" s="24">
        <v>1463</v>
      </c>
      <c r="J82" s="24">
        <v>509142.989999999</v>
      </c>
      <c r="K82" s="24">
        <v>348.01298017771632</v>
      </c>
    </row>
    <row r="83" spans="1:11">
      <c r="A83" t="s">
        <v>633</v>
      </c>
      <c r="B83">
        <v>28</v>
      </c>
      <c r="C83" t="s">
        <v>644</v>
      </c>
      <c r="D83">
        <v>2018</v>
      </c>
      <c r="E83" s="38" t="s">
        <v>446</v>
      </c>
      <c r="F83" s="30" t="s">
        <v>174</v>
      </c>
      <c r="G83" s="27" t="s">
        <v>266</v>
      </c>
      <c r="H83" s="27" t="s">
        <v>258</v>
      </c>
      <c r="I83" s="24">
        <v>12</v>
      </c>
      <c r="J83" s="24">
        <v>1052.8699999999999</v>
      </c>
      <c r="K83" s="24">
        <v>87.739166666666662</v>
      </c>
    </row>
    <row r="84" spans="1:11">
      <c r="A84" t="s">
        <v>633</v>
      </c>
      <c r="B84">
        <v>28</v>
      </c>
      <c r="C84" t="s">
        <v>644</v>
      </c>
      <c r="D84">
        <v>2018</v>
      </c>
      <c r="E84" s="38" t="s">
        <v>444</v>
      </c>
      <c r="F84" s="30" t="s">
        <v>192</v>
      </c>
      <c r="G84" s="27" t="s">
        <v>266</v>
      </c>
      <c r="H84" s="27" t="s">
        <v>258</v>
      </c>
      <c r="I84" s="24">
        <v>44</v>
      </c>
      <c r="J84" s="24">
        <v>4278.29</v>
      </c>
      <c r="K84" s="24">
        <v>97.233863636363637</v>
      </c>
    </row>
    <row r="85" spans="1:11">
      <c r="A85" t="s">
        <v>633</v>
      </c>
      <c r="B85">
        <v>28</v>
      </c>
      <c r="C85" t="s">
        <v>644</v>
      </c>
      <c r="D85">
        <v>2018</v>
      </c>
      <c r="E85" s="38" t="s">
        <v>439</v>
      </c>
      <c r="F85" s="30" t="s">
        <v>195</v>
      </c>
      <c r="G85" s="27" t="s">
        <v>266</v>
      </c>
      <c r="H85" s="27" t="s">
        <v>258</v>
      </c>
      <c r="I85" s="24">
        <v>23</v>
      </c>
      <c r="J85" s="24">
        <v>4688</v>
      </c>
      <c r="K85" s="24">
        <v>203.82608695652175</v>
      </c>
    </row>
    <row r="86" spans="1:11">
      <c r="A86" t="s">
        <v>633</v>
      </c>
      <c r="B86">
        <v>28</v>
      </c>
      <c r="C86" t="s">
        <v>644</v>
      </c>
      <c r="D86">
        <v>2018</v>
      </c>
      <c r="E86" s="38" t="s">
        <v>475</v>
      </c>
      <c r="F86" s="30" t="s">
        <v>4</v>
      </c>
      <c r="G86" s="27" t="s">
        <v>267</v>
      </c>
      <c r="H86" s="27" t="s">
        <v>258</v>
      </c>
      <c r="I86" s="24">
        <v>5</v>
      </c>
      <c r="J86" s="24">
        <v>3799</v>
      </c>
      <c r="K86" s="24">
        <v>759.8</v>
      </c>
    </row>
    <row r="87" spans="1:11">
      <c r="A87" t="s">
        <v>633</v>
      </c>
      <c r="B87">
        <v>28</v>
      </c>
      <c r="C87" t="s">
        <v>644</v>
      </c>
      <c r="D87">
        <v>2018</v>
      </c>
      <c r="E87" s="38" t="s">
        <v>468</v>
      </c>
      <c r="F87" s="30" t="s">
        <v>3</v>
      </c>
      <c r="G87" s="27" t="s">
        <v>267</v>
      </c>
      <c r="H87" s="27" t="s">
        <v>258</v>
      </c>
      <c r="I87" s="24">
        <v>56</v>
      </c>
      <c r="J87" s="24">
        <v>6832.68</v>
      </c>
      <c r="K87" s="24">
        <v>122.01214285714286</v>
      </c>
    </row>
    <row r="88" spans="1:11">
      <c r="A88" t="s">
        <v>633</v>
      </c>
      <c r="B88">
        <v>28</v>
      </c>
      <c r="C88" t="s">
        <v>644</v>
      </c>
      <c r="D88">
        <v>2018</v>
      </c>
      <c r="E88" s="38" t="s">
        <v>467</v>
      </c>
      <c r="F88" s="30" t="s">
        <v>11</v>
      </c>
      <c r="G88" s="27" t="s">
        <v>267</v>
      </c>
      <c r="H88" s="27" t="s">
        <v>258</v>
      </c>
      <c r="I88" s="24">
        <v>135</v>
      </c>
      <c r="J88" s="24">
        <v>12463.98</v>
      </c>
      <c r="K88" s="24">
        <v>92.325777777777773</v>
      </c>
    </row>
    <row r="89" spans="1:11">
      <c r="A89" t="s">
        <v>633</v>
      </c>
      <c r="B89">
        <v>28</v>
      </c>
      <c r="C89" t="s">
        <v>644</v>
      </c>
      <c r="D89">
        <v>2018</v>
      </c>
      <c r="E89" s="38" t="s">
        <v>458</v>
      </c>
      <c r="F89" s="30" t="s">
        <v>26</v>
      </c>
      <c r="G89" s="27" t="s">
        <v>267</v>
      </c>
      <c r="H89" s="27" t="s">
        <v>258</v>
      </c>
      <c r="I89" s="24">
        <v>213</v>
      </c>
      <c r="J89" s="24">
        <v>28030.5</v>
      </c>
      <c r="K89" s="24">
        <v>131.59859154929578</v>
      </c>
    </row>
    <row r="90" spans="1:11">
      <c r="A90" t="s">
        <v>633</v>
      </c>
      <c r="B90">
        <v>28</v>
      </c>
      <c r="C90" t="s">
        <v>644</v>
      </c>
      <c r="D90">
        <v>2018</v>
      </c>
      <c r="E90" s="38" t="s">
        <v>460</v>
      </c>
      <c r="F90" s="30" t="s">
        <v>13</v>
      </c>
      <c r="G90" s="27" t="s">
        <v>267</v>
      </c>
      <c r="H90" s="27" t="s">
        <v>258</v>
      </c>
      <c r="I90" s="24">
        <v>120</v>
      </c>
      <c r="J90" s="24">
        <v>8471.57</v>
      </c>
      <c r="K90" s="24">
        <v>70.59641666666667</v>
      </c>
    </row>
    <row r="91" spans="1:11">
      <c r="A91" t="s">
        <v>633</v>
      </c>
      <c r="B91">
        <v>28</v>
      </c>
      <c r="C91" t="s">
        <v>644</v>
      </c>
      <c r="D91">
        <v>2018</v>
      </c>
      <c r="E91" s="38" t="s">
        <v>482</v>
      </c>
      <c r="F91" s="30" t="s">
        <v>635</v>
      </c>
      <c r="G91" s="27" t="s">
        <v>267</v>
      </c>
      <c r="H91" s="27" t="s">
        <v>258</v>
      </c>
      <c r="I91" s="24">
        <v>18</v>
      </c>
      <c r="J91" s="24">
        <v>775.5</v>
      </c>
      <c r="K91" s="24">
        <v>43.083333333333336</v>
      </c>
    </row>
    <row r="92" spans="1:11">
      <c r="A92" t="s">
        <v>633</v>
      </c>
      <c r="B92">
        <v>28</v>
      </c>
      <c r="C92" t="s">
        <v>644</v>
      </c>
      <c r="D92">
        <v>2018</v>
      </c>
      <c r="E92" s="38" t="s">
        <v>474</v>
      </c>
      <c r="F92" s="30" t="s">
        <v>196</v>
      </c>
      <c r="G92" s="27" t="s">
        <v>267</v>
      </c>
      <c r="H92" s="27" t="s">
        <v>258</v>
      </c>
      <c r="I92" s="24">
        <v>20</v>
      </c>
      <c r="J92" s="24">
        <v>5984.9399999999896</v>
      </c>
      <c r="K92" s="24">
        <v>299.2469999999995</v>
      </c>
    </row>
    <row r="93" spans="1:11">
      <c r="A93" t="s">
        <v>633</v>
      </c>
      <c r="B93">
        <v>28</v>
      </c>
      <c r="C93" t="s">
        <v>644</v>
      </c>
      <c r="D93">
        <v>2018</v>
      </c>
      <c r="E93" s="38" t="s">
        <v>470</v>
      </c>
      <c r="F93" s="30" t="s">
        <v>99</v>
      </c>
      <c r="G93" s="27" t="s">
        <v>267</v>
      </c>
      <c r="H93" s="27" t="s">
        <v>258</v>
      </c>
      <c r="I93" s="24">
        <v>83</v>
      </c>
      <c r="J93" s="24">
        <v>13141.91</v>
      </c>
      <c r="K93" s="24">
        <v>158.33626506024098</v>
      </c>
    </row>
    <row r="94" spans="1:11">
      <c r="A94" t="s">
        <v>633</v>
      </c>
      <c r="B94">
        <v>28</v>
      </c>
      <c r="C94" t="s">
        <v>644</v>
      </c>
      <c r="D94">
        <v>2018</v>
      </c>
      <c r="E94" s="38" t="s">
        <v>450</v>
      </c>
      <c r="F94" s="30" t="s">
        <v>42</v>
      </c>
      <c r="G94" s="27" t="s">
        <v>267</v>
      </c>
      <c r="H94" s="27" t="s">
        <v>258</v>
      </c>
      <c r="I94" s="24">
        <v>0</v>
      </c>
      <c r="J94" s="24">
        <v>0</v>
      </c>
      <c r="K94" s="24">
        <v>0</v>
      </c>
    </row>
    <row r="95" spans="1:11">
      <c r="A95" t="s">
        <v>633</v>
      </c>
      <c r="B95">
        <v>28</v>
      </c>
      <c r="C95" t="s">
        <v>644</v>
      </c>
      <c r="D95">
        <v>2018</v>
      </c>
      <c r="E95" s="38" t="s">
        <v>462</v>
      </c>
      <c r="F95" s="30" t="s">
        <v>463</v>
      </c>
      <c r="G95" s="27" t="s">
        <v>267</v>
      </c>
      <c r="H95" s="27" t="s">
        <v>258</v>
      </c>
      <c r="I95" s="24">
        <v>90</v>
      </c>
      <c r="J95" s="24">
        <v>17207.62</v>
      </c>
      <c r="K95" s="24">
        <v>191.19577777777778</v>
      </c>
    </row>
    <row r="96" spans="1:11">
      <c r="A96" t="s">
        <v>633</v>
      </c>
      <c r="B96">
        <v>28</v>
      </c>
      <c r="C96" t="s">
        <v>644</v>
      </c>
      <c r="D96">
        <v>2018</v>
      </c>
      <c r="E96" s="38" t="s">
        <v>469</v>
      </c>
      <c r="F96" s="30" t="s">
        <v>48</v>
      </c>
      <c r="G96" s="27" t="s">
        <v>267</v>
      </c>
      <c r="H96" s="27" t="s">
        <v>258</v>
      </c>
      <c r="I96" s="24">
        <v>24</v>
      </c>
      <c r="J96" s="24">
        <v>5795.6199999999899</v>
      </c>
      <c r="K96" s="24">
        <v>241.48416666666625</v>
      </c>
    </row>
    <row r="97" spans="1:11">
      <c r="A97" t="s">
        <v>633</v>
      </c>
      <c r="B97">
        <v>28</v>
      </c>
      <c r="C97" t="s">
        <v>644</v>
      </c>
      <c r="D97">
        <v>2018</v>
      </c>
      <c r="E97" s="38" t="s">
        <v>452</v>
      </c>
      <c r="F97" s="30" t="s">
        <v>49</v>
      </c>
      <c r="G97" s="27" t="s">
        <v>267</v>
      </c>
      <c r="H97" s="27" t="s">
        <v>258</v>
      </c>
      <c r="I97" s="24">
        <v>839</v>
      </c>
      <c r="J97" s="24">
        <v>116123.28</v>
      </c>
      <c r="K97" s="24">
        <v>138.40676996424315</v>
      </c>
    </row>
    <row r="98" spans="1:11">
      <c r="A98" t="s">
        <v>633</v>
      </c>
      <c r="B98">
        <v>28</v>
      </c>
      <c r="C98" t="s">
        <v>644</v>
      </c>
      <c r="D98">
        <v>2018</v>
      </c>
      <c r="E98" s="38" t="s">
        <v>465</v>
      </c>
      <c r="F98" s="30" t="s">
        <v>64</v>
      </c>
      <c r="G98" s="27" t="s">
        <v>267</v>
      </c>
      <c r="H98" s="27" t="s">
        <v>258</v>
      </c>
      <c r="I98" s="24">
        <v>46</v>
      </c>
      <c r="J98" s="24">
        <v>14018.85</v>
      </c>
      <c r="K98" s="24">
        <v>304.75760869565221</v>
      </c>
    </row>
    <row r="99" spans="1:11">
      <c r="A99" t="s">
        <v>633</v>
      </c>
      <c r="B99">
        <v>28</v>
      </c>
      <c r="C99" t="s">
        <v>644</v>
      </c>
      <c r="D99">
        <v>2018</v>
      </c>
      <c r="E99" s="38" t="s">
        <v>457</v>
      </c>
      <c r="F99" s="30" t="s">
        <v>72</v>
      </c>
      <c r="G99" s="27" t="s">
        <v>267</v>
      </c>
      <c r="H99" s="27" t="s">
        <v>258</v>
      </c>
      <c r="I99" s="24">
        <v>41</v>
      </c>
      <c r="J99" s="24">
        <v>7456.96</v>
      </c>
      <c r="K99" s="24">
        <v>181.87707317073171</v>
      </c>
    </row>
    <row r="100" spans="1:11">
      <c r="A100" t="s">
        <v>633</v>
      </c>
      <c r="B100">
        <v>28</v>
      </c>
      <c r="C100" t="s">
        <v>644</v>
      </c>
      <c r="D100">
        <v>2018</v>
      </c>
      <c r="E100" s="38" t="s">
        <v>451</v>
      </c>
      <c r="F100" s="30" t="s">
        <v>82</v>
      </c>
      <c r="G100" s="27" t="s">
        <v>267</v>
      </c>
      <c r="H100" s="27" t="s">
        <v>258</v>
      </c>
      <c r="I100" s="24">
        <v>18</v>
      </c>
      <c r="J100" s="24">
        <v>6929</v>
      </c>
      <c r="K100" s="24">
        <v>384.94444444444446</v>
      </c>
    </row>
    <row r="101" spans="1:11">
      <c r="A101" t="s">
        <v>633</v>
      </c>
      <c r="B101">
        <v>28</v>
      </c>
      <c r="C101" t="s">
        <v>644</v>
      </c>
      <c r="D101">
        <v>2018</v>
      </c>
      <c r="E101" s="38" t="s">
        <v>454</v>
      </c>
      <c r="F101" s="30" t="s">
        <v>91</v>
      </c>
      <c r="G101" s="27" t="s">
        <v>267</v>
      </c>
      <c r="H101" s="27" t="s">
        <v>258</v>
      </c>
      <c r="I101" s="24">
        <v>607</v>
      </c>
      <c r="J101" s="24">
        <v>111557.1</v>
      </c>
      <c r="K101" s="24">
        <v>183.78434925864912</v>
      </c>
    </row>
    <row r="102" spans="1:11">
      <c r="A102" t="s">
        <v>633</v>
      </c>
      <c r="B102">
        <v>28</v>
      </c>
      <c r="C102" t="s">
        <v>644</v>
      </c>
      <c r="D102">
        <v>2018</v>
      </c>
      <c r="E102" s="38" t="s">
        <v>459</v>
      </c>
      <c r="F102" s="30" t="s">
        <v>124</v>
      </c>
      <c r="G102" s="27" t="s">
        <v>267</v>
      </c>
      <c r="H102" s="27" t="s">
        <v>258</v>
      </c>
      <c r="I102" s="24">
        <v>17</v>
      </c>
      <c r="J102" s="24">
        <v>4024.51</v>
      </c>
      <c r="K102" s="24">
        <v>236.73588235294119</v>
      </c>
    </row>
    <row r="103" spans="1:11">
      <c r="A103" t="s">
        <v>633</v>
      </c>
      <c r="B103">
        <v>28</v>
      </c>
      <c r="C103" t="s">
        <v>644</v>
      </c>
      <c r="D103">
        <v>2018</v>
      </c>
      <c r="E103" s="38" t="s">
        <v>476</v>
      </c>
      <c r="F103" s="30" t="s">
        <v>477</v>
      </c>
      <c r="G103" s="27" t="s">
        <v>267</v>
      </c>
      <c r="H103" s="27" t="s">
        <v>258</v>
      </c>
      <c r="I103" s="24">
        <v>0</v>
      </c>
      <c r="J103" s="24">
        <v>0</v>
      </c>
      <c r="K103" s="24">
        <v>0</v>
      </c>
    </row>
    <row r="104" spans="1:11">
      <c r="A104" t="s">
        <v>633</v>
      </c>
      <c r="B104">
        <v>28</v>
      </c>
      <c r="C104" t="s">
        <v>644</v>
      </c>
      <c r="D104">
        <v>2018</v>
      </c>
      <c r="E104" s="38" t="s">
        <v>453</v>
      </c>
      <c r="F104" s="30" t="s">
        <v>153</v>
      </c>
      <c r="G104" s="27" t="s">
        <v>267</v>
      </c>
      <c r="H104" s="27" t="s">
        <v>258</v>
      </c>
      <c r="I104" s="24">
        <v>181</v>
      </c>
      <c r="J104" s="24">
        <v>22771.53</v>
      </c>
      <c r="K104" s="24">
        <v>125.80955801104972</v>
      </c>
    </row>
    <row r="105" spans="1:11">
      <c r="A105" t="s">
        <v>633</v>
      </c>
      <c r="B105">
        <v>28</v>
      </c>
      <c r="C105" t="s">
        <v>644</v>
      </c>
      <c r="D105">
        <v>2018</v>
      </c>
      <c r="E105" s="38" t="s">
        <v>478</v>
      </c>
      <c r="F105" s="30" t="s">
        <v>21</v>
      </c>
      <c r="G105" s="27" t="s">
        <v>267</v>
      </c>
      <c r="H105" s="27" t="s">
        <v>258</v>
      </c>
      <c r="I105" s="24">
        <v>0</v>
      </c>
      <c r="J105" s="24">
        <v>0</v>
      </c>
      <c r="K105" s="24">
        <v>0</v>
      </c>
    </row>
    <row r="106" spans="1:11">
      <c r="A106" t="s">
        <v>633</v>
      </c>
      <c r="B106">
        <v>28</v>
      </c>
      <c r="C106" t="s">
        <v>644</v>
      </c>
      <c r="D106">
        <v>2018</v>
      </c>
      <c r="E106" s="38" t="s">
        <v>471</v>
      </c>
      <c r="F106" s="30" t="s">
        <v>472</v>
      </c>
      <c r="G106" s="27" t="s">
        <v>267</v>
      </c>
      <c r="H106" s="27" t="s">
        <v>258</v>
      </c>
      <c r="I106" s="24">
        <v>75</v>
      </c>
      <c r="J106" s="24">
        <v>7410.3699999999899</v>
      </c>
      <c r="K106" s="24">
        <v>98.804933333333196</v>
      </c>
    </row>
    <row r="107" spans="1:11">
      <c r="A107" t="s">
        <v>633</v>
      </c>
      <c r="B107">
        <v>28</v>
      </c>
      <c r="C107" t="s">
        <v>644</v>
      </c>
      <c r="D107">
        <v>2018</v>
      </c>
      <c r="E107" s="38" t="s">
        <v>461</v>
      </c>
      <c r="F107" s="30" t="s">
        <v>103</v>
      </c>
      <c r="G107" s="27" t="s">
        <v>267</v>
      </c>
      <c r="H107" s="27" t="s">
        <v>258</v>
      </c>
      <c r="I107" s="24">
        <v>211</v>
      </c>
      <c r="J107" s="24">
        <v>25278.080000000002</v>
      </c>
      <c r="K107" s="24">
        <v>119.80132701421802</v>
      </c>
    </row>
    <row r="108" spans="1:11">
      <c r="A108" t="s">
        <v>633</v>
      </c>
      <c r="B108">
        <v>28</v>
      </c>
      <c r="C108" t="s">
        <v>644</v>
      </c>
      <c r="D108">
        <v>2018</v>
      </c>
      <c r="E108" s="38" t="s">
        <v>479</v>
      </c>
      <c r="F108" s="30" t="s">
        <v>116</v>
      </c>
      <c r="G108" s="27" t="s">
        <v>267</v>
      </c>
      <c r="H108" s="27" t="s">
        <v>258</v>
      </c>
      <c r="I108" s="24">
        <v>0</v>
      </c>
      <c r="J108" s="24">
        <v>0</v>
      </c>
      <c r="K108" s="24">
        <v>0</v>
      </c>
    </row>
    <row r="109" spans="1:11">
      <c r="A109" t="s">
        <v>633</v>
      </c>
      <c r="B109">
        <v>28</v>
      </c>
      <c r="C109" t="s">
        <v>644</v>
      </c>
      <c r="D109">
        <v>2018</v>
      </c>
      <c r="E109" s="38" t="s">
        <v>464</v>
      </c>
      <c r="F109" s="30" t="s">
        <v>194</v>
      </c>
      <c r="G109" s="27" t="s">
        <v>267</v>
      </c>
      <c r="H109" s="27" t="s">
        <v>258</v>
      </c>
      <c r="I109" s="24">
        <v>0</v>
      </c>
      <c r="J109" s="24">
        <v>0</v>
      </c>
      <c r="K109" s="24">
        <v>0</v>
      </c>
    </row>
    <row r="110" spans="1:11">
      <c r="A110" t="s">
        <v>633</v>
      </c>
      <c r="B110">
        <v>28</v>
      </c>
      <c r="C110" t="s">
        <v>644</v>
      </c>
      <c r="D110">
        <v>2018</v>
      </c>
      <c r="E110" s="38" t="s">
        <v>480</v>
      </c>
      <c r="F110" s="30" t="s">
        <v>481</v>
      </c>
      <c r="G110" s="27" t="s">
        <v>267</v>
      </c>
      <c r="H110" s="27" t="s">
        <v>258</v>
      </c>
      <c r="I110" s="24">
        <v>174</v>
      </c>
      <c r="J110" s="24">
        <v>46092.03</v>
      </c>
      <c r="K110" s="24">
        <v>264.89672413793102</v>
      </c>
    </row>
    <row r="111" spans="1:11">
      <c r="A111" t="s">
        <v>633</v>
      </c>
      <c r="B111">
        <v>28</v>
      </c>
      <c r="C111" t="s">
        <v>644</v>
      </c>
      <c r="D111">
        <v>2018</v>
      </c>
      <c r="E111" s="38" t="s">
        <v>455</v>
      </c>
      <c r="F111" s="30" t="s">
        <v>456</v>
      </c>
      <c r="G111" s="27" t="s">
        <v>267</v>
      </c>
      <c r="H111" s="27" t="s">
        <v>258</v>
      </c>
      <c r="I111" s="24">
        <v>48</v>
      </c>
      <c r="J111" s="24">
        <v>3396.4699999999898</v>
      </c>
      <c r="K111" s="24">
        <v>70.759791666666459</v>
      </c>
    </row>
    <row r="112" spans="1:11">
      <c r="A112" t="s">
        <v>633</v>
      </c>
      <c r="B112">
        <v>28</v>
      </c>
      <c r="C112" t="s">
        <v>644</v>
      </c>
      <c r="D112">
        <v>2018</v>
      </c>
      <c r="E112" s="38" t="s">
        <v>473</v>
      </c>
      <c r="F112" s="30" t="s">
        <v>178</v>
      </c>
      <c r="G112" s="27" t="s">
        <v>267</v>
      </c>
      <c r="H112" s="27" t="s">
        <v>258</v>
      </c>
      <c r="I112" s="24">
        <v>82</v>
      </c>
      <c r="J112" s="24">
        <v>41646.849999999897</v>
      </c>
      <c r="K112" s="24">
        <v>507.88841463414508</v>
      </c>
    </row>
    <row r="113" spans="1:11">
      <c r="A113" t="s">
        <v>633</v>
      </c>
      <c r="B113">
        <v>28</v>
      </c>
      <c r="C113" t="s">
        <v>644</v>
      </c>
      <c r="D113">
        <v>2018</v>
      </c>
      <c r="E113" s="38" t="s">
        <v>466</v>
      </c>
      <c r="F113" s="30" t="s">
        <v>356</v>
      </c>
      <c r="G113" s="27" t="s">
        <v>267</v>
      </c>
      <c r="H113" s="27" t="s">
        <v>258</v>
      </c>
      <c r="I113" s="24">
        <v>113</v>
      </c>
      <c r="J113" s="24">
        <v>23915.040000000001</v>
      </c>
      <c r="K113" s="24">
        <v>211.6375221238938</v>
      </c>
    </row>
    <row r="114" spans="1:11">
      <c r="A114" t="s">
        <v>633</v>
      </c>
      <c r="B114">
        <v>28</v>
      </c>
      <c r="C114" t="s">
        <v>644</v>
      </c>
      <c r="D114">
        <v>2018</v>
      </c>
      <c r="E114" s="38" t="s">
        <v>485</v>
      </c>
      <c r="F114" s="30" t="s">
        <v>100</v>
      </c>
      <c r="G114" s="27" t="s">
        <v>272</v>
      </c>
      <c r="H114" s="27" t="s">
        <v>260</v>
      </c>
      <c r="I114" s="24">
        <v>15</v>
      </c>
      <c r="J114" s="24">
        <v>1142.42</v>
      </c>
      <c r="K114" s="24">
        <v>76.161333333333332</v>
      </c>
    </row>
    <row r="115" spans="1:11">
      <c r="A115" t="s">
        <v>633</v>
      </c>
      <c r="B115">
        <v>28</v>
      </c>
      <c r="C115" t="s">
        <v>644</v>
      </c>
      <c r="D115">
        <v>2018</v>
      </c>
      <c r="E115" s="38" t="s">
        <v>487</v>
      </c>
      <c r="F115" s="30" t="s">
        <v>488</v>
      </c>
      <c r="G115" s="27" t="s">
        <v>272</v>
      </c>
      <c r="H115" s="27" t="s">
        <v>260</v>
      </c>
      <c r="I115" s="24">
        <v>19</v>
      </c>
      <c r="J115" s="24">
        <v>7804</v>
      </c>
      <c r="K115" s="24">
        <v>410.73684210526318</v>
      </c>
    </row>
    <row r="116" spans="1:11">
      <c r="A116" t="s">
        <v>633</v>
      </c>
      <c r="B116">
        <v>28</v>
      </c>
      <c r="C116" t="s">
        <v>644</v>
      </c>
      <c r="D116">
        <v>2018</v>
      </c>
      <c r="E116" s="38" t="s">
        <v>486</v>
      </c>
      <c r="F116" s="30" t="s">
        <v>182</v>
      </c>
      <c r="G116" s="27" t="s">
        <v>272</v>
      </c>
      <c r="H116" s="27" t="s">
        <v>260</v>
      </c>
      <c r="I116" s="24">
        <v>0</v>
      </c>
      <c r="J116" s="24">
        <v>0</v>
      </c>
      <c r="K116" s="24">
        <v>0</v>
      </c>
    </row>
    <row r="117" spans="1:11">
      <c r="A117" t="s">
        <v>633</v>
      </c>
      <c r="B117">
        <v>28</v>
      </c>
      <c r="C117" t="s">
        <v>644</v>
      </c>
      <c r="D117">
        <v>2018</v>
      </c>
      <c r="E117" s="38" t="s">
        <v>489</v>
      </c>
      <c r="F117" s="30" t="s">
        <v>184</v>
      </c>
      <c r="G117" s="27" t="s">
        <v>272</v>
      </c>
      <c r="H117" s="27" t="s">
        <v>260</v>
      </c>
      <c r="I117" s="24">
        <v>0</v>
      </c>
      <c r="J117" s="24">
        <v>0</v>
      </c>
      <c r="K117" s="24">
        <v>0</v>
      </c>
    </row>
    <row r="118" spans="1:11">
      <c r="A118" t="s">
        <v>633</v>
      </c>
      <c r="B118">
        <v>28</v>
      </c>
      <c r="C118" t="s">
        <v>644</v>
      </c>
      <c r="D118">
        <v>2018</v>
      </c>
      <c r="E118" s="38" t="s">
        <v>484</v>
      </c>
      <c r="F118" s="30" t="s">
        <v>193</v>
      </c>
      <c r="G118" s="27" t="s">
        <v>272</v>
      </c>
      <c r="H118" s="27" t="s">
        <v>260</v>
      </c>
      <c r="I118" s="24">
        <v>8</v>
      </c>
      <c r="J118" s="24">
        <v>3528.76</v>
      </c>
      <c r="K118" s="24">
        <v>441.09500000000003</v>
      </c>
    </row>
    <row r="119" spans="1:11">
      <c r="A119" t="s">
        <v>633</v>
      </c>
      <c r="B119">
        <v>28</v>
      </c>
      <c r="C119" t="s">
        <v>644</v>
      </c>
      <c r="D119">
        <v>2018</v>
      </c>
      <c r="E119" s="38" t="s">
        <v>490</v>
      </c>
      <c r="F119" s="30" t="s">
        <v>39</v>
      </c>
      <c r="G119" s="27" t="s">
        <v>273</v>
      </c>
      <c r="H119" s="27" t="s">
        <v>260</v>
      </c>
      <c r="I119" s="24">
        <v>5083</v>
      </c>
      <c r="J119" s="24">
        <v>957502.28999999701</v>
      </c>
      <c r="K119" s="24">
        <v>188.37345858744777</v>
      </c>
    </row>
    <row r="120" spans="1:11">
      <c r="A120" t="s">
        <v>633</v>
      </c>
      <c r="B120">
        <v>28</v>
      </c>
      <c r="C120" t="s">
        <v>644</v>
      </c>
      <c r="D120">
        <v>2018</v>
      </c>
      <c r="E120" s="38" t="s">
        <v>494</v>
      </c>
      <c r="F120" s="30" t="s">
        <v>79</v>
      </c>
      <c r="G120" s="27" t="s">
        <v>273</v>
      </c>
      <c r="H120" s="27" t="s">
        <v>260</v>
      </c>
      <c r="I120" s="24">
        <v>0</v>
      </c>
      <c r="J120" s="24">
        <v>0</v>
      </c>
      <c r="K120" s="24">
        <v>0</v>
      </c>
    </row>
    <row r="121" spans="1:11">
      <c r="A121" t="s">
        <v>633</v>
      </c>
      <c r="B121">
        <v>28</v>
      </c>
      <c r="C121" t="s">
        <v>644</v>
      </c>
      <c r="D121">
        <v>2018</v>
      </c>
      <c r="E121" s="38" t="s">
        <v>491</v>
      </c>
      <c r="F121" s="30" t="s">
        <v>93</v>
      </c>
      <c r="G121" s="27" t="s">
        <v>273</v>
      </c>
      <c r="H121" s="27" t="s">
        <v>260</v>
      </c>
      <c r="I121" s="24">
        <v>1294</v>
      </c>
      <c r="J121" s="24">
        <v>249319.41999999899</v>
      </c>
      <c r="K121" s="24">
        <v>192.67343122101931</v>
      </c>
    </row>
    <row r="122" spans="1:11">
      <c r="A122" t="s">
        <v>633</v>
      </c>
      <c r="B122">
        <v>28</v>
      </c>
      <c r="C122" t="s">
        <v>644</v>
      </c>
      <c r="D122">
        <v>2018</v>
      </c>
      <c r="E122" s="38" t="s">
        <v>496</v>
      </c>
      <c r="F122" s="30" t="s">
        <v>122</v>
      </c>
      <c r="G122" s="27" t="s">
        <v>273</v>
      </c>
      <c r="H122" s="27" t="s">
        <v>260</v>
      </c>
      <c r="I122" s="24">
        <v>0</v>
      </c>
      <c r="J122" s="24">
        <v>0</v>
      </c>
      <c r="K122" s="24">
        <v>0</v>
      </c>
    </row>
    <row r="123" spans="1:11">
      <c r="A123" t="s">
        <v>633</v>
      </c>
      <c r="B123">
        <v>28</v>
      </c>
      <c r="C123" t="s">
        <v>644</v>
      </c>
      <c r="D123">
        <v>2018</v>
      </c>
      <c r="E123" s="38" t="s">
        <v>495</v>
      </c>
      <c r="F123" s="30" t="s">
        <v>121</v>
      </c>
      <c r="G123" s="27" t="s">
        <v>273</v>
      </c>
      <c r="H123" s="27" t="s">
        <v>260</v>
      </c>
      <c r="I123" s="24">
        <v>130</v>
      </c>
      <c r="J123" s="24">
        <v>46641.369999999901</v>
      </c>
      <c r="K123" s="24">
        <v>358.77976923076847</v>
      </c>
    </row>
    <row r="124" spans="1:11">
      <c r="A124" t="s">
        <v>633</v>
      </c>
      <c r="B124">
        <v>28</v>
      </c>
      <c r="C124" t="s">
        <v>644</v>
      </c>
      <c r="D124">
        <v>2018</v>
      </c>
      <c r="E124" s="38" t="s">
        <v>492</v>
      </c>
      <c r="F124" s="30" t="s">
        <v>354</v>
      </c>
      <c r="G124" s="27" t="s">
        <v>273</v>
      </c>
      <c r="H124" s="27" t="s">
        <v>260</v>
      </c>
      <c r="I124" s="24">
        <v>555</v>
      </c>
      <c r="J124" s="24">
        <v>62289.69</v>
      </c>
      <c r="K124" s="24">
        <v>112.23367567567568</v>
      </c>
    </row>
    <row r="125" spans="1:11">
      <c r="A125" t="s">
        <v>633</v>
      </c>
      <c r="B125">
        <v>28</v>
      </c>
      <c r="C125" t="s">
        <v>644</v>
      </c>
      <c r="D125">
        <v>2018</v>
      </c>
      <c r="E125" s="38" t="s">
        <v>493</v>
      </c>
      <c r="F125" s="30" t="s">
        <v>188</v>
      </c>
      <c r="G125" s="27" t="s">
        <v>273</v>
      </c>
      <c r="H125" s="27" t="s">
        <v>260</v>
      </c>
      <c r="I125" s="24">
        <v>245</v>
      </c>
      <c r="J125" s="24">
        <v>49410.48</v>
      </c>
      <c r="K125" s="24">
        <v>201.6754285714286</v>
      </c>
    </row>
    <row r="126" spans="1:11">
      <c r="A126" t="s">
        <v>633</v>
      </c>
      <c r="B126">
        <v>28</v>
      </c>
      <c r="C126" t="s">
        <v>644</v>
      </c>
      <c r="D126">
        <v>2018</v>
      </c>
      <c r="E126" s="38" t="s">
        <v>506</v>
      </c>
      <c r="F126" s="30" t="s">
        <v>23</v>
      </c>
      <c r="G126" s="27" t="s">
        <v>274</v>
      </c>
      <c r="H126" s="27" t="s">
        <v>260</v>
      </c>
      <c r="I126" s="24">
        <v>45</v>
      </c>
      <c r="J126" s="24">
        <v>4019.76</v>
      </c>
      <c r="K126" s="24">
        <v>89.328000000000003</v>
      </c>
    </row>
    <row r="127" spans="1:11">
      <c r="A127" t="s">
        <v>633</v>
      </c>
      <c r="B127">
        <v>28</v>
      </c>
      <c r="C127" t="s">
        <v>644</v>
      </c>
      <c r="D127">
        <v>2018</v>
      </c>
      <c r="E127" s="38" t="s">
        <v>503</v>
      </c>
      <c r="F127" s="30" t="s">
        <v>95</v>
      </c>
      <c r="G127" s="27" t="s">
        <v>274</v>
      </c>
      <c r="H127" s="27" t="s">
        <v>260</v>
      </c>
      <c r="I127" s="24">
        <v>674</v>
      </c>
      <c r="J127" s="24">
        <v>85858.09</v>
      </c>
      <c r="K127" s="24">
        <v>127.38589020771512</v>
      </c>
    </row>
    <row r="128" spans="1:11">
      <c r="A128" t="s">
        <v>633</v>
      </c>
      <c r="B128">
        <v>28</v>
      </c>
      <c r="C128" t="s">
        <v>644</v>
      </c>
      <c r="D128">
        <v>2018</v>
      </c>
      <c r="E128" s="38" t="s">
        <v>507</v>
      </c>
      <c r="F128" s="30" t="s">
        <v>183</v>
      </c>
      <c r="G128" s="27" t="s">
        <v>274</v>
      </c>
      <c r="H128" s="27" t="s">
        <v>260</v>
      </c>
      <c r="I128" s="24">
        <v>8</v>
      </c>
      <c r="J128" s="24">
        <v>5223.4799999999996</v>
      </c>
      <c r="K128" s="24">
        <v>652.93499999999995</v>
      </c>
    </row>
    <row r="129" spans="1:11">
      <c r="A129" t="s">
        <v>633</v>
      </c>
      <c r="B129">
        <v>28</v>
      </c>
      <c r="C129" t="s">
        <v>644</v>
      </c>
      <c r="D129">
        <v>2018</v>
      </c>
      <c r="E129" s="38" t="s">
        <v>497</v>
      </c>
      <c r="F129" s="30" t="s">
        <v>84</v>
      </c>
      <c r="G129" s="27" t="s">
        <v>274</v>
      </c>
      <c r="H129" s="27" t="s">
        <v>260</v>
      </c>
      <c r="I129" s="24">
        <v>1509</v>
      </c>
      <c r="J129" s="24">
        <v>97905.759999999704</v>
      </c>
      <c r="K129" s="24">
        <v>64.881219350563086</v>
      </c>
    </row>
    <row r="130" spans="1:11">
      <c r="A130" t="s">
        <v>633</v>
      </c>
      <c r="B130">
        <v>28</v>
      </c>
      <c r="C130" t="s">
        <v>644</v>
      </c>
      <c r="D130">
        <v>2018</v>
      </c>
      <c r="E130" s="38" t="s">
        <v>504</v>
      </c>
      <c r="F130" s="30" t="s">
        <v>101</v>
      </c>
      <c r="G130" s="27" t="s">
        <v>274</v>
      </c>
      <c r="H130" s="27" t="s">
        <v>260</v>
      </c>
      <c r="I130" s="24">
        <v>220</v>
      </c>
      <c r="J130" s="24">
        <v>26786.36</v>
      </c>
      <c r="K130" s="24">
        <v>121.75618181818182</v>
      </c>
    </row>
    <row r="131" spans="1:11">
      <c r="A131" t="s">
        <v>633</v>
      </c>
      <c r="B131">
        <v>28</v>
      </c>
      <c r="C131" t="s">
        <v>644</v>
      </c>
      <c r="D131">
        <v>2018</v>
      </c>
      <c r="E131" s="38" t="s">
        <v>502</v>
      </c>
      <c r="F131" s="30" t="s">
        <v>131</v>
      </c>
      <c r="G131" s="27" t="s">
        <v>274</v>
      </c>
      <c r="H131" s="27" t="s">
        <v>260</v>
      </c>
      <c r="I131" s="24">
        <v>892</v>
      </c>
      <c r="J131" s="24">
        <v>87345.99</v>
      </c>
      <c r="K131" s="24">
        <v>97.921513452914809</v>
      </c>
    </row>
    <row r="132" spans="1:11">
      <c r="A132" t="s">
        <v>633</v>
      </c>
      <c r="B132">
        <v>28</v>
      </c>
      <c r="C132" t="s">
        <v>644</v>
      </c>
      <c r="D132">
        <v>2018</v>
      </c>
      <c r="E132" s="38" t="s">
        <v>501</v>
      </c>
      <c r="F132" s="30" t="s">
        <v>120</v>
      </c>
      <c r="G132" s="27" t="s">
        <v>274</v>
      </c>
      <c r="H132" s="27" t="s">
        <v>260</v>
      </c>
      <c r="I132" s="24">
        <v>479</v>
      </c>
      <c r="J132" s="24">
        <v>70319.1899999999</v>
      </c>
      <c r="K132" s="24">
        <v>146.80415448851753</v>
      </c>
    </row>
    <row r="133" spans="1:11">
      <c r="A133" t="s">
        <v>633</v>
      </c>
      <c r="B133">
        <v>28</v>
      </c>
      <c r="C133" t="s">
        <v>644</v>
      </c>
      <c r="D133">
        <v>2018</v>
      </c>
      <c r="E133" s="38" t="s">
        <v>498</v>
      </c>
      <c r="F133" s="30" t="s">
        <v>150</v>
      </c>
      <c r="G133" s="27" t="s">
        <v>274</v>
      </c>
      <c r="H133" s="27" t="s">
        <v>260</v>
      </c>
      <c r="I133" s="24">
        <v>359</v>
      </c>
      <c r="J133" s="24">
        <v>41916.18</v>
      </c>
      <c r="K133" s="24">
        <v>116.75816155988858</v>
      </c>
    </row>
    <row r="134" spans="1:11">
      <c r="A134" t="s">
        <v>633</v>
      </c>
      <c r="B134">
        <v>28</v>
      </c>
      <c r="C134" t="s">
        <v>644</v>
      </c>
      <c r="D134">
        <v>2018</v>
      </c>
      <c r="E134" s="38" t="s">
        <v>505</v>
      </c>
      <c r="F134" s="30" t="s">
        <v>167</v>
      </c>
      <c r="G134" s="27" t="s">
        <v>274</v>
      </c>
      <c r="H134" s="27" t="s">
        <v>260</v>
      </c>
      <c r="I134" s="24">
        <v>317</v>
      </c>
      <c r="J134" s="24">
        <v>28156.5999999999</v>
      </c>
      <c r="K134" s="24">
        <v>88.822082018927134</v>
      </c>
    </row>
    <row r="135" spans="1:11">
      <c r="A135" t="s">
        <v>633</v>
      </c>
      <c r="B135">
        <v>28</v>
      </c>
      <c r="C135" t="s">
        <v>644</v>
      </c>
      <c r="D135">
        <v>2018</v>
      </c>
      <c r="E135" s="38" t="s">
        <v>500</v>
      </c>
      <c r="F135" s="30" t="s">
        <v>181</v>
      </c>
      <c r="G135" s="27" t="s">
        <v>274</v>
      </c>
      <c r="H135" s="27" t="s">
        <v>260</v>
      </c>
      <c r="I135" s="24">
        <v>2298</v>
      </c>
      <c r="J135" s="24">
        <v>466699.749999994</v>
      </c>
      <c r="K135" s="24">
        <v>203.08953437771714</v>
      </c>
    </row>
    <row r="136" spans="1:11">
      <c r="A136" t="s">
        <v>633</v>
      </c>
      <c r="B136">
        <v>28</v>
      </c>
      <c r="C136" t="s">
        <v>644</v>
      </c>
      <c r="D136">
        <v>2018</v>
      </c>
      <c r="E136" s="38" t="s">
        <v>499</v>
      </c>
      <c r="F136" s="30" t="s">
        <v>197</v>
      </c>
      <c r="G136" s="27" t="s">
        <v>274</v>
      </c>
      <c r="H136" s="27" t="s">
        <v>260</v>
      </c>
      <c r="I136" s="24">
        <v>3529</v>
      </c>
      <c r="J136" s="24">
        <v>594024.00999999896</v>
      </c>
      <c r="K136" s="24">
        <v>168.32644091810681</v>
      </c>
    </row>
    <row r="137" spans="1:11">
      <c r="A137" t="s">
        <v>633</v>
      </c>
      <c r="B137">
        <v>28</v>
      </c>
      <c r="C137" t="s">
        <v>644</v>
      </c>
      <c r="D137">
        <v>2018</v>
      </c>
      <c r="E137" s="38" t="s">
        <v>513</v>
      </c>
      <c r="F137" s="30" t="s">
        <v>2</v>
      </c>
      <c r="G137" s="27" t="s">
        <v>275</v>
      </c>
      <c r="H137" s="27" t="s">
        <v>260</v>
      </c>
      <c r="I137" s="24">
        <v>0</v>
      </c>
      <c r="J137" s="24">
        <v>0</v>
      </c>
      <c r="K137" s="24">
        <v>0</v>
      </c>
    </row>
    <row r="138" spans="1:11">
      <c r="A138" t="s">
        <v>633</v>
      </c>
      <c r="B138">
        <v>28</v>
      </c>
      <c r="C138" t="s">
        <v>644</v>
      </c>
      <c r="D138">
        <v>2018</v>
      </c>
      <c r="E138" s="38" t="s">
        <v>510</v>
      </c>
      <c r="F138" s="30" t="s">
        <v>14</v>
      </c>
      <c r="G138" s="27" t="s">
        <v>275</v>
      </c>
      <c r="H138" s="27" t="s">
        <v>260</v>
      </c>
      <c r="I138" s="24">
        <v>44</v>
      </c>
      <c r="J138" s="24">
        <v>4951.5</v>
      </c>
      <c r="K138" s="24">
        <v>112.53409090909091</v>
      </c>
    </row>
    <row r="139" spans="1:11">
      <c r="A139" t="s">
        <v>633</v>
      </c>
      <c r="B139">
        <v>28</v>
      </c>
      <c r="C139" t="s">
        <v>644</v>
      </c>
      <c r="D139">
        <v>2018</v>
      </c>
      <c r="E139" s="38" t="s">
        <v>516</v>
      </c>
      <c r="F139" s="30" t="s">
        <v>27</v>
      </c>
      <c r="G139" s="27" t="s">
        <v>275</v>
      </c>
      <c r="H139" s="27" t="s">
        <v>260</v>
      </c>
      <c r="I139" s="24">
        <v>37</v>
      </c>
      <c r="J139" s="24">
        <v>56684</v>
      </c>
      <c r="K139" s="24">
        <v>1532</v>
      </c>
    </row>
    <row r="140" spans="1:11">
      <c r="A140" t="s">
        <v>633</v>
      </c>
      <c r="B140">
        <v>28</v>
      </c>
      <c r="C140" t="s">
        <v>644</v>
      </c>
      <c r="D140">
        <v>2018</v>
      </c>
      <c r="E140" s="38" t="s">
        <v>508</v>
      </c>
      <c r="F140" s="30" t="s">
        <v>87</v>
      </c>
      <c r="G140" s="27" t="s">
        <v>275</v>
      </c>
      <c r="H140" s="27" t="s">
        <v>260</v>
      </c>
      <c r="I140" s="24">
        <v>4743</v>
      </c>
      <c r="J140" s="24">
        <v>905674.53999999701</v>
      </c>
      <c r="K140" s="24">
        <v>190.94972380349927</v>
      </c>
    </row>
    <row r="141" spans="1:11">
      <c r="A141" t="s">
        <v>633</v>
      </c>
      <c r="B141">
        <v>28</v>
      </c>
      <c r="C141" t="s">
        <v>644</v>
      </c>
      <c r="D141">
        <v>2018</v>
      </c>
      <c r="E141" s="38" t="s">
        <v>511</v>
      </c>
      <c r="F141" s="30" t="s">
        <v>512</v>
      </c>
      <c r="G141" s="27" t="s">
        <v>275</v>
      </c>
      <c r="H141" s="27" t="s">
        <v>260</v>
      </c>
      <c r="I141" s="24">
        <v>0</v>
      </c>
      <c r="J141" s="24">
        <v>0</v>
      </c>
      <c r="K141" s="24">
        <v>0</v>
      </c>
    </row>
    <row r="142" spans="1:11">
      <c r="A142" t="s">
        <v>633</v>
      </c>
      <c r="B142">
        <v>28</v>
      </c>
      <c r="C142" t="s">
        <v>644</v>
      </c>
      <c r="D142">
        <v>2018</v>
      </c>
      <c r="E142" s="38" t="s">
        <v>517</v>
      </c>
      <c r="F142" s="30" t="s">
        <v>128</v>
      </c>
      <c r="G142" s="27" t="s">
        <v>275</v>
      </c>
      <c r="H142" s="27" t="s">
        <v>260</v>
      </c>
      <c r="I142" s="24">
        <v>18</v>
      </c>
      <c r="J142" s="24">
        <v>4875.6000000000004</v>
      </c>
      <c r="K142" s="24">
        <v>270.86666666666667</v>
      </c>
    </row>
    <row r="143" spans="1:11">
      <c r="A143" t="s">
        <v>633</v>
      </c>
      <c r="B143">
        <v>28</v>
      </c>
      <c r="C143" t="s">
        <v>644</v>
      </c>
      <c r="D143">
        <v>2018</v>
      </c>
      <c r="E143" s="38" t="s">
        <v>514</v>
      </c>
      <c r="F143" s="30" t="s">
        <v>141</v>
      </c>
      <c r="G143" s="27" t="s">
        <v>275</v>
      </c>
      <c r="H143" s="27" t="s">
        <v>260</v>
      </c>
      <c r="I143" s="24">
        <v>822</v>
      </c>
      <c r="J143" s="24">
        <v>513370.57</v>
      </c>
      <c r="K143" s="24">
        <v>624.53840632603408</v>
      </c>
    </row>
    <row r="144" spans="1:11">
      <c r="A144" t="s">
        <v>633</v>
      </c>
      <c r="B144">
        <v>28</v>
      </c>
      <c r="C144" t="s">
        <v>644</v>
      </c>
      <c r="D144">
        <v>2018</v>
      </c>
      <c r="E144" s="38" t="s">
        <v>509</v>
      </c>
      <c r="F144" s="30" t="s">
        <v>151</v>
      </c>
      <c r="G144" s="27" t="s">
        <v>275</v>
      </c>
      <c r="H144" s="27" t="s">
        <v>260</v>
      </c>
      <c r="I144" s="24">
        <v>5</v>
      </c>
      <c r="J144" s="24">
        <v>120</v>
      </c>
      <c r="K144" s="24">
        <v>24</v>
      </c>
    </row>
    <row r="145" spans="1:11">
      <c r="A145" t="s">
        <v>633</v>
      </c>
      <c r="B145">
        <v>28</v>
      </c>
      <c r="C145" t="s">
        <v>644</v>
      </c>
      <c r="D145">
        <v>2018</v>
      </c>
      <c r="E145" s="38" t="s">
        <v>515</v>
      </c>
      <c r="F145" s="30" t="s">
        <v>105</v>
      </c>
      <c r="G145" s="27" t="s">
        <v>275</v>
      </c>
      <c r="H145" s="27" t="s">
        <v>260</v>
      </c>
      <c r="I145" s="24">
        <v>1185</v>
      </c>
      <c r="J145" s="24">
        <v>165466.03</v>
      </c>
      <c r="K145" s="24">
        <v>139.63378059071729</v>
      </c>
    </row>
    <row r="146" spans="1:11">
      <c r="A146" t="s">
        <v>633</v>
      </c>
      <c r="B146">
        <v>28</v>
      </c>
      <c r="C146" t="s">
        <v>644</v>
      </c>
      <c r="D146">
        <v>2018</v>
      </c>
      <c r="E146" s="38" t="s">
        <v>534</v>
      </c>
      <c r="F146" s="30" t="s">
        <v>6</v>
      </c>
      <c r="G146" s="27" t="s">
        <v>276</v>
      </c>
      <c r="H146" s="27" t="s">
        <v>260</v>
      </c>
      <c r="I146" s="24">
        <v>142</v>
      </c>
      <c r="J146" s="24">
        <v>39114.129999999903</v>
      </c>
      <c r="K146" s="24">
        <v>275.45161971830919</v>
      </c>
    </row>
    <row r="147" spans="1:11">
      <c r="A147" t="s">
        <v>633</v>
      </c>
      <c r="B147">
        <v>28</v>
      </c>
      <c r="C147" t="s">
        <v>644</v>
      </c>
      <c r="D147">
        <v>2018</v>
      </c>
      <c r="E147" s="38" t="s">
        <v>524</v>
      </c>
      <c r="F147" s="30" t="s">
        <v>12</v>
      </c>
      <c r="G147" s="27" t="s">
        <v>276</v>
      </c>
      <c r="H147" s="27" t="s">
        <v>260</v>
      </c>
      <c r="I147" s="24">
        <v>123</v>
      </c>
      <c r="J147" s="24">
        <v>33254.769999999997</v>
      </c>
      <c r="K147" s="24">
        <v>270.36398373983735</v>
      </c>
    </row>
    <row r="148" spans="1:11">
      <c r="A148" t="s">
        <v>633</v>
      </c>
      <c r="B148">
        <v>28</v>
      </c>
      <c r="C148" t="s">
        <v>644</v>
      </c>
      <c r="D148">
        <v>2018</v>
      </c>
      <c r="E148" s="38" t="s">
        <v>536</v>
      </c>
      <c r="F148" s="30" t="s">
        <v>18</v>
      </c>
      <c r="G148" s="27" t="s">
        <v>276</v>
      </c>
      <c r="H148" s="27" t="s">
        <v>260</v>
      </c>
      <c r="I148" s="24">
        <v>28</v>
      </c>
      <c r="J148" s="24">
        <v>5972</v>
      </c>
      <c r="K148" s="24">
        <v>213.28571428571428</v>
      </c>
    </row>
    <row r="149" spans="1:11">
      <c r="A149" t="s">
        <v>633</v>
      </c>
      <c r="B149">
        <v>28</v>
      </c>
      <c r="C149" t="s">
        <v>644</v>
      </c>
      <c r="D149">
        <v>2018</v>
      </c>
      <c r="E149" s="38" t="s">
        <v>537</v>
      </c>
      <c r="F149" s="30" t="s">
        <v>44</v>
      </c>
      <c r="G149" s="27" t="s">
        <v>276</v>
      </c>
      <c r="H149" s="27" t="s">
        <v>260</v>
      </c>
      <c r="I149" s="24">
        <v>202</v>
      </c>
      <c r="J149" s="24">
        <v>18120.990000000002</v>
      </c>
      <c r="K149" s="24">
        <v>89.707871287128725</v>
      </c>
    </row>
    <row r="150" spans="1:11">
      <c r="A150" t="s">
        <v>633</v>
      </c>
      <c r="B150">
        <v>28</v>
      </c>
      <c r="C150" t="s">
        <v>644</v>
      </c>
      <c r="D150">
        <v>2018</v>
      </c>
      <c r="E150" s="38" t="s">
        <v>533</v>
      </c>
      <c r="F150" s="30" t="s">
        <v>65</v>
      </c>
      <c r="G150" s="27" t="s">
        <v>276</v>
      </c>
      <c r="H150" s="27" t="s">
        <v>260</v>
      </c>
      <c r="I150" s="24">
        <v>291</v>
      </c>
      <c r="J150" s="24">
        <v>47465.66</v>
      </c>
      <c r="K150" s="24">
        <v>163.11223367697596</v>
      </c>
    </row>
    <row r="151" spans="1:11">
      <c r="A151" t="s">
        <v>633</v>
      </c>
      <c r="B151">
        <v>28</v>
      </c>
      <c r="C151" t="s">
        <v>644</v>
      </c>
      <c r="D151">
        <v>2018</v>
      </c>
      <c r="E151" s="38" t="s">
        <v>519</v>
      </c>
      <c r="F151" s="30" t="s">
        <v>88</v>
      </c>
      <c r="G151" s="27" t="s">
        <v>276</v>
      </c>
      <c r="H151" s="27" t="s">
        <v>260</v>
      </c>
      <c r="I151" s="24">
        <v>0</v>
      </c>
      <c r="J151" s="24">
        <v>0</v>
      </c>
      <c r="K151" s="24">
        <v>0</v>
      </c>
    </row>
    <row r="152" spans="1:11">
      <c r="A152" t="s">
        <v>633</v>
      </c>
      <c r="B152">
        <v>28</v>
      </c>
      <c r="C152" t="s">
        <v>644</v>
      </c>
      <c r="D152">
        <v>2018</v>
      </c>
      <c r="E152" s="38" t="s">
        <v>527</v>
      </c>
      <c r="F152" s="30" t="s">
        <v>86</v>
      </c>
      <c r="G152" s="27" t="s">
        <v>276</v>
      </c>
      <c r="H152" s="27" t="s">
        <v>260</v>
      </c>
      <c r="I152" s="24">
        <v>359</v>
      </c>
      <c r="J152" s="24">
        <v>140354.10999999999</v>
      </c>
      <c r="K152" s="24">
        <v>390.95852367688019</v>
      </c>
    </row>
    <row r="153" spans="1:11">
      <c r="A153" t="s">
        <v>633</v>
      </c>
      <c r="B153">
        <v>28</v>
      </c>
      <c r="C153" t="s">
        <v>644</v>
      </c>
      <c r="D153">
        <v>2018</v>
      </c>
      <c r="E153" s="38" t="s">
        <v>525</v>
      </c>
      <c r="F153" s="30" t="s">
        <v>92</v>
      </c>
      <c r="G153" s="27" t="s">
        <v>276</v>
      </c>
      <c r="H153" s="27" t="s">
        <v>260</v>
      </c>
      <c r="I153" s="24">
        <v>338</v>
      </c>
      <c r="J153" s="24">
        <v>79538.969999999899</v>
      </c>
      <c r="K153" s="24">
        <v>235.32239644970383</v>
      </c>
    </row>
    <row r="154" spans="1:11">
      <c r="A154" t="s">
        <v>633</v>
      </c>
      <c r="B154">
        <v>28</v>
      </c>
      <c r="C154" t="s">
        <v>644</v>
      </c>
      <c r="D154">
        <v>2018</v>
      </c>
      <c r="E154" s="38" t="s">
        <v>532</v>
      </c>
      <c r="F154" s="30" t="s">
        <v>98</v>
      </c>
      <c r="G154" s="27" t="s">
        <v>276</v>
      </c>
      <c r="H154" s="27" t="s">
        <v>260</v>
      </c>
      <c r="I154" s="24">
        <v>6</v>
      </c>
      <c r="J154" s="24">
        <v>105</v>
      </c>
      <c r="K154" s="24">
        <v>17.5</v>
      </c>
    </row>
    <row r="155" spans="1:11">
      <c r="A155" t="s">
        <v>633</v>
      </c>
      <c r="B155">
        <v>28</v>
      </c>
      <c r="C155" t="s">
        <v>644</v>
      </c>
      <c r="D155">
        <v>2018</v>
      </c>
      <c r="E155" s="38" t="s">
        <v>528</v>
      </c>
      <c r="F155" s="30" t="s">
        <v>102</v>
      </c>
      <c r="G155" s="27" t="s">
        <v>276</v>
      </c>
      <c r="H155" s="27" t="s">
        <v>260</v>
      </c>
      <c r="I155" s="24">
        <v>41</v>
      </c>
      <c r="J155" s="24">
        <v>3207.74</v>
      </c>
      <c r="K155" s="24">
        <v>78.237560975609753</v>
      </c>
    </row>
    <row r="156" spans="1:11">
      <c r="A156" t="s">
        <v>633</v>
      </c>
      <c r="B156">
        <v>28</v>
      </c>
      <c r="C156" t="s">
        <v>644</v>
      </c>
      <c r="D156">
        <v>2018</v>
      </c>
      <c r="E156" s="38" t="s">
        <v>531</v>
      </c>
      <c r="F156" s="30" t="s">
        <v>145</v>
      </c>
      <c r="G156" s="27" t="s">
        <v>276</v>
      </c>
      <c r="H156" s="27" t="s">
        <v>260</v>
      </c>
      <c r="I156" s="24">
        <v>223</v>
      </c>
      <c r="J156" s="24">
        <v>79108.97</v>
      </c>
      <c r="K156" s="24">
        <v>354.74874439461883</v>
      </c>
    </row>
    <row r="157" spans="1:11">
      <c r="A157" t="s">
        <v>633</v>
      </c>
      <c r="B157">
        <v>28</v>
      </c>
      <c r="C157" t="s">
        <v>644</v>
      </c>
      <c r="D157">
        <v>2018</v>
      </c>
      <c r="E157" s="38" t="s">
        <v>529</v>
      </c>
      <c r="F157" s="25" t="s">
        <v>530</v>
      </c>
      <c r="G157" s="27" t="s">
        <v>276</v>
      </c>
      <c r="H157" s="27" t="s">
        <v>260</v>
      </c>
      <c r="I157" s="24">
        <v>6</v>
      </c>
      <c r="J157" s="24">
        <v>880</v>
      </c>
      <c r="K157" s="24">
        <v>146.66666666666666</v>
      </c>
    </row>
    <row r="158" spans="1:11">
      <c r="A158" t="s">
        <v>633</v>
      </c>
      <c r="B158">
        <v>28</v>
      </c>
      <c r="C158" t="s">
        <v>644</v>
      </c>
      <c r="D158">
        <v>2018</v>
      </c>
      <c r="E158" s="38" t="s">
        <v>535</v>
      </c>
      <c r="F158" s="30" t="s">
        <v>157</v>
      </c>
      <c r="G158" s="27" t="s">
        <v>276</v>
      </c>
      <c r="H158" s="27" t="s">
        <v>260</v>
      </c>
      <c r="I158" s="24">
        <v>40</v>
      </c>
      <c r="J158" s="24">
        <v>3273.98</v>
      </c>
      <c r="K158" s="24">
        <v>81.849500000000006</v>
      </c>
    </row>
    <row r="159" spans="1:11">
      <c r="A159" t="s">
        <v>633</v>
      </c>
      <c r="B159">
        <v>28</v>
      </c>
      <c r="C159" t="s">
        <v>644</v>
      </c>
      <c r="D159">
        <v>2018</v>
      </c>
      <c r="E159" s="38" t="s">
        <v>520</v>
      </c>
      <c r="F159" s="30" t="s">
        <v>163</v>
      </c>
      <c r="G159" s="27" t="s">
        <v>276</v>
      </c>
      <c r="H159" s="27" t="s">
        <v>260</v>
      </c>
      <c r="I159" s="24">
        <v>3</v>
      </c>
      <c r="J159" s="24">
        <v>1945.71</v>
      </c>
      <c r="K159" s="24">
        <v>648.57000000000005</v>
      </c>
    </row>
    <row r="160" spans="1:11">
      <c r="A160" t="s">
        <v>633</v>
      </c>
      <c r="B160">
        <v>28</v>
      </c>
      <c r="C160" t="s">
        <v>644</v>
      </c>
      <c r="D160">
        <v>2018</v>
      </c>
      <c r="E160" s="38" t="s">
        <v>523</v>
      </c>
      <c r="F160" s="30" t="s">
        <v>176</v>
      </c>
      <c r="G160" s="27" t="s">
        <v>276</v>
      </c>
      <c r="H160" s="27" t="s">
        <v>260</v>
      </c>
      <c r="I160" s="24">
        <v>0</v>
      </c>
      <c r="J160" s="24">
        <v>0</v>
      </c>
      <c r="K160" s="24">
        <v>0</v>
      </c>
    </row>
    <row r="161" spans="1:11">
      <c r="A161" t="s">
        <v>633</v>
      </c>
      <c r="B161">
        <v>28</v>
      </c>
      <c r="C161" t="s">
        <v>644</v>
      </c>
      <c r="D161">
        <v>2018</v>
      </c>
      <c r="E161" s="38" t="s">
        <v>518</v>
      </c>
      <c r="F161" s="30" t="s">
        <v>187</v>
      </c>
      <c r="G161" s="27" t="s">
        <v>276</v>
      </c>
      <c r="H161" s="27" t="s">
        <v>260</v>
      </c>
      <c r="I161" s="24">
        <v>2095</v>
      </c>
      <c r="J161" s="24">
        <v>543021.10999999905</v>
      </c>
      <c r="K161" s="24">
        <v>259.1986205250592</v>
      </c>
    </row>
    <row r="162" spans="1:11">
      <c r="A162" t="s">
        <v>633</v>
      </c>
      <c r="B162">
        <v>28</v>
      </c>
      <c r="C162" t="s">
        <v>644</v>
      </c>
      <c r="D162">
        <v>2018</v>
      </c>
      <c r="E162" s="38" t="s">
        <v>526</v>
      </c>
      <c r="F162" s="30" t="s">
        <v>1</v>
      </c>
      <c r="G162" s="27" t="s">
        <v>276</v>
      </c>
      <c r="H162" s="27" t="s">
        <v>260</v>
      </c>
      <c r="I162" s="24">
        <v>1151</v>
      </c>
      <c r="J162" s="24">
        <v>146153.41999999899</v>
      </c>
      <c r="K162" s="24">
        <v>126.97951346654995</v>
      </c>
    </row>
    <row r="163" spans="1:11">
      <c r="A163" t="s">
        <v>633</v>
      </c>
      <c r="B163">
        <v>28</v>
      </c>
      <c r="C163" t="s">
        <v>644</v>
      </c>
      <c r="D163">
        <v>2018</v>
      </c>
      <c r="E163" s="38" t="s">
        <v>521</v>
      </c>
      <c r="F163" s="30" t="s">
        <v>522</v>
      </c>
      <c r="G163" s="27" t="s">
        <v>276</v>
      </c>
      <c r="H163" s="27" t="s">
        <v>260</v>
      </c>
      <c r="I163" s="24">
        <v>0</v>
      </c>
      <c r="J163" s="24">
        <v>0</v>
      </c>
      <c r="K163" s="24">
        <v>0</v>
      </c>
    </row>
    <row r="164" spans="1:11">
      <c r="A164" t="s">
        <v>633</v>
      </c>
      <c r="B164">
        <v>28</v>
      </c>
      <c r="C164" t="s">
        <v>644</v>
      </c>
      <c r="D164">
        <v>2018</v>
      </c>
      <c r="E164" s="38" t="s">
        <v>545</v>
      </c>
      <c r="F164" s="30" t="s">
        <v>29</v>
      </c>
      <c r="G164" s="27" t="s">
        <v>271</v>
      </c>
      <c r="H164" s="27" t="s">
        <v>259</v>
      </c>
      <c r="I164" s="24">
        <v>48</v>
      </c>
      <c r="J164" s="24">
        <v>3549.26999999999</v>
      </c>
      <c r="K164" s="24">
        <v>73.943124999999796</v>
      </c>
    </row>
    <row r="165" spans="1:11">
      <c r="A165" t="s">
        <v>633</v>
      </c>
      <c r="B165">
        <v>28</v>
      </c>
      <c r="C165" t="s">
        <v>644</v>
      </c>
      <c r="D165">
        <v>2018</v>
      </c>
      <c r="E165" s="38" t="s">
        <v>546</v>
      </c>
      <c r="F165" s="30" t="s">
        <v>17</v>
      </c>
      <c r="G165" s="27" t="s">
        <v>271</v>
      </c>
      <c r="H165" s="27" t="s">
        <v>259</v>
      </c>
      <c r="I165" s="24">
        <v>323</v>
      </c>
      <c r="J165" s="24">
        <v>26588.36</v>
      </c>
      <c r="K165" s="24">
        <v>82.316904024767808</v>
      </c>
    </row>
    <row r="166" spans="1:11">
      <c r="A166" t="s">
        <v>633</v>
      </c>
      <c r="B166">
        <v>28</v>
      </c>
      <c r="C166" t="s">
        <v>644</v>
      </c>
      <c r="D166">
        <v>2018</v>
      </c>
      <c r="E166" s="44"/>
      <c r="F166" s="30" t="s">
        <v>353</v>
      </c>
      <c r="G166" s="27" t="s">
        <v>271</v>
      </c>
      <c r="H166" s="27" t="s">
        <v>259</v>
      </c>
      <c r="I166" s="24">
        <v>0</v>
      </c>
      <c r="J166" s="24">
        <v>0</v>
      </c>
      <c r="K166" s="24">
        <v>0</v>
      </c>
    </row>
    <row r="167" spans="1:11">
      <c r="A167" t="s">
        <v>633</v>
      </c>
      <c r="B167">
        <v>28</v>
      </c>
      <c r="C167" t="s">
        <v>644</v>
      </c>
      <c r="D167">
        <v>2018</v>
      </c>
      <c r="E167" s="38" t="s">
        <v>542</v>
      </c>
      <c r="F167" s="30" t="s">
        <v>543</v>
      </c>
      <c r="G167" s="27" t="s">
        <v>271</v>
      </c>
      <c r="H167" s="27" t="s">
        <v>259</v>
      </c>
      <c r="I167" s="24">
        <v>864</v>
      </c>
      <c r="J167" s="24">
        <v>62978.809999999801</v>
      </c>
      <c r="K167" s="24">
        <v>72.892141203703474</v>
      </c>
    </row>
    <row r="168" spans="1:11">
      <c r="A168" t="s">
        <v>633</v>
      </c>
      <c r="B168">
        <v>28</v>
      </c>
      <c r="C168" t="s">
        <v>644</v>
      </c>
      <c r="D168">
        <v>2018</v>
      </c>
      <c r="E168" s="38" t="s">
        <v>544</v>
      </c>
      <c r="F168" s="30" t="s">
        <v>83</v>
      </c>
      <c r="G168" s="27" t="s">
        <v>271</v>
      </c>
      <c r="H168" s="27" t="s">
        <v>259</v>
      </c>
      <c r="I168" s="24">
        <v>533</v>
      </c>
      <c r="J168" s="24">
        <v>55888.67</v>
      </c>
      <c r="K168" s="24">
        <v>104.85679174484052</v>
      </c>
    </row>
    <row r="169" spans="1:11">
      <c r="A169" t="s">
        <v>633</v>
      </c>
      <c r="B169">
        <v>28</v>
      </c>
      <c r="C169" t="s">
        <v>644</v>
      </c>
      <c r="D169">
        <v>2018</v>
      </c>
      <c r="E169" s="38" t="s">
        <v>548</v>
      </c>
      <c r="F169" s="30" t="s">
        <v>114</v>
      </c>
      <c r="G169" s="27" t="s">
        <v>271</v>
      </c>
      <c r="H169" s="27" t="s">
        <v>259</v>
      </c>
      <c r="I169" s="24">
        <v>44</v>
      </c>
      <c r="J169" s="24">
        <v>7434.14</v>
      </c>
      <c r="K169" s="24">
        <v>168.95772727272728</v>
      </c>
    </row>
    <row r="170" spans="1:11">
      <c r="A170" t="s">
        <v>633</v>
      </c>
      <c r="B170">
        <v>28</v>
      </c>
      <c r="C170" t="s">
        <v>644</v>
      </c>
      <c r="D170">
        <v>2018</v>
      </c>
      <c r="E170" s="38" t="s">
        <v>540</v>
      </c>
      <c r="F170" s="30" t="s">
        <v>152</v>
      </c>
      <c r="G170" s="27" t="s">
        <v>271</v>
      </c>
      <c r="H170" s="27" t="s">
        <v>259</v>
      </c>
      <c r="I170" s="24">
        <v>572</v>
      </c>
      <c r="J170" s="24">
        <v>32939.03</v>
      </c>
      <c r="K170" s="24">
        <v>57.585716783216782</v>
      </c>
    </row>
    <row r="171" spans="1:11">
      <c r="A171" t="s">
        <v>633</v>
      </c>
      <c r="B171">
        <v>28</v>
      </c>
      <c r="C171" t="s">
        <v>644</v>
      </c>
      <c r="D171">
        <v>2018</v>
      </c>
      <c r="E171" s="38" t="s">
        <v>541</v>
      </c>
      <c r="F171" s="30" t="s">
        <v>159</v>
      </c>
      <c r="G171" s="27" t="s">
        <v>271</v>
      </c>
      <c r="H171" s="27" t="s">
        <v>259</v>
      </c>
      <c r="I171" s="24">
        <v>567</v>
      </c>
      <c r="J171" s="24">
        <v>174025.09</v>
      </c>
      <c r="K171" s="24">
        <v>306.92255731922398</v>
      </c>
    </row>
    <row r="172" spans="1:11">
      <c r="A172" t="s">
        <v>633</v>
      </c>
      <c r="B172">
        <v>28</v>
      </c>
      <c r="C172" t="s">
        <v>644</v>
      </c>
      <c r="D172">
        <v>2018</v>
      </c>
      <c r="E172" s="38" t="s">
        <v>538</v>
      </c>
      <c r="F172" s="30" t="s">
        <v>161</v>
      </c>
      <c r="G172" s="27" t="s">
        <v>271</v>
      </c>
      <c r="H172" s="27" t="s">
        <v>259</v>
      </c>
      <c r="I172" s="24">
        <v>939</v>
      </c>
      <c r="J172" s="24">
        <v>143951.76999999999</v>
      </c>
      <c r="K172" s="24">
        <v>153.30326943556975</v>
      </c>
    </row>
    <row r="173" spans="1:11">
      <c r="A173" t="s">
        <v>633</v>
      </c>
      <c r="B173">
        <v>28</v>
      </c>
      <c r="C173" t="s">
        <v>644</v>
      </c>
      <c r="D173">
        <v>2018</v>
      </c>
      <c r="E173" s="38" t="s">
        <v>547</v>
      </c>
      <c r="F173" s="30" t="s">
        <v>169</v>
      </c>
      <c r="G173" s="27" t="s">
        <v>271</v>
      </c>
      <c r="H173" s="27" t="s">
        <v>259</v>
      </c>
      <c r="I173" s="24">
        <v>77</v>
      </c>
      <c r="J173" s="24">
        <v>15891.62</v>
      </c>
      <c r="K173" s="24">
        <v>206.38467532467533</v>
      </c>
    </row>
    <row r="174" spans="1:11">
      <c r="A174" t="s">
        <v>633</v>
      </c>
      <c r="B174">
        <v>28</v>
      </c>
      <c r="C174" t="s">
        <v>644</v>
      </c>
      <c r="D174">
        <v>2018</v>
      </c>
      <c r="E174" s="38" t="s">
        <v>539</v>
      </c>
      <c r="F174" s="30" t="s">
        <v>190</v>
      </c>
      <c r="G174" s="27" t="s">
        <v>271</v>
      </c>
      <c r="H174" s="27" t="s">
        <v>259</v>
      </c>
      <c r="I174" s="24">
        <v>226</v>
      </c>
      <c r="J174" s="24">
        <v>37171.800000000003</v>
      </c>
      <c r="K174" s="24">
        <v>164.4769911504425</v>
      </c>
    </row>
    <row r="175" spans="1:11">
      <c r="A175" t="s">
        <v>633</v>
      </c>
      <c r="B175">
        <v>28</v>
      </c>
      <c r="C175" t="s">
        <v>644</v>
      </c>
      <c r="D175">
        <v>2018</v>
      </c>
      <c r="E175" s="26" t="s">
        <v>562</v>
      </c>
      <c r="F175" s="43" t="s">
        <v>563</v>
      </c>
      <c r="G175" s="27" t="s">
        <v>268</v>
      </c>
      <c r="H175" s="27" t="s">
        <v>259</v>
      </c>
      <c r="I175" s="24">
        <v>0</v>
      </c>
      <c r="J175" s="24">
        <v>0</v>
      </c>
      <c r="K175" s="24">
        <v>0</v>
      </c>
    </row>
    <row r="176" spans="1:11">
      <c r="A176" t="s">
        <v>633</v>
      </c>
      <c r="B176">
        <v>28</v>
      </c>
      <c r="C176" t="s">
        <v>644</v>
      </c>
      <c r="D176">
        <v>2018</v>
      </c>
      <c r="E176" s="38" t="s">
        <v>551</v>
      </c>
      <c r="F176" s="30" t="s">
        <v>47</v>
      </c>
      <c r="G176" s="27" t="s">
        <v>268</v>
      </c>
      <c r="H176" s="27" t="s">
        <v>259</v>
      </c>
      <c r="I176" s="24">
        <v>130</v>
      </c>
      <c r="J176" s="24">
        <v>17455.310000000001</v>
      </c>
      <c r="K176" s="24">
        <v>134.27161538461539</v>
      </c>
    </row>
    <row r="177" spans="1:11">
      <c r="A177" t="s">
        <v>633</v>
      </c>
      <c r="B177">
        <v>28</v>
      </c>
      <c r="C177" t="s">
        <v>644</v>
      </c>
      <c r="D177">
        <v>2018</v>
      </c>
      <c r="E177" s="38" t="s">
        <v>557</v>
      </c>
      <c r="F177" s="30" t="s">
        <v>52</v>
      </c>
      <c r="G177" s="27" t="s">
        <v>268</v>
      </c>
      <c r="H177" s="27" t="s">
        <v>259</v>
      </c>
      <c r="I177" s="24">
        <v>87</v>
      </c>
      <c r="J177" s="24">
        <v>6871.2699999999904</v>
      </c>
      <c r="K177" s="24">
        <v>78.98011494252863</v>
      </c>
    </row>
    <row r="178" spans="1:11">
      <c r="A178" t="s">
        <v>633</v>
      </c>
      <c r="B178">
        <v>28</v>
      </c>
      <c r="C178" t="s">
        <v>644</v>
      </c>
      <c r="D178">
        <v>2018</v>
      </c>
      <c r="E178" s="38" t="s">
        <v>561</v>
      </c>
      <c r="F178" s="43" t="s">
        <v>60</v>
      </c>
      <c r="G178" s="27" t="s">
        <v>268</v>
      </c>
      <c r="H178" s="27" t="s">
        <v>259</v>
      </c>
      <c r="I178" s="24">
        <v>0</v>
      </c>
      <c r="J178" s="24">
        <v>0</v>
      </c>
      <c r="K178" s="24">
        <v>0</v>
      </c>
    </row>
    <row r="179" spans="1:11">
      <c r="A179" t="s">
        <v>633</v>
      </c>
      <c r="B179">
        <v>28</v>
      </c>
      <c r="C179" t="s">
        <v>644</v>
      </c>
      <c r="D179">
        <v>2018</v>
      </c>
      <c r="E179" s="38" t="s">
        <v>552</v>
      </c>
      <c r="F179" s="30" t="s">
        <v>57</v>
      </c>
      <c r="G179" s="27" t="s">
        <v>268</v>
      </c>
      <c r="H179" s="27" t="s">
        <v>259</v>
      </c>
      <c r="I179" s="24">
        <v>369</v>
      </c>
      <c r="J179" s="24">
        <v>84302.129999999903</v>
      </c>
      <c r="K179" s="24">
        <v>228.46105691056883</v>
      </c>
    </row>
    <row r="180" spans="1:11">
      <c r="A180" t="s">
        <v>633</v>
      </c>
      <c r="B180">
        <v>28</v>
      </c>
      <c r="C180" t="s">
        <v>644</v>
      </c>
      <c r="D180">
        <v>2018</v>
      </c>
      <c r="E180" s="38" t="s">
        <v>558</v>
      </c>
      <c r="F180" s="30" t="s">
        <v>89</v>
      </c>
      <c r="G180" s="27" t="s">
        <v>268</v>
      </c>
      <c r="H180" s="27" t="s">
        <v>259</v>
      </c>
      <c r="I180" s="24">
        <v>700</v>
      </c>
      <c r="J180" s="24">
        <v>330888.19</v>
      </c>
      <c r="K180" s="24">
        <v>472.69741428571427</v>
      </c>
    </row>
    <row r="181" spans="1:11">
      <c r="A181" t="s">
        <v>633</v>
      </c>
      <c r="B181">
        <v>28</v>
      </c>
      <c r="C181" t="s">
        <v>644</v>
      </c>
      <c r="D181">
        <v>2018</v>
      </c>
      <c r="E181" s="38" t="s">
        <v>554</v>
      </c>
      <c r="F181" s="30" t="s">
        <v>85</v>
      </c>
      <c r="G181" s="27" t="s">
        <v>268</v>
      </c>
      <c r="H181" s="27" t="s">
        <v>259</v>
      </c>
      <c r="I181" s="24">
        <v>561</v>
      </c>
      <c r="J181" s="24">
        <v>167678.19999999899</v>
      </c>
      <c r="K181" s="24">
        <v>298.89162210338503</v>
      </c>
    </row>
    <row r="182" spans="1:11">
      <c r="A182" t="s">
        <v>633</v>
      </c>
      <c r="B182">
        <v>28</v>
      </c>
      <c r="C182" t="s">
        <v>644</v>
      </c>
      <c r="D182">
        <v>2018</v>
      </c>
      <c r="E182" s="38" t="s">
        <v>559</v>
      </c>
      <c r="F182" s="30" t="s">
        <v>560</v>
      </c>
      <c r="G182" s="27" t="s">
        <v>268</v>
      </c>
      <c r="H182" s="27" t="s">
        <v>259</v>
      </c>
      <c r="I182" s="24">
        <v>0</v>
      </c>
      <c r="J182" s="24">
        <v>0</v>
      </c>
      <c r="K182" s="24">
        <v>0</v>
      </c>
    </row>
    <row r="183" spans="1:11">
      <c r="A183" t="s">
        <v>633</v>
      </c>
      <c r="B183">
        <v>28</v>
      </c>
      <c r="C183" t="s">
        <v>644</v>
      </c>
      <c r="D183">
        <v>2018</v>
      </c>
      <c r="E183" s="38" t="s">
        <v>556</v>
      </c>
      <c r="F183" s="30" t="s">
        <v>110</v>
      </c>
      <c r="G183" s="27" t="s">
        <v>268</v>
      </c>
      <c r="H183" s="27" t="s">
        <v>259</v>
      </c>
      <c r="I183" s="24">
        <v>110</v>
      </c>
      <c r="J183" s="24">
        <v>11790.67</v>
      </c>
      <c r="K183" s="24">
        <v>107.18790909090909</v>
      </c>
    </row>
    <row r="184" spans="1:11">
      <c r="A184" t="s">
        <v>633</v>
      </c>
      <c r="B184">
        <v>28</v>
      </c>
      <c r="C184" t="s">
        <v>644</v>
      </c>
      <c r="D184">
        <v>2018</v>
      </c>
      <c r="E184" s="38" t="s">
        <v>555</v>
      </c>
      <c r="F184" s="30" t="s">
        <v>108</v>
      </c>
      <c r="G184" s="27" t="s">
        <v>268</v>
      </c>
      <c r="H184" s="27" t="s">
        <v>259</v>
      </c>
      <c r="I184" s="24">
        <v>208</v>
      </c>
      <c r="J184" s="24">
        <v>40350.300000000003</v>
      </c>
      <c r="K184" s="24">
        <v>193.99182692307693</v>
      </c>
    </row>
    <row r="185" spans="1:11">
      <c r="A185" t="s">
        <v>633</v>
      </c>
      <c r="B185">
        <v>28</v>
      </c>
      <c r="C185" t="s">
        <v>644</v>
      </c>
      <c r="D185">
        <v>2018</v>
      </c>
      <c r="E185" s="38" t="s">
        <v>553</v>
      </c>
      <c r="F185" s="30" t="s">
        <v>140</v>
      </c>
      <c r="G185" s="27" t="s">
        <v>268</v>
      </c>
      <c r="H185" s="27" t="s">
        <v>259</v>
      </c>
      <c r="I185" s="24">
        <v>350</v>
      </c>
      <c r="J185" s="24">
        <v>67888.469999999899</v>
      </c>
      <c r="K185" s="24">
        <v>193.96705714285685</v>
      </c>
    </row>
    <row r="186" spans="1:11">
      <c r="A186" t="s">
        <v>633</v>
      </c>
      <c r="B186">
        <v>28</v>
      </c>
      <c r="C186" t="s">
        <v>644</v>
      </c>
      <c r="D186">
        <v>2018</v>
      </c>
      <c r="E186" s="38" t="s">
        <v>564</v>
      </c>
      <c r="F186" s="43" t="s">
        <v>565</v>
      </c>
      <c r="G186" s="27" t="s">
        <v>268</v>
      </c>
      <c r="H186" s="27" t="s">
        <v>259</v>
      </c>
      <c r="I186" s="24">
        <v>0</v>
      </c>
      <c r="J186" s="24">
        <v>0</v>
      </c>
      <c r="K186" s="24">
        <v>0</v>
      </c>
    </row>
    <row r="187" spans="1:11">
      <c r="A187" t="s">
        <v>633</v>
      </c>
      <c r="B187">
        <v>28</v>
      </c>
      <c r="C187" t="s">
        <v>644</v>
      </c>
      <c r="D187">
        <v>2018</v>
      </c>
      <c r="E187" s="38" t="s">
        <v>550</v>
      </c>
      <c r="F187" s="30" t="s">
        <v>166</v>
      </c>
      <c r="G187" s="27" t="s">
        <v>268</v>
      </c>
      <c r="H187" s="27" t="s">
        <v>259</v>
      </c>
      <c r="I187" s="24">
        <v>239</v>
      </c>
      <c r="J187" s="24">
        <v>35509.58</v>
      </c>
      <c r="K187" s="24">
        <v>148.57564853556485</v>
      </c>
    </row>
    <row r="188" spans="1:11">
      <c r="A188" t="s">
        <v>633</v>
      </c>
      <c r="B188">
        <v>28</v>
      </c>
      <c r="C188" t="s">
        <v>644</v>
      </c>
      <c r="D188">
        <v>2018</v>
      </c>
      <c r="E188" s="38" t="s">
        <v>549</v>
      </c>
      <c r="F188" s="30" t="s">
        <v>63</v>
      </c>
      <c r="G188" s="27" t="s">
        <v>268</v>
      </c>
      <c r="H188" s="27" t="s">
        <v>259</v>
      </c>
      <c r="I188" s="24">
        <v>0</v>
      </c>
      <c r="J188" s="24">
        <v>0</v>
      </c>
      <c r="K188" s="24">
        <v>0</v>
      </c>
    </row>
    <row r="189" spans="1:11">
      <c r="A189" t="s">
        <v>633</v>
      </c>
      <c r="B189">
        <v>28</v>
      </c>
      <c r="C189" t="s">
        <v>644</v>
      </c>
      <c r="D189">
        <v>2018</v>
      </c>
      <c r="E189" s="26" t="s">
        <v>570</v>
      </c>
      <c r="F189" s="30" t="s">
        <v>5</v>
      </c>
      <c r="G189" s="27" t="s">
        <v>270</v>
      </c>
      <c r="H189" s="27" t="s">
        <v>259</v>
      </c>
      <c r="I189" s="24">
        <v>84</v>
      </c>
      <c r="J189" s="24">
        <v>19702.240000000002</v>
      </c>
      <c r="K189" s="24">
        <v>234.55047619047622</v>
      </c>
    </row>
    <row r="190" spans="1:11">
      <c r="A190" t="s">
        <v>633</v>
      </c>
      <c r="B190">
        <v>28</v>
      </c>
      <c r="C190" t="s">
        <v>644</v>
      </c>
      <c r="D190">
        <v>2018</v>
      </c>
      <c r="E190" s="26" t="s">
        <v>577</v>
      </c>
      <c r="F190" s="30" t="s">
        <v>0</v>
      </c>
      <c r="G190" s="27" t="s">
        <v>270</v>
      </c>
      <c r="H190" s="27" t="s">
        <v>259</v>
      </c>
      <c r="I190" s="24">
        <v>4</v>
      </c>
      <c r="J190" s="24">
        <v>644.01</v>
      </c>
      <c r="K190" s="24">
        <v>161.0025</v>
      </c>
    </row>
    <row r="191" spans="1:11">
      <c r="A191" t="s">
        <v>633</v>
      </c>
      <c r="B191">
        <v>28</v>
      </c>
      <c r="C191" t="s">
        <v>644</v>
      </c>
      <c r="D191">
        <v>2018</v>
      </c>
      <c r="E191" s="26" t="s">
        <v>569</v>
      </c>
      <c r="F191" s="30" t="s">
        <v>573</v>
      </c>
      <c r="G191" s="27" t="s">
        <v>270</v>
      </c>
      <c r="H191" s="27" t="s">
        <v>259</v>
      </c>
      <c r="I191" s="24">
        <v>163</v>
      </c>
      <c r="J191" s="24">
        <v>15298.67</v>
      </c>
      <c r="K191" s="24">
        <v>93.856871165644179</v>
      </c>
    </row>
    <row r="192" spans="1:11">
      <c r="A192" t="s">
        <v>633</v>
      </c>
      <c r="B192">
        <v>28</v>
      </c>
      <c r="C192" t="s">
        <v>644</v>
      </c>
      <c r="D192">
        <v>2018</v>
      </c>
      <c r="E192" s="38" t="s">
        <v>568</v>
      </c>
      <c r="F192" s="30" t="s">
        <v>81</v>
      </c>
      <c r="G192" s="27" t="s">
        <v>270</v>
      </c>
      <c r="H192" s="27" t="s">
        <v>259</v>
      </c>
      <c r="I192" s="24">
        <v>1552</v>
      </c>
      <c r="J192" s="24">
        <v>320943.890000001</v>
      </c>
      <c r="K192" s="24">
        <v>206.79374355670168</v>
      </c>
    </row>
    <row r="193" spans="1:11">
      <c r="A193" t="s">
        <v>633</v>
      </c>
      <c r="B193">
        <v>28</v>
      </c>
      <c r="C193" t="s">
        <v>644</v>
      </c>
      <c r="D193">
        <v>2018</v>
      </c>
      <c r="E193" s="38" t="s">
        <v>578</v>
      </c>
      <c r="F193" s="30" t="s">
        <v>68</v>
      </c>
      <c r="G193" s="27" t="s">
        <v>270</v>
      </c>
      <c r="H193" s="27" t="s">
        <v>259</v>
      </c>
      <c r="I193" s="24">
        <v>0</v>
      </c>
      <c r="J193" s="24">
        <v>0</v>
      </c>
      <c r="K193" s="24">
        <v>0</v>
      </c>
    </row>
    <row r="194" spans="1:11">
      <c r="A194" t="s">
        <v>633</v>
      </c>
      <c r="B194">
        <v>28</v>
      </c>
      <c r="C194" t="s">
        <v>644</v>
      </c>
      <c r="D194">
        <v>2018</v>
      </c>
      <c r="E194" s="38" t="s">
        <v>564</v>
      </c>
      <c r="F194" s="30" t="s">
        <v>74</v>
      </c>
      <c r="G194" s="27" t="s">
        <v>270</v>
      </c>
      <c r="H194" s="27" t="s">
        <v>259</v>
      </c>
      <c r="I194" s="24">
        <v>1442</v>
      </c>
      <c r="J194" s="24">
        <v>244020.610000001</v>
      </c>
      <c r="K194" s="24">
        <v>169.22372399445285</v>
      </c>
    </row>
    <row r="195" spans="1:11">
      <c r="A195" t="s">
        <v>633</v>
      </c>
      <c r="B195">
        <v>28</v>
      </c>
      <c r="C195" t="s">
        <v>644</v>
      </c>
      <c r="D195">
        <v>2018</v>
      </c>
      <c r="E195" s="38" t="s">
        <v>561</v>
      </c>
      <c r="F195" s="30" t="s">
        <v>90</v>
      </c>
      <c r="G195" s="27" t="s">
        <v>270</v>
      </c>
      <c r="H195" s="27" t="s">
        <v>259</v>
      </c>
      <c r="I195" s="24">
        <v>8261</v>
      </c>
      <c r="J195" s="24">
        <v>1453983.88</v>
      </c>
      <c r="K195" s="24">
        <v>176.00579590848565</v>
      </c>
    </row>
    <row r="196" spans="1:11">
      <c r="A196" t="s">
        <v>633</v>
      </c>
      <c r="B196">
        <v>28</v>
      </c>
      <c r="C196" t="s">
        <v>644</v>
      </c>
      <c r="D196">
        <v>2018</v>
      </c>
      <c r="E196" s="38" t="s">
        <v>580</v>
      </c>
      <c r="F196" s="30" t="s">
        <v>200</v>
      </c>
      <c r="G196" s="27" t="s">
        <v>270</v>
      </c>
      <c r="H196" s="27" t="s">
        <v>259</v>
      </c>
      <c r="I196" s="24">
        <v>5</v>
      </c>
      <c r="J196" s="24">
        <v>1475.9099999999901</v>
      </c>
      <c r="K196" s="24">
        <v>295.18199999999803</v>
      </c>
    </row>
    <row r="197" spans="1:11">
      <c r="A197" t="s">
        <v>633</v>
      </c>
      <c r="B197">
        <v>28</v>
      </c>
      <c r="C197" t="s">
        <v>644</v>
      </c>
      <c r="D197">
        <v>2018</v>
      </c>
      <c r="E197" s="38" t="s">
        <v>575</v>
      </c>
      <c r="F197" s="30" t="s">
        <v>126</v>
      </c>
      <c r="G197" s="27" t="s">
        <v>270</v>
      </c>
      <c r="H197" s="27" t="s">
        <v>259</v>
      </c>
      <c r="I197" s="24">
        <v>122</v>
      </c>
      <c r="J197" s="24">
        <v>8297.0400000000009</v>
      </c>
      <c r="K197" s="24">
        <v>68.008524590163944</v>
      </c>
    </row>
    <row r="198" spans="1:11">
      <c r="A198" t="s">
        <v>633</v>
      </c>
      <c r="B198">
        <v>28</v>
      </c>
      <c r="C198" t="s">
        <v>644</v>
      </c>
      <c r="D198">
        <v>2018</v>
      </c>
      <c r="E198" s="38" t="s">
        <v>574</v>
      </c>
      <c r="F198" s="30" t="s">
        <v>115</v>
      </c>
      <c r="G198" s="27" t="s">
        <v>270</v>
      </c>
      <c r="H198" s="27" t="s">
        <v>259</v>
      </c>
      <c r="I198" s="24">
        <v>216</v>
      </c>
      <c r="J198" s="24">
        <v>40442.769999999997</v>
      </c>
      <c r="K198" s="24">
        <v>187.23504629629628</v>
      </c>
    </row>
    <row r="199" spans="1:11">
      <c r="A199" t="s">
        <v>633</v>
      </c>
      <c r="B199">
        <v>28</v>
      </c>
      <c r="C199" t="s">
        <v>644</v>
      </c>
      <c r="D199">
        <v>2018</v>
      </c>
      <c r="E199" s="38" t="s">
        <v>566</v>
      </c>
      <c r="F199" s="30" t="s">
        <v>154</v>
      </c>
      <c r="G199" s="27" t="s">
        <v>270</v>
      </c>
      <c r="H199" s="27" t="s">
        <v>259</v>
      </c>
      <c r="I199" s="24">
        <v>2668</v>
      </c>
      <c r="J199" s="24">
        <v>339565.10999999603</v>
      </c>
      <c r="K199" s="24">
        <v>127.27327961019341</v>
      </c>
    </row>
    <row r="200" spans="1:11">
      <c r="A200" t="s">
        <v>633</v>
      </c>
      <c r="B200">
        <v>28</v>
      </c>
      <c r="C200" t="s">
        <v>644</v>
      </c>
      <c r="D200">
        <v>2018</v>
      </c>
      <c r="E200" s="38" t="s">
        <v>571</v>
      </c>
      <c r="F200" s="30" t="s">
        <v>576</v>
      </c>
      <c r="G200" s="27" t="s">
        <v>270</v>
      </c>
      <c r="H200" s="27" t="s">
        <v>259</v>
      </c>
      <c r="I200" s="24">
        <v>65</v>
      </c>
      <c r="J200" s="24">
        <v>6590.6099999999897</v>
      </c>
      <c r="K200" s="24">
        <v>101.39399999999983</v>
      </c>
    </row>
    <row r="201" spans="1:11">
      <c r="A201" t="s">
        <v>633</v>
      </c>
      <c r="B201">
        <v>28</v>
      </c>
      <c r="C201" t="s">
        <v>644</v>
      </c>
      <c r="D201">
        <v>2018</v>
      </c>
      <c r="E201" s="38" t="s">
        <v>579</v>
      </c>
      <c r="F201" s="30" t="s">
        <v>171</v>
      </c>
      <c r="G201" s="27" t="s">
        <v>270</v>
      </c>
      <c r="H201" s="27" t="s">
        <v>259</v>
      </c>
      <c r="I201" s="24">
        <v>1</v>
      </c>
      <c r="J201" s="24">
        <v>164.25</v>
      </c>
      <c r="K201" s="24">
        <v>164.25</v>
      </c>
    </row>
    <row r="202" spans="1:11">
      <c r="A202" t="s">
        <v>633</v>
      </c>
      <c r="B202">
        <v>28</v>
      </c>
      <c r="C202" t="s">
        <v>644</v>
      </c>
      <c r="D202">
        <v>2018</v>
      </c>
      <c r="E202" s="38" t="s">
        <v>567</v>
      </c>
      <c r="F202" s="30" t="s">
        <v>160</v>
      </c>
      <c r="G202" s="27" t="s">
        <v>270</v>
      </c>
      <c r="H202" s="27" t="s">
        <v>259</v>
      </c>
      <c r="I202" s="24">
        <v>136</v>
      </c>
      <c r="J202" s="24">
        <v>11771.059999999899</v>
      </c>
      <c r="K202" s="24">
        <v>86.551911764705139</v>
      </c>
    </row>
    <row r="203" spans="1:11">
      <c r="A203" t="s">
        <v>633</v>
      </c>
      <c r="B203">
        <v>28</v>
      </c>
      <c r="C203" t="s">
        <v>644</v>
      </c>
      <c r="D203">
        <v>2018</v>
      </c>
      <c r="E203" s="38" t="s">
        <v>572</v>
      </c>
      <c r="F203" s="30" t="s">
        <v>168</v>
      </c>
      <c r="G203" s="27" t="s">
        <v>270</v>
      </c>
      <c r="H203" s="27" t="s">
        <v>259</v>
      </c>
      <c r="I203" s="24">
        <v>332</v>
      </c>
      <c r="J203" s="24">
        <v>31540.49</v>
      </c>
      <c r="K203" s="24">
        <v>95.001475903614462</v>
      </c>
    </row>
    <row r="204" spans="1:11">
      <c r="A204" t="s">
        <v>633</v>
      </c>
      <c r="B204">
        <v>28</v>
      </c>
      <c r="C204" t="s">
        <v>644</v>
      </c>
      <c r="D204">
        <v>2018</v>
      </c>
      <c r="E204" s="38" t="s">
        <v>562</v>
      </c>
      <c r="F204" s="30" t="s">
        <v>55</v>
      </c>
      <c r="G204" s="27" t="s">
        <v>270</v>
      </c>
      <c r="H204" s="27" t="s">
        <v>259</v>
      </c>
      <c r="I204" s="24">
        <v>4032</v>
      </c>
      <c r="J204" s="24">
        <v>755845.00999999803</v>
      </c>
      <c r="K204" s="24">
        <v>187.46156001984079</v>
      </c>
    </row>
    <row r="205" spans="1:11">
      <c r="A205" t="s">
        <v>633</v>
      </c>
      <c r="B205">
        <v>28</v>
      </c>
      <c r="C205" t="s">
        <v>644</v>
      </c>
      <c r="D205">
        <v>2018</v>
      </c>
      <c r="E205" s="26" t="s">
        <v>584</v>
      </c>
      <c r="F205" s="30" t="s">
        <v>9</v>
      </c>
      <c r="G205" s="27" t="s">
        <v>269</v>
      </c>
      <c r="H205" s="27" t="s">
        <v>259</v>
      </c>
      <c r="I205" s="24">
        <v>449</v>
      </c>
      <c r="J205" s="24">
        <v>68635.099999999904</v>
      </c>
      <c r="K205" s="24">
        <v>152.86213808463231</v>
      </c>
    </row>
    <row r="206" spans="1:11">
      <c r="A206" t="s">
        <v>633</v>
      </c>
      <c r="B206">
        <v>28</v>
      </c>
      <c r="C206" t="s">
        <v>644</v>
      </c>
      <c r="D206">
        <v>2018</v>
      </c>
      <c r="E206" s="26" t="s">
        <v>583</v>
      </c>
      <c r="F206" s="30" t="s">
        <v>15</v>
      </c>
      <c r="G206" s="27" t="s">
        <v>269</v>
      </c>
      <c r="H206" s="27" t="s">
        <v>259</v>
      </c>
      <c r="I206" s="24">
        <v>584</v>
      </c>
      <c r="J206" s="24">
        <v>13809.469999999899</v>
      </c>
      <c r="K206" s="24">
        <v>23.646352739725856</v>
      </c>
    </row>
    <row r="207" spans="1:11">
      <c r="A207" t="s">
        <v>633</v>
      </c>
      <c r="B207">
        <v>28</v>
      </c>
      <c r="C207" t="s">
        <v>644</v>
      </c>
      <c r="D207">
        <v>2018</v>
      </c>
      <c r="E207" s="38" t="s">
        <v>582</v>
      </c>
      <c r="F207" s="30" t="s">
        <v>61</v>
      </c>
      <c r="G207" s="27" t="s">
        <v>269</v>
      </c>
      <c r="H207" s="27" t="s">
        <v>259</v>
      </c>
      <c r="I207" s="24">
        <v>2945</v>
      </c>
      <c r="J207" s="24">
        <v>583453.28999999701</v>
      </c>
      <c r="K207" s="24">
        <v>198.11656706281732</v>
      </c>
    </row>
    <row r="208" spans="1:11">
      <c r="A208" t="s">
        <v>633</v>
      </c>
      <c r="B208">
        <v>28</v>
      </c>
      <c r="C208" t="s">
        <v>644</v>
      </c>
      <c r="D208">
        <v>2018</v>
      </c>
      <c r="E208" s="38" t="s">
        <v>581</v>
      </c>
      <c r="F208" s="30" t="s">
        <v>45</v>
      </c>
      <c r="G208" s="27" t="s">
        <v>269</v>
      </c>
      <c r="H208" s="27" t="s">
        <v>259</v>
      </c>
      <c r="I208" s="24">
        <v>932</v>
      </c>
      <c r="J208" s="24">
        <v>132548.01999999999</v>
      </c>
      <c r="K208" s="24">
        <v>142.21890557939912</v>
      </c>
    </row>
    <row r="209" spans="1:11">
      <c r="A209" t="s">
        <v>633</v>
      </c>
      <c r="B209">
        <v>28</v>
      </c>
      <c r="C209" t="s">
        <v>644</v>
      </c>
      <c r="D209">
        <v>2018</v>
      </c>
      <c r="E209" s="38" t="s">
        <v>588</v>
      </c>
      <c r="F209" s="30" t="s">
        <v>104</v>
      </c>
      <c r="G209" s="27" t="s">
        <v>269</v>
      </c>
      <c r="H209" s="27" t="s">
        <v>259</v>
      </c>
      <c r="I209" s="24">
        <v>0</v>
      </c>
      <c r="J209" s="24">
        <v>0</v>
      </c>
      <c r="K209" s="24">
        <v>0</v>
      </c>
    </row>
    <row r="210" spans="1:11">
      <c r="A210" t="s">
        <v>633</v>
      </c>
      <c r="B210">
        <v>28</v>
      </c>
      <c r="C210" t="s">
        <v>644</v>
      </c>
      <c r="D210">
        <v>2018</v>
      </c>
      <c r="E210" s="38" t="s">
        <v>586</v>
      </c>
      <c r="F210" s="30" t="s">
        <v>109</v>
      </c>
      <c r="G210" s="27" t="s">
        <v>269</v>
      </c>
      <c r="H210" s="27" t="s">
        <v>259</v>
      </c>
      <c r="I210" s="24">
        <v>17</v>
      </c>
      <c r="J210" s="24">
        <v>528.12</v>
      </c>
      <c r="K210" s="24">
        <v>31.065882352941177</v>
      </c>
    </row>
    <row r="211" spans="1:11">
      <c r="A211" t="s">
        <v>633</v>
      </c>
      <c r="B211">
        <v>28</v>
      </c>
      <c r="C211" t="s">
        <v>644</v>
      </c>
      <c r="D211">
        <v>2018</v>
      </c>
      <c r="E211" s="38" t="s">
        <v>587</v>
      </c>
      <c r="F211" s="30" t="s">
        <v>113</v>
      </c>
      <c r="G211" s="27" t="s">
        <v>269</v>
      </c>
      <c r="H211" s="27" t="s">
        <v>259</v>
      </c>
      <c r="I211" s="24">
        <v>64</v>
      </c>
      <c r="J211" s="24">
        <v>20092.1499999999</v>
      </c>
      <c r="K211" s="24">
        <v>313.93984374999843</v>
      </c>
    </row>
    <row r="212" spans="1:11">
      <c r="A212" t="s">
        <v>633</v>
      </c>
      <c r="B212">
        <v>28</v>
      </c>
      <c r="C212" t="s">
        <v>644</v>
      </c>
      <c r="D212">
        <v>2018</v>
      </c>
      <c r="E212" s="44"/>
      <c r="F212" s="30" t="s">
        <v>139</v>
      </c>
      <c r="G212" s="27" t="s">
        <v>269</v>
      </c>
      <c r="H212" s="27" t="s">
        <v>259</v>
      </c>
      <c r="I212" s="24">
        <v>667</v>
      </c>
      <c r="J212" s="24">
        <v>65181.160000000098</v>
      </c>
      <c r="K212" s="24">
        <v>97.722878560719792</v>
      </c>
    </row>
    <row r="213" spans="1:11">
      <c r="A213" t="s">
        <v>633</v>
      </c>
      <c r="B213">
        <v>28</v>
      </c>
      <c r="C213" t="s">
        <v>644</v>
      </c>
      <c r="D213">
        <v>2018</v>
      </c>
      <c r="E213" s="38" t="s">
        <v>585</v>
      </c>
      <c r="F213" s="30" t="s">
        <v>34</v>
      </c>
      <c r="G213" s="27" t="s">
        <v>269</v>
      </c>
      <c r="H213" s="27" t="s">
        <v>259</v>
      </c>
      <c r="I213" s="24">
        <v>544</v>
      </c>
      <c r="J213" s="24">
        <v>158690.38</v>
      </c>
      <c r="K213" s="24">
        <v>291.7102573529412</v>
      </c>
    </row>
    <row r="214" spans="1:11">
      <c r="A214" t="s">
        <v>633</v>
      </c>
      <c r="B214">
        <v>28</v>
      </c>
      <c r="C214" t="s">
        <v>644</v>
      </c>
      <c r="D214">
        <v>2018</v>
      </c>
      <c r="E214" s="26" t="s">
        <v>589</v>
      </c>
      <c r="F214" s="30" t="s">
        <v>10</v>
      </c>
      <c r="G214" s="27" t="s">
        <v>277</v>
      </c>
      <c r="H214" s="27" t="s">
        <v>261</v>
      </c>
      <c r="I214" s="24">
        <v>3060</v>
      </c>
      <c r="J214" s="24">
        <v>662985.07999999903</v>
      </c>
      <c r="K214" s="24">
        <v>216.66179084967288</v>
      </c>
    </row>
    <row r="215" spans="1:11">
      <c r="A215" t="s">
        <v>633</v>
      </c>
      <c r="B215">
        <v>28</v>
      </c>
      <c r="C215" t="s">
        <v>644</v>
      </c>
      <c r="D215">
        <v>2018</v>
      </c>
      <c r="E215" s="38" t="s">
        <v>590</v>
      </c>
      <c r="F215" s="30" t="s">
        <v>144</v>
      </c>
      <c r="G215" s="27" t="s">
        <v>277</v>
      </c>
      <c r="H215" s="27" t="s">
        <v>261</v>
      </c>
      <c r="I215" s="24">
        <v>1451</v>
      </c>
      <c r="J215" s="24">
        <v>283697.549999999</v>
      </c>
      <c r="K215" s="24">
        <v>195.51864231564369</v>
      </c>
    </row>
    <row r="216" spans="1:11">
      <c r="A216" t="s">
        <v>633</v>
      </c>
      <c r="B216">
        <v>28</v>
      </c>
      <c r="C216" t="s">
        <v>644</v>
      </c>
      <c r="D216">
        <v>2018</v>
      </c>
      <c r="E216" s="38" t="s">
        <v>592</v>
      </c>
      <c r="F216" s="30" t="s">
        <v>58</v>
      </c>
      <c r="G216" s="6" t="s">
        <v>278</v>
      </c>
      <c r="H216" s="27" t="s">
        <v>261</v>
      </c>
      <c r="I216" s="24">
        <v>207</v>
      </c>
      <c r="J216" s="24">
        <v>38626.83</v>
      </c>
      <c r="K216" s="24">
        <v>186.60304347826087</v>
      </c>
    </row>
    <row r="217" spans="1:11">
      <c r="A217" t="s">
        <v>633</v>
      </c>
      <c r="B217">
        <v>28</v>
      </c>
      <c r="C217" t="s">
        <v>644</v>
      </c>
      <c r="D217">
        <v>2018</v>
      </c>
      <c r="E217" s="38" t="s">
        <v>594</v>
      </c>
      <c r="F217" s="30" t="s">
        <v>134</v>
      </c>
      <c r="G217" s="27" t="s">
        <v>278</v>
      </c>
      <c r="H217" s="27" t="s">
        <v>261</v>
      </c>
      <c r="I217" s="24">
        <v>16</v>
      </c>
      <c r="J217" s="24">
        <v>11782.0799999999</v>
      </c>
      <c r="K217" s="24">
        <v>736.37999999999374</v>
      </c>
    </row>
    <row r="218" spans="1:11">
      <c r="A218" t="s">
        <v>633</v>
      </c>
      <c r="B218">
        <v>28</v>
      </c>
      <c r="C218" t="s">
        <v>644</v>
      </c>
      <c r="D218">
        <v>2018</v>
      </c>
      <c r="E218" s="38" t="s">
        <v>591</v>
      </c>
      <c r="F218" s="30" t="s">
        <v>149</v>
      </c>
      <c r="G218" s="27" t="s">
        <v>278</v>
      </c>
      <c r="H218" s="27" t="s">
        <v>261</v>
      </c>
      <c r="I218" s="24">
        <v>14</v>
      </c>
      <c r="J218" s="24">
        <v>28089.8999999999</v>
      </c>
      <c r="K218" s="24">
        <v>2006.4214285714213</v>
      </c>
    </row>
    <row r="219" spans="1:11">
      <c r="A219" t="s">
        <v>633</v>
      </c>
      <c r="B219">
        <v>28</v>
      </c>
      <c r="C219" t="s">
        <v>644</v>
      </c>
      <c r="D219">
        <v>2018</v>
      </c>
      <c r="E219" s="38" t="s">
        <v>593</v>
      </c>
      <c r="F219" s="30" t="s">
        <v>164</v>
      </c>
      <c r="G219" s="6" t="s">
        <v>278</v>
      </c>
      <c r="H219" s="27" t="s">
        <v>261</v>
      </c>
      <c r="I219" s="24">
        <v>0</v>
      </c>
      <c r="J219" s="24">
        <v>0</v>
      </c>
      <c r="K219" s="24">
        <v>0</v>
      </c>
    </row>
    <row r="220" spans="1:11">
      <c r="A220" t="s">
        <v>633</v>
      </c>
      <c r="B220">
        <v>28</v>
      </c>
      <c r="C220" t="s">
        <v>644</v>
      </c>
      <c r="D220">
        <v>2018</v>
      </c>
      <c r="E220" s="38" t="s">
        <v>595</v>
      </c>
      <c r="F220" s="30" t="s">
        <v>198</v>
      </c>
      <c r="G220" s="27" t="s">
        <v>278</v>
      </c>
      <c r="H220" s="27" t="s">
        <v>261</v>
      </c>
      <c r="I220" s="24">
        <v>29</v>
      </c>
      <c r="J220" s="24">
        <v>2146.51999999999</v>
      </c>
      <c r="K220" s="24">
        <v>74.017931034482416</v>
      </c>
    </row>
    <row r="221" spans="1:11">
      <c r="A221" t="s">
        <v>633</v>
      </c>
      <c r="B221">
        <v>28</v>
      </c>
      <c r="C221" t="s">
        <v>644</v>
      </c>
      <c r="D221">
        <v>2018</v>
      </c>
      <c r="E221" s="38" t="s">
        <v>596</v>
      </c>
      <c r="F221" s="30" t="s">
        <v>76</v>
      </c>
      <c r="G221" s="6" t="s">
        <v>59</v>
      </c>
      <c r="H221" s="27" t="s">
        <v>261</v>
      </c>
      <c r="I221" s="24">
        <v>10</v>
      </c>
      <c r="J221" s="24">
        <v>775</v>
      </c>
      <c r="K221" s="24">
        <v>77.5</v>
      </c>
    </row>
    <row r="222" spans="1:11">
      <c r="A222" t="s">
        <v>633</v>
      </c>
      <c r="B222">
        <v>28</v>
      </c>
      <c r="C222" t="s">
        <v>644</v>
      </c>
      <c r="D222">
        <v>2018</v>
      </c>
      <c r="E222" s="38" t="s">
        <v>597</v>
      </c>
      <c r="F222" s="30" t="s">
        <v>96</v>
      </c>
      <c r="G222" s="6" t="s">
        <v>59</v>
      </c>
      <c r="H222" s="27" t="s">
        <v>261</v>
      </c>
      <c r="I222" s="24">
        <v>0</v>
      </c>
      <c r="J222" s="24">
        <v>0</v>
      </c>
      <c r="K222" s="24">
        <v>0</v>
      </c>
    </row>
    <row r="223" spans="1:11">
      <c r="A223" t="s">
        <v>633</v>
      </c>
      <c r="B223">
        <v>28</v>
      </c>
      <c r="C223" t="s">
        <v>644</v>
      </c>
      <c r="D223">
        <v>2018</v>
      </c>
      <c r="E223" s="38" t="s">
        <v>599</v>
      </c>
      <c r="F223" s="30" t="s">
        <v>118</v>
      </c>
      <c r="G223" s="27" t="s">
        <v>59</v>
      </c>
      <c r="H223" s="27" t="s">
        <v>261</v>
      </c>
      <c r="I223" s="24">
        <v>0</v>
      </c>
      <c r="J223" s="24">
        <v>0</v>
      </c>
      <c r="K223" s="24">
        <v>0</v>
      </c>
    </row>
    <row r="224" spans="1:11">
      <c r="A224" t="s">
        <v>633</v>
      </c>
      <c r="B224">
        <v>28</v>
      </c>
      <c r="C224" t="s">
        <v>644</v>
      </c>
      <c r="D224">
        <v>2018</v>
      </c>
      <c r="E224" s="38" t="s">
        <v>602</v>
      </c>
      <c r="F224" s="30" t="s">
        <v>59</v>
      </c>
      <c r="G224" s="27" t="s">
        <v>59</v>
      </c>
      <c r="H224" s="27" t="s">
        <v>261</v>
      </c>
      <c r="I224" s="24">
        <v>0</v>
      </c>
      <c r="J224" s="24">
        <v>0</v>
      </c>
      <c r="K224" s="24">
        <v>0</v>
      </c>
    </row>
    <row r="225" spans="1:11">
      <c r="A225" t="s">
        <v>633</v>
      </c>
      <c r="B225">
        <v>28</v>
      </c>
      <c r="C225" t="s">
        <v>644</v>
      </c>
      <c r="D225">
        <v>2018</v>
      </c>
      <c r="E225" s="38" t="s">
        <v>601</v>
      </c>
      <c r="F225" s="30" t="s">
        <v>142</v>
      </c>
      <c r="G225" s="27" t="s">
        <v>59</v>
      </c>
      <c r="H225" s="27" t="s">
        <v>261</v>
      </c>
      <c r="I225" s="24">
        <v>0</v>
      </c>
      <c r="J225" s="24">
        <v>0</v>
      </c>
      <c r="K225" s="24">
        <v>0</v>
      </c>
    </row>
    <row r="226" spans="1:11">
      <c r="A226" t="s">
        <v>633</v>
      </c>
      <c r="B226">
        <v>28</v>
      </c>
      <c r="C226" t="s">
        <v>644</v>
      </c>
      <c r="D226">
        <v>2018</v>
      </c>
      <c r="E226" s="38" t="s">
        <v>598</v>
      </c>
      <c r="F226" s="30" t="s">
        <v>123</v>
      </c>
      <c r="G226" s="6" t="s">
        <v>59</v>
      </c>
      <c r="H226" s="27" t="s">
        <v>261</v>
      </c>
      <c r="I226" s="24">
        <v>0</v>
      </c>
      <c r="J226" s="24">
        <v>0</v>
      </c>
      <c r="K226" s="24">
        <v>0</v>
      </c>
    </row>
    <row r="227" spans="1:11">
      <c r="A227" t="s">
        <v>633</v>
      </c>
      <c r="B227">
        <v>28</v>
      </c>
      <c r="C227" t="s">
        <v>644</v>
      </c>
      <c r="D227">
        <v>2018</v>
      </c>
      <c r="E227" s="38" t="s">
        <v>600</v>
      </c>
      <c r="F227" s="30" t="s">
        <v>155</v>
      </c>
      <c r="G227" s="27" t="s">
        <v>59</v>
      </c>
      <c r="H227" s="27" t="s">
        <v>261</v>
      </c>
      <c r="I227" s="24">
        <v>3</v>
      </c>
      <c r="J227" s="24">
        <v>475</v>
      </c>
      <c r="K227" s="24">
        <v>158.33333333333334</v>
      </c>
    </row>
    <row r="228" spans="1:11">
      <c r="A228" t="s">
        <v>633</v>
      </c>
      <c r="B228">
        <v>28</v>
      </c>
      <c r="C228" t="s">
        <v>644</v>
      </c>
      <c r="D228">
        <v>2018</v>
      </c>
      <c r="E228" s="26" t="s">
        <v>606</v>
      </c>
      <c r="F228" s="30" t="s">
        <v>8</v>
      </c>
      <c r="G228" s="27" t="s">
        <v>279</v>
      </c>
      <c r="H228" s="27" t="s">
        <v>261</v>
      </c>
      <c r="I228" s="24">
        <v>0</v>
      </c>
      <c r="J228" s="24">
        <v>0</v>
      </c>
      <c r="K228" s="24">
        <v>0</v>
      </c>
    </row>
    <row r="229" spans="1:11">
      <c r="A229" t="s">
        <v>633</v>
      </c>
      <c r="B229">
        <v>28</v>
      </c>
      <c r="C229" t="s">
        <v>644</v>
      </c>
      <c r="D229">
        <v>2018</v>
      </c>
      <c r="E229" s="26" t="s">
        <v>607</v>
      </c>
      <c r="F229" s="30" t="s">
        <v>36</v>
      </c>
      <c r="G229" s="27" t="s">
        <v>279</v>
      </c>
      <c r="H229" s="27" t="s">
        <v>261</v>
      </c>
      <c r="I229" s="24">
        <v>20</v>
      </c>
      <c r="J229" s="24">
        <v>1074.02</v>
      </c>
      <c r="K229" s="24">
        <v>53.701000000000001</v>
      </c>
    </row>
    <row r="230" spans="1:11">
      <c r="A230" t="s">
        <v>633</v>
      </c>
      <c r="B230">
        <v>28</v>
      </c>
      <c r="C230" t="s">
        <v>644</v>
      </c>
      <c r="D230">
        <v>2018</v>
      </c>
      <c r="E230" s="38" t="s">
        <v>603</v>
      </c>
      <c r="F230" s="30" t="s">
        <v>148</v>
      </c>
      <c r="G230" s="6" t="s">
        <v>279</v>
      </c>
      <c r="H230" s="27" t="s">
        <v>261</v>
      </c>
      <c r="I230" s="24">
        <v>121</v>
      </c>
      <c r="J230" s="24">
        <v>42288.21</v>
      </c>
      <c r="K230" s="24">
        <v>349.4893388429752</v>
      </c>
    </row>
    <row r="231" spans="1:11">
      <c r="A231" t="s">
        <v>633</v>
      </c>
      <c r="B231">
        <v>28</v>
      </c>
      <c r="C231" t="s">
        <v>644</v>
      </c>
      <c r="D231">
        <v>2018</v>
      </c>
      <c r="E231" s="38" t="s">
        <v>613</v>
      </c>
      <c r="F231" s="43" t="s">
        <v>143</v>
      </c>
      <c r="G231" s="27" t="s">
        <v>279</v>
      </c>
      <c r="H231" s="27" t="s">
        <v>261</v>
      </c>
      <c r="I231" s="24">
        <v>0</v>
      </c>
      <c r="J231" s="24">
        <v>0</v>
      </c>
      <c r="K231" s="24">
        <v>0</v>
      </c>
    </row>
    <row r="232" spans="1:11">
      <c r="A232" t="s">
        <v>633</v>
      </c>
      <c r="B232">
        <v>28</v>
      </c>
      <c r="C232" t="s">
        <v>644</v>
      </c>
      <c r="D232">
        <v>2018</v>
      </c>
      <c r="E232" s="38" t="s">
        <v>610</v>
      </c>
      <c r="F232" s="30" t="s">
        <v>617</v>
      </c>
      <c r="G232" s="27" t="s">
        <v>279</v>
      </c>
      <c r="H232" s="27" t="s">
        <v>261</v>
      </c>
      <c r="I232" s="24">
        <v>0</v>
      </c>
      <c r="J232" s="24">
        <v>0</v>
      </c>
      <c r="K232" s="24">
        <v>0</v>
      </c>
    </row>
    <row r="233" spans="1:11">
      <c r="A233" t="s">
        <v>633</v>
      </c>
      <c r="B233">
        <v>28</v>
      </c>
      <c r="C233" t="s">
        <v>644</v>
      </c>
      <c r="D233">
        <v>2018</v>
      </c>
      <c r="E233" s="38" t="s">
        <v>604</v>
      </c>
      <c r="F233" s="30" t="s">
        <v>199</v>
      </c>
      <c r="G233" s="6" t="s">
        <v>279</v>
      </c>
      <c r="H233" s="27" t="s">
        <v>261</v>
      </c>
      <c r="I233" s="24">
        <v>17</v>
      </c>
      <c r="J233" s="24">
        <v>1747.11</v>
      </c>
      <c r="K233" s="24">
        <v>102.77117647058823</v>
      </c>
    </row>
    <row r="234" spans="1:11">
      <c r="A234" t="s">
        <v>633</v>
      </c>
      <c r="B234">
        <v>28</v>
      </c>
      <c r="C234" t="s">
        <v>644</v>
      </c>
      <c r="D234">
        <v>2018</v>
      </c>
      <c r="E234" s="38" t="s">
        <v>609</v>
      </c>
      <c r="F234" s="30" t="s">
        <v>615</v>
      </c>
      <c r="G234" s="27" t="s">
        <v>279</v>
      </c>
      <c r="H234" s="27" t="s">
        <v>261</v>
      </c>
      <c r="I234" s="24">
        <v>0</v>
      </c>
      <c r="J234" s="24">
        <v>0</v>
      </c>
      <c r="K234" s="24">
        <v>0</v>
      </c>
    </row>
    <row r="235" spans="1:11">
      <c r="A235" t="s">
        <v>633</v>
      </c>
      <c r="B235">
        <v>28</v>
      </c>
      <c r="C235" t="s">
        <v>644</v>
      </c>
      <c r="D235">
        <v>2018</v>
      </c>
      <c r="E235" s="38" t="s">
        <v>605</v>
      </c>
      <c r="F235" s="30" t="s">
        <v>186</v>
      </c>
      <c r="G235" s="6" t="s">
        <v>279</v>
      </c>
      <c r="H235" s="27" t="s">
        <v>261</v>
      </c>
      <c r="I235" s="24">
        <v>33</v>
      </c>
      <c r="J235" s="24">
        <v>4771.6899999999996</v>
      </c>
      <c r="K235" s="24">
        <v>144.59666666666666</v>
      </c>
    </row>
    <row r="236" spans="1:11">
      <c r="A236" t="s">
        <v>633</v>
      </c>
      <c r="B236">
        <v>28</v>
      </c>
      <c r="C236" t="s">
        <v>644</v>
      </c>
      <c r="D236">
        <v>2018</v>
      </c>
      <c r="E236" s="38" t="s">
        <v>608</v>
      </c>
      <c r="F236" s="30" t="s">
        <v>612</v>
      </c>
      <c r="G236" s="27" t="s">
        <v>279</v>
      </c>
      <c r="H236" s="27" t="s">
        <v>261</v>
      </c>
      <c r="I236" s="24">
        <v>0</v>
      </c>
      <c r="J236" s="24">
        <v>0</v>
      </c>
      <c r="K236" s="24">
        <v>0</v>
      </c>
    </row>
    <row r="238" spans="1:11">
      <c r="B238" s="42" t="s">
        <v>264</v>
      </c>
      <c r="C238" s="41" t="s">
        <v>258</v>
      </c>
      <c r="D238" s="40"/>
      <c r="E238" s="40">
        <f t="shared" ref="E238" si="0">SUMIF($G2:$G236,$B238,$I2:$I236)</f>
        <v>12578</v>
      </c>
      <c r="F238" s="39">
        <f>SUMIF($G2:$G236,$B238,$J2:$J236)</f>
        <v>1974648.659999979</v>
      </c>
      <c r="G238" s="48">
        <f>SUMIF($G2:$G236,$B238,$K2:$K236)</f>
        <v>961.71399163394813</v>
      </c>
    </row>
    <row r="239" spans="1:11">
      <c r="B239" s="26" t="s">
        <v>265</v>
      </c>
      <c r="C239" s="38" t="s">
        <v>258</v>
      </c>
      <c r="D239" s="35"/>
      <c r="E239" s="35">
        <f>SUMIF($G2:$G236,$B239,$I2:$I236)</f>
        <v>4922</v>
      </c>
      <c r="F239" s="30">
        <f>SUMIF($G2:$G236,$B239,$J2:$J236)</f>
        <v>905163.87999999884</v>
      </c>
      <c r="G239" s="48">
        <f>SUMIF($G2:$G236,$B239,$K2:$K236)</f>
        <v>1240.9525669143629</v>
      </c>
    </row>
    <row r="240" spans="1:11">
      <c r="B240" s="26" t="s">
        <v>266</v>
      </c>
      <c r="C240" s="38" t="s">
        <v>258</v>
      </c>
      <c r="D240" s="35"/>
      <c r="E240" s="35">
        <f>SUMIF($G2:$G236,$B240,$I2:$I236)</f>
        <v>5223</v>
      </c>
      <c r="F240" s="30">
        <f>SUMIF($G2:$G236,$B240,$J2:$J236)</f>
        <v>1480976.6199999962</v>
      </c>
      <c r="G240" s="48">
        <f>SUMIF($G2:$G236,$B240,$K2:$K236)</f>
        <v>4117.1558901863509</v>
      </c>
    </row>
    <row r="241" spans="2:7">
      <c r="B241" s="26" t="s">
        <v>267</v>
      </c>
      <c r="C241" s="38" t="s">
        <v>258</v>
      </c>
      <c r="D241" s="35"/>
      <c r="E241" s="35">
        <f>SUMIF($G2:$G236,$B241,$I2:$I236)</f>
        <v>3216</v>
      </c>
      <c r="F241" s="30">
        <f>SUMIF($G2:$G236,$B241,$J2:$J236)</f>
        <v>533123.3899999999</v>
      </c>
      <c r="G241" s="48">
        <f>SUMIF($G2:$G236,$B241,$K2:$K236)</f>
        <v>4939.7838704968008</v>
      </c>
    </row>
    <row r="242" spans="2:7">
      <c r="B242" s="26" t="s">
        <v>268</v>
      </c>
      <c r="C242" s="38" t="s">
        <v>259</v>
      </c>
      <c r="D242" s="35"/>
      <c r="E242" s="35">
        <f>SUMIF($G2:$G236,$B242,$I2:$I236)</f>
        <v>2754</v>
      </c>
      <c r="F242" s="30">
        <f>SUMIF($G2:$G236,$B242,$J2:$J236)</f>
        <v>762734.11999999883</v>
      </c>
      <c r="G242" s="48">
        <f>SUMIF($G2:$G236,$B242,$K2:$K236)</f>
        <v>1857.0242653192197</v>
      </c>
    </row>
    <row r="243" spans="2:7">
      <c r="B243" s="26" t="s">
        <v>269</v>
      </c>
      <c r="C243" s="38" t="s">
        <v>259</v>
      </c>
      <c r="D243" s="35"/>
      <c r="E243" s="35">
        <f>SUMIF($G2:$G236,$B243,$I2:$I236)</f>
        <v>6202</v>
      </c>
      <c r="F243" s="30">
        <f>SUMIF($G2:$G236,$B243,$J2:$J236)</f>
        <v>1042937.6899999969</v>
      </c>
      <c r="G243" s="48">
        <f>SUMIF($G2:$G236,$B243,$K2:$K236)</f>
        <v>1251.2828254831752</v>
      </c>
    </row>
    <row r="244" spans="2:7">
      <c r="B244" s="26" t="s">
        <v>270</v>
      </c>
      <c r="C244" s="38" t="s">
        <v>259</v>
      </c>
      <c r="D244" s="35"/>
      <c r="E244" s="35">
        <f>SUMIF($G2:$G236,$B244,$I2:$I236)</f>
        <v>19083</v>
      </c>
      <c r="F244" s="30">
        <f>SUMIF($G2:$G236,$B244,$J2:$J236)</f>
        <v>3250285.5499999961</v>
      </c>
      <c r="G244" s="48">
        <f>SUMIF($G2:$G236,$B244,$K2:$K236)</f>
        <v>2353.7909090005724</v>
      </c>
    </row>
    <row r="245" spans="2:7">
      <c r="B245" s="26" t="s">
        <v>271</v>
      </c>
      <c r="C245" s="38" t="s">
        <v>259</v>
      </c>
      <c r="D245" s="35"/>
      <c r="E245" s="35">
        <f>SUMIF($G2:$G236,$B245,$I2:$I236)</f>
        <v>4193</v>
      </c>
      <c r="F245" s="30">
        <f>SUMIF($G2:$G236,$B245,$J2:$J236)</f>
        <v>560418.55999999982</v>
      </c>
      <c r="G245" s="48">
        <f>SUMIF($G2:$G236,$B245,$K2:$K236)</f>
        <v>1391.6398992591671</v>
      </c>
    </row>
    <row r="246" spans="2:7">
      <c r="B246" s="26" t="s">
        <v>272</v>
      </c>
      <c r="C246" s="38" t="s">
        <v>260</v>
      </c>
      <c r="D246" s="35"/>
      <c r="E246" s="35">
        <f>SUMIF($G2:$G236,$B246,$I2:$I236)</f>
        <v>42</v>
      </c>
      <c r="F246" s="30">
        <f>SUMIF($G2:$G236,$B246,$J2:$J236)</f>
        <v>12475.18</v>
      </c>
      <c r="G246" s="48">
        <f>SUMIF($G2:$G236,$B246,$K2:$K236)</f>
        <v>927.99317543859661</v>
      </c>
    </row>
    <row r="247" spans="2:7">
      <c r="B247" s="26" t="s">
        <v>273</v>
      </c>
      <c r="C247" s="38" t="s">
        <v>260</v>
      </c>
      <c r="D247" s="35"/>
      <c r="E247" s="35">
        <f>SUMIF($G2:$G236,$B247,$I2:$I236)</f>
        <v>7307</v>
      </c>
      <c r="F247" s="30">
        <f>SUMIF($G2:$G236,$B247,$J2:$J236)</f>
        <v>1365163.2499999958</v>
      </c>
      <c r="G247" s="48">
        <f>SUMIF($G2:$G236,$B247,$K2:$K236)</f>
        <v>1053.73576328634</v>
      </c>
    </row>
    <row r="248" spans="2:7">
      <c r="B248" s="26" t="s">
        <v>274</v>
      </c>
      <c r="C248" s="38" t="s">
        <v>260</v>
      </c>
      <c r="D248" s="35"/>
      <c r="E248" s="35">
        <f>SUMIF($G2:$G236,$B248,$I2:$I236)</f>
        <v>10330</v>
      </c>
      <c r="F248" s="30">
        <f>SUMIF($G2:$G236,$B248,$J2:$J236)</f>
        <v>1508255.1699999925</v>
      </c>
      <c r="G248" s="48">
        <f>SUMIF($G2:$G236,$B248,$K2:$K236)</f>
        <v>1878.0081781925319</v>
      </c>
    </row>
    <row r="249" spans="2:7">
      <c r="B249" s="26" t="s">
        <v>275</v>
      </c>
      <c r="C249" s="38" t="s">
        <v>260</v>
      </c>
      <c r="D249" s="35"/>
      <c r="E249" s="35">
        <f>SUMIF($G2:$G236,$B249,$I2:$I236)</f>
        <v>6854</v>
      </c>
      <c r="F249" s="30">
        <f>SUMIF($G2:$G236,$B249,$J2:$J236)</f>
        <v>1651142.239999997</v>
      </c>
      <c r="G249" s="48">
        <f>SUMIF($G2:$G236,$B249,$K2:$K236)</f>
        <v>2894.5226682960083</v>
      </c>
    </row>
    <row r="250" spans="2:7">
      <c r="B250" s="26" t="s">
        <v>276</v>
      </c>
      <c r="C250" s="38" t="s">
        <v>260</v>
      </c>
      <c r="D250" s="35"/>
      <c r="E250" s="35">
        <f>SUMIF($G2:$G236,$B250,$I2:$I236)</f>
        <v>5048</v>
      </c>
      <c r="F250" s="30">
        <f>SUMIF($G2:$G236,$B250,$J2:$J236)</f>
        <v>1141516.559999998</v>
      </c>
      <c r="G250" s="48">
        <f>SUMIF($G2:$G236,$B250,$K2:$K236)</f>
        <v>3351.9529488630537</v>
      </c>
    </row>
    <row r="251" spans="2:7">
      <c r="B251" s="26" t="s">
        <v>277</v>
      </c>
      <c r="C251" s="38" t="s">
        <v>261</v>
      </c>
      <c r="D251" s="35"/>
      <c r="E251" s="35">
        <f>SUMIF($G2:$G236,$B251,$I2:$I236)</f>
        <v>4511</v>
      </c>
      <c r="F251" s="30">
        <f>SUMIF($G2:$G236,$B251,$J2:$J236)</f>
        <v>946682.62999999803</v>
      </c>
      <c r="G251" s="48">
        <f>SUMIF($G2:$G236,$B251,$K2:$K236)</f>
        <v>412.18043316531657</v>
      </c>
    </row>
    <row r="252" spans="2:7">
      <c r="B252" s="26" t="s">
        <v>278</v>
      </c>
      <c r="C252" s="38" t="s">
        <v>261</v>
      </c>
      <c r="D252" s="35"/>
      <c r="E252" s="35">
        <f>SUMIF($G2:$G236,$B252,$I2:$I236)</f>
        <v>266</v>
      </c>
      <c r="F252" s="30">
        <f>SUMIF($G2:$G236,$B252,$J2:$J236)</f>
        <v>80645.329999999783</v>
      </c>
      <c r="G252" s="48">
        <f>SUMIF($G2:$G236,$B252,$K2:$K236)</f>
        <v>3003.4224030841583</v>
      </c>
    </row>
    <row r="253" spans="2:7">
      <c r="B253" s="26" t="s">
        <v>59</v>
      </c>
      <c r="C253" s="38" t="s">
        <v>261</v>
      </c>
      <c r="D253" s="35"/>
      <c r="E253" s="35">
        <f>SUMIF($G2:$G236,$B253,$I2:$I236)</f>
        <v>13</v>
      </c>
      <c r="F253" s="30">
        <f>SUMIF($G2:$G236,$B253,$J2:$J236)</f>
        <v>1250</v>
      </c>
      <c r="G253" s="48">
        <f>SUMIF($G2:$G236,$B253,$K2:$K236)</f>
        <v>235.83333333333334</v>
      </c>
    </row>
    <row r="254" spans="2:7">
      <c r="B254" s="26" t="s">
        <v>279</v>
      </c>
      <c r="C254" s="38" t="s">
        <v>261</v>
      </c>
      <c r="D254" s="35"/>
      <c r="E254" s="35">
        <f>SUMIF($G2:$G236,$B254,$I2:$I236)</f>
        <v>191</v>
      </c>
      <c r="F254" s="30">
        <f>SUMIF($G2:$G236,$B254,$J2:$J236)</f>
        <v>49881.03</v>
      </c>
      <c r="G254" s="48">
        <f>SUMIF($G2:$G236,$B254,$K2:$K236)</f>
        <v>650.55818198023007</v>
      </c>
    </row>
    <row r="255" spans="2:7">
      <c r="B255" s="26" t="s">
        <v>280</v>
      </c>
      <c r="C255" s="38" t="s">
        <v>262</v>
      </c>
      <c r="D255" s="35"/>
      <c r="E255" s="35">
        <f>SUMIF($G2:$G236,$B255,$I2:$I236)</f>
        <v>1185</v>
      </c>
      <c r="F255" s="30">
        <f>SUMIF($G2:$G236,$B255,$J2:$J236)</f>
        <v>1273280.6699999997</v>
      </c>
      <c r="G255" s="48">
        <f>SUMIF($G2:$G236,$B255,$K2:$K236)</f>
        <v>13463.488788432152</v>
      </c>
    </row>
    <row r="256" spans="2:7">
      <c r="B256" s="26" t="s">
        <v>281</v>
      </c>
      <c r="C256" s="38" t="s">
        <v>262</v>
      </c>
      <c r="D256" s="35"/>
      <c r="E256" s="35">
        <f>SUMIF($G2:$G236,$B256,$I2:$I236)</f>
        <v>53</v>
      </c>
      <c r="F256" s="30">
        <f>SUMIF($G2:$G236,$B256,$J2:$J236)</f>
        <v>90593.839999999895</v>
      </c>
      <c r="G256" s="48">
        <f>SUMIF($G2:$G236,$B256,$K2:$K236)</f>
        <v>17895.138974358953</v>
      </c>
    </row>
    <row r="257" spans="2:7">
      <c r="B257" s="26" t="s">
        <v>282</v>
      </c>
      <c r="C257" s="38" t="s">
        <v>262</v>
      </c>
      <c r="D257" s="35"/>
      <c r="E257" s="35">
        <f>SUMIF($G2:$G236,$B257,$I2:$I236)</f>
        <v>5315</v>
      </c>
      <c r="F257" s="30">
        <f>SUMIF($G2:$G236,$B257,$J2:$J236)</f>
        <v>1238608.1599999992</v>
      </c>
      <c r="G257" s="48">
        <f>SUMIF($G2:$G236,$B257,$K2:$K236)</f>
        <v>2198.6059802757909</v>
      </c>
    </row>
    <row r="258" spans="2:7">
      <c r="B258" s="26" t="s">
        <v>283</v>
      </c>
      <c r="C258" s="38" t="s">
        <v>262</v>
      </c>
      <c r="D258" s="35"/>
      <c r="E258" s="35">
        <f>SUMIF($G2:$G236,$B258,$I2:$I236)</f>
        <v>1341</v>
      </c>
      <c r="F258" s="30">
        <f>SUMIF($G2:$G236,$B258,$J2:$J236)</f>
        <v>695870.71999999986</v>
      </c>
      <c r="G258" s="48">
        <f>SUMIF($G2:$G236,$B258,$K2:$K236)</f>
        <v>5128.6678653606559</v>
      </c>
    </row>
    <row r="259" spans="2:7">
      <c r="B259" s="26" t="s">
        <v>284</v>
      </c>
      <c r="C259" s="38" t="s">
        <v>262</v>
      </c>
      <c r="D259" s="35"/>
      <c r="E259" s="35">
        <f>SUMIF($G2:$G236,$B259,$I2:$I236)</f>
        <v>144</v>
      </c>
      <c r="F259" s="30">
        <f>SUMIF($G2:$G236,$B259,$J2:$J236)</f>
        <v>54908.53</v>
      </c>
      <c r="G259" s="48">
        <f>SUMIF($G2:$G236,$B259,$K2:$K236)</f>
        <v>2922.1021508599952</v>
      </c>
    </row>
    <row r="260" spans="2:7">
      <c r="B260" s="30"/>
      <c r="C260" s="24"/>
      <c r="D260" s="24"/>
    </row>
    <row r="261" spans="2:7">
      <c r="B261" s="30"/>
      <c r="C261" s="24"/>
      <c r="D261" s="24"/>
    </row>
    <row r="262" spans="2:7" ht="15.75" thickBot="1">
      <c r="B262" s="30"/>
      <c r="C262" s="24"/>
      <c r="D262" s="24"/>
      <c r="G262" s="30"/>
    </row>
    <row r="263" spans="2:7">
      <c r="B263" s="37" t="s">
        <v>258</v>
      </c>
      <c r="C263" s="36"/>
      <c r="D263" s="36"/>
      <c r="E263" s="36">
        <f>SUM(E238:E241)</f>
        <v>25939</v>
      </c>
      <c r="F263" s="36">
        <f>SUM(F238:F241)</f>
        <v>4893912.5499999737</v>
      </c>
      <c r="G263" s="56">
        <f>SUM(G238:G241)</f>
        <v>11259.606319231461</v>
      </c>
    </row>
    <row r="264" spans="2:7">
      <c r="B264" s="26" t="s">
        <v>259</v>
      </c>
      <c r="C264" s="35"/>
      <c r="D264" s="35"/>
      <c r="E264" s="35">
        <f>SUM(E242:E245)</f>
        <v>32232</v>
      </c>
      <c r="F264" s="35">
        <f>SUM(F242:F245)</f>
        <v>5616375.9199999915</v>
      </c>
      <c r="G264" s="48">
        <f>SUM(G242:G245)</f>
        <v>6853.7378990621346</v>
      </c>
    </row>
    <row r="265" spans="2:7">
      <c r="B265" s="26" t="s">
        <v>260</v>
      </c>
      <c r="C265" s="35"/>
      <c r="D265" s="35"/>
      <c r="E265" s="35">
        <f>SUM(E246:E250)</f>
        <v>29581</v>
      </c>
      <c r="F265" s="35">
        <f>SUM(F246:F250)</f>
        <v>5678552.3999999827</v>
      </c>
      <c r="G265" s="48">
        <f>SUM(G246:G250)</f>
        <v>10106.212734076531</v>
      </c>
    </row>
    <row r="266" spans="2:7">
      <c r="B266" s="26" t="s">
        <v>261</v>
      </c>
      <c r="C266" s="35"/>
      <c r="D266" s="35"/>
      <c r="E266" s="35">
        <f>SUM(E251:E254)</f>
        <v>4981</v>
      </c>
      <c r="F266" s="35">
        <f>SUM(F251:F254)</f>
        <v>1078458.9899999979</v>
      </c>
      <c r="G266" s="48">
        <f>SUM(G251:G254)</f>
        <v>4301.9943515630384</v>
      </c>
    </row>
    <row r="267" spans="2:7">
      <c r="B267" s="26" t="s">
        <v>262</v>
      </c>
      <c r="C267" s="35"/>
      <c r="D267" s="35"/>
      <c r="E267" s="35">
        <f>SUM(E255:E259)</f>
        <v>8038</v>
      </c>
      <c r="F267" s="35">
        <f>SUM(F255:F259)</f>
        <v>3353261.9199999985</v>
      </c>
      <c r="G267" s="48">
        <f>SUM(G255:G259)</f>
        <v>41608.003759287545</v>
      </c>
    </row>
    <row r="268" spans="2:7" ht="15.75" thickBot="1">
      <c r="B268" s="34" t="s">
        <v>263</v>
      </c>
      <c r="C268" s="33"/>
      <c r="D268" s="33"/>
      <c r="E268" s="33">
        <f>SUM(E263:E267)</f>
        <v>100771</v>
      </c>
      <c r="F268" s="33">
        <f>SUM(F263:F267)</f>
        <v>20620561.779999945</v>
      </c>
      <c r="G268" s="55">
        <f>SUM(G263:G267)</f>
        <v>74129.555063220701</v>
      </c>
    </row>
    <row r="269" spans="2:7" ht="15.75" thickTop="1"/>
    <row r="270" spans="2:7" ht="15.75" thickBot="1">
      <c r="B270" s="34" t="s">
        <v>632</v>
      </c>
      <c r="C270" s="34" t="s">
        <v>631</v>
      </c>
      <c r="D270" s="34" t="s">
        <v>630</v>
      </c>
      <c r="E270" s="34" t="s">
        <v>636</v>
      </c>
    </row>
    <row r="271" spans="2:7" ht="15.75" thickTop="1">
      <c r="B271" s="30" t="s">
        <v>629</v>
      </c>
      <c r="C271" s="30">
        <f>IFERROR(VLOOKUP(B271,[1]Viator_country_count!A:B,2,0),0)</f>
        <v>1693</v>
      </c>
      <c r="D271">
        <v>247431.69</v>
      </c>
      <c r="E271" s="48">
        <v>146.14984642646189</v>
      </c>
    </row>
    <row r="272" spans="2:7">
      <c r="B272" s="30" t="s">
        <v>628</v>
      </c>
      <c r="C272" s="30">
        <f>IFERROR(VLOOKUP(B272,[1]Viator_country_count!A:B,2,0),0)</f>
        <v>445</v>
      </c>
      <c r="D272">
        <v>100279.18</v>
      </c>
      <c r="E272" s="48">
        <v>225.34647191011234</v>
      </c>
    </row>
    <row r="273" spans="2:5">
      <c r="B273" s="30" t="s">
        <v>627</v>
      </c>
      <c r="C273" s="30">
        <f>IFERROR(VLOOKUP(B273,[1]Viator_country_count!A:B,2,0),0)</f>
        <v>43</v>
      </c>
      <c r="D273">
        <v>12995.45</v>
      </c>
      <c r="E273" s="48">
        <v>302.21976744186048</v>
      </c>
    </row>
    <row r="274" spans="2:5">
      <c r="B274" s="30" t="s">
        <v>626</v>
      </c>
      <c r="C274" s="30">
        <f>IFERROR(VLOOKUP(B274,[1]Viator_country_count!A:B,2,0),0)</f>
        <v>4</v>
      </c>
      <c r="D274">
        <v>153</v>
      </c>
      <c r="E274" s="48">
        <v>38.25</v>
      </c>
    </row>
    <row r="275" spans="2:5">
      <c r="B275" s="30" t="s">
        <v>625</v>
      </c>
      <c r="C275" s="30">
        <f>IFERROR(VLOOKUP(B275,[1]Viator_country_count!A:B,2,0),0)</f>
        <v>1</v>
      </c>
      <c r="D275">
        <v>43.51</v>
      </c>
      <c r="E275" s="48">
        <v>43.51</v>
      </c>
    </row>
    <row r="276" spans="2:5">
      <c r="B276" s="30" t="s">
        <v>624</v>
      </c>
      <c r="C276" s="30">
        <f>IFERROR(VLOOKUP(B276,[1]Viator_country_count!A:B,2,0),0)</f>
        <v>0</v>
      </c>
      <c r="D276">
        <v>0</v>
      </c>
      <c r="E276" s="48">
        <v>0</v>
      </c>
    </row>
    <row r="277" spans="2:5" ht="15.75" thickBot="1">
      <c r="B277" s="34" t="s">
        <v>623</v>
      </c>
      <c r="C277" s="33">
        <f>SUM(C271:C276)</f>
        <v>2186</v>
      </c>
      <c r="D277" s="33">
        <f>SUM(D271:D276)</f>
        <v>360902.83</v>
      </c>
      <c r="E277" s="55">
        <f>SUM(E271:E276)</f>
        <v>755.47608577843471</v>
      </c>
    </row>
    <row r="278" spans="2:5" ht="15.75" thickTop="1"/>
    <row r="280" spans="2:5" ht="15.75" thickBot="1">
      <c r="B280" s="34" t="s">
        <v>640</v>
      </c>
      <c r="C280" s="51">
        <f>SUM(E268+C277)</f>
        <v>102957</v>
      </c>
      <c r="D280" s="51">
        <f>F268+D277</f>
        <v>20981464.609999944</v>
      </c>
      <c r="E280" s="51">
        <f>G268+E277</f>
        <v>74885.031148999129</v>
      </c>
    </row>
    <row r="281" spans="2:5" ht="15.7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1"/>
  <sheetViews>
    <sheetView topLeftCell="A253" workbookViewId="0">
      <selection activeCell="G268" sqref="G268"/>
    </sheetView>
  </sheetViews>
  <sheetFormatPr defaultRowHeight="15"/>
  <cols>
    <col min="1" max="1" width="10.7109375" bestFit="1" customWidth="1"/>
    <col min="2" max="2" width="23.7109375" bestFit="1" customWidth="1"/>
    <col min="3" max="3" width="17.85546875" bestFit="1" customWidth="1"/>
    <col min="4" max="4" width="13.7109375" bestFit="1" customWidth="1"/>
    <col min="5" max="5" width="14.5703125" style="24" bestFit="1" customWidth="1"/>
    <col min="6" max="6" width="28" style="30" bestFit="1" customWidth="1"/>
    <col min="7" max="7" width="16" style="24" bestFit="1" customWidth="1"/>
    <col min="8" max="8" width="9.140625" style="24"/>
    <col min="9" max="9" width="12" style="24" bestFit="1" customWidth="1"/>
    <col min="10" max="10" width="11" bestFit="1" customWidth="1"/>
  </cols>
  <sheetData>
    <row r="1" spans="1:11">
      <c r="A1" s="45" t="s">
        <v>621</v>
      </c>
      <c r="B1" s="45" t="s">
        <v>620</v>
      </c>
      <c r="C1" s="45" t="s">
        <v>619</v>
      </c>
      <c r="D1" s="45" t="s">
        <v>618</v>
      </c>
      <c r="E1" s="45" t="s">
        <v>302</v>
      </c>
      <c r="F1" s="31" t="s">
        <v>255</v>
      </c>
      <c r="G1" s="45" t="s">
        <v>256</v>
      </c>
      <c r="H1" s="45" t="s">
        <v>257</v>
      </c>
      <c r="I1" s="45" t="s">
        <v>638</v>
      </c>
      <c r="J1" s="45" t="s">
        <v>637</v>
      </c>
      <c r="K1" s="45" t="s">
        <v>641</v>
      </c>
    </row>
    <row r="2" spans="1:11">
      <c r="A2" t="s">
        <v>633</v>
      </c>
      <c r="B2">
        <v>29</v>
      </c>
      <c r="C2" t="s">
        <v>622</v>
      </c>
      <c r="D2">
        <v>2018</v>
      </c>
      <c r="E2" s="26" t="s">
        <v>370</v>
      </c>
      <c r="F2" s="30" t="s">
        <v>19</v>
      </c>
      <c r="G2" s="27" t="s">
        <v>280</v>
      </c>
      <c r="H2" s="27" t="s">
        <v>262</v>
      </c>
      <c r="I2" s="24">
        <v>4</v>
      </c>
      <c r="J2" s="24">
        <v>5303.2</v>
      </c>
      <c r="K2" s="24">
        <f>IFERROR(J2/I2,0)</f>
        <v>1325.8</v>
      </c>
    </row>
    <row r="3" spans="1:11">
      <c r="A3" t="s">
        <v>633</v>
      </c>
      <c r="B3">
        <v>29</v>
      </c>
      <c r="C3" t="s">
        <v>622</v>
      </c>
      <c r="D3">
        <v>2018</v>
      </c>
      <c r="E3" s="26" t="s">
        <v>374</v>
      </c>
      <c r="F3" s="30" t="s">
        <v>97</v>
      </c>
      <c r="G3" s="27" t="s">
        <v>280</v>
      </c>
      <c r="H3" s="27" t="s">
        <v>262</v>
      </c>
      <c r="I3" s="24">
        <v>0</v>
      </c>
      <c r="J3" s="24">
        <v>0</v>
      </c>
      <c r="K3" s="24">
        <f t="shared" ref="K3:K66" si="0">IFERROR(J3/I3,0)</f>
        <v>0</v>
      </c>
    </row>
    <row r="4" spans="1:11">
      <c r="A4" t="s">
        <v>633</v>
      </c>
      <c r="B4">
        <v>29</v>
      </c>
      <c r="C4" t="s">
        <v>622</v>
      </c>
      <c r="D4">
        <v>2018</v>
      </c>
      <c r="E4" s="38" t="s">
        <v>373</v>
      </c>
      <c r="F4" s="30" t="s">
        <v>46</v>
      </c>
      <c r="G4" s="27" t="s">
        <v>280</v>
      </c>
      <c r="H4" s="27" t="s">
        <v>262</v>
      </c>
      <c r="I4" s="24">
        <v>0</v>
      </c>
      <c r="J4" s="24">
        <v>0</v>
      </c>
      <c r="K4" s="24">
        <f t="shared" si="0"/>
        <v>0</v>
      </c>
    </row>
    <row r="5" spans="1:11">
      <c r="A5" t="s">
        <v>633</v>
      </c>
      <c r="B5">
        <v>29</v>
      </c>
      <c r="C5" t="s">
        <v>622</v>
      </c>
      <c r="D5">
        <v>2018</v>
      </c>
      <c r="E5" s="38" t="s">
        <v>371</v>
      </c>
      <c r="F5" s="30" t="s">
        <v>54</v>
      </c>
      <c r="G5" s="27" t="s">
        <v>280</v>
      </c>
      <c r="H5" s="27" t="s">
        <v>262</v>
      </c>
      <c r="I5" s="24">
        <v>1</v>
      </c>
      <c r="J5" s="24">
        <v>40</v>
      </c>
      <c r="K5" s="24">
        <f t="shared" si="0"/>
        <v>40</v>
      </c>
    </row>
    <row r="6" spans="1:11">
      <c r="A6" t="s">
        <v>633</v>
      </c>
      <c r="B6">
        <v>29</v>
      </c>
      <c r="C6" t="s">
        <v>622</v>
      </c>
      <c r="D6">
        <v>2018</v>
      </c>
      <c r="E6" s="38" t="s">
        <v>359</v>
      </c>
      <c r="F6" s="30" t="s">
        <v>56</v>
      </c>
      <c r="G6" s="27" t="s">
        <v>280</v>
      </c>
      <c r="H6" s="27" t="s">
        <v>262</v>
      </c>
      <c r="I6" s="24">
        <v>54</v>
      </c>
      <c r="J6" s="24">
        <v>134512.81</v>
      </c>
      <c r="K6" s="24">
        <f t="shared" si="0"/>
        <v>2490.9779629629629</v>
      </c>
    </row>
    <row r="7" spans="1:11">
      <c r="A7" t="s">
        <v>633</v>
      </c>
      <c r="B7">
        <v>29</v>
      </c>
      <c r="C7" t="s">
        <v>622</v>
      </c>
      <c r="D7">
        <v>2018</v>
      </c>
      <c r="E7" s="38" t="s">
        <v>361</v>
      </c>
      <c r="F7" s="30" t="s">
        <v>94</v>
      </c>
      <c r="G7" s="27" t="s">
        <v>280</v>
      </c>
      <c r="H7" s="27" t="s">
        <v>262</v>
      </c>
      <c r="I7" s="24">
        <v>393</v>
      </c>
      <c r="J7" s="24">
        <v>317812.51</v>
      </c>
      <c r="K7" s="24">
        <f t="shared" si="0"/>
        <v>808.68323155216285</v>
      </c>
    </row>
    <row r="8" spans="1:11">
      <c r="A8" t="s">
        <v>633</v>
      </c>
      <c r="B8">
        <v>29</v>
      </c>
      <c r="C8" t="s">
        <v>622</v>
      </c>
      <c r="D8">
        <v>2018</v>
      </c>
      <c r="E8" s="38" t="s">
        <v>364</v>
      </c>
      <c r="F8" s="30" t="s">
        <v>117</v>
      </c>
      <c r="G8" s="27" t="s">
        <v>280</v>
      </c>
      <c r="H8" s="27" t="s">
        <v>262</v>
      </c>
      <c r="I8" s="24">
        <v>25</v>
      </c>
      <c r="J8" s="24">
        <v>13262.179999999998</v>
      </c>
      <c r="K8" s="24">
        <f t="shared" si="0"/>
        <v>530.48719999999992</v>
      </c>
    </row>
    <row r="9" spans="1:11">
      <c r="A9" t="s">
        <v>633</v>
      </c>
      <c r="B9">
        <v>29</v>
      </c>
      <c r="C9" t="s">
        <v>622</v>
      </c>
      <c r="D9">
        <v>2018</v>
      </c>
      <c r="E9" s="38" t="s">
        <v>365</v>
      </c>
      <c r="F9" s="30" t="s">
        <v>129</v>
      </c>
      <c r="G9" s="27" t="s">
        <v>280</v>
      </c>
      <c r="H9" s="27" t="s">
        <v>262</v>
      </c>
      <c r="I9" s="24">
        <v>0</v>
      </c>
      <c r="J9" s="24">
        <v>0</v>
      </c>
      <c r="K9" s="24">
        <f t="shared" si="0"/>
        <v>0</v>
      </c>
    </row>
    <row r="10" spans="1:11">
      <c r="A10" t="s">
        <v>633</v>
      </c>
      <c r="B10">
        <v>29</v>
      </c>
      <c r="C10" t="s">
        <v>622</v>
      </c>
      <c r="D10">
        <v>2018</v>
      </c>
      <c r="E10" s="38" t="s">
        <v>372</v>
      </c>
      <c r="F10" s="30" t="s">
        <v>127</v>
      </c>
      <c r="G10" s="27" t="s">
        <v>280</v>
      </c>
      <c r="H10" s="27" t="s">
        <v>262</v>
      </c>
      <c r="I10" s="24">
        <v>118</v>
      </c>
      <c r="J10" s="24">
        <v>21886.86</v>
      </c>
      <c r="K10" s="24">
        <f t="shared" si="0"/>
        <v>185.48186440677966</v>
      </c>
    </row>
    <row r="11" spans="1:11">
      <c r="A11" t="s">
        <v>633</v>
      </c>
      <c r="B11">
        <v>29</v>
      </c>
      <c r="C11" t="s">
        <v>622</v>
      </c>
      <c r="D11">
        <v>2018</v>
      </c>
      <c r="E11" s="38" t="s">
        <v>375</v>
      </c>
      <c r="F11" s="30" t="s">
        <v>201</v>
      </c>
      <c r="G11" s="27" t="s">
        <v>280</v>
      </c>
      <c r="H11" s="27" t="s">
        <v>262</v>
      </c>
      <c r="I11" s="24">
        <v>0</v>
      </c>
      <c r="J11" s="24">
        <v>0</v>
      </c>
      <c r="K11" s="24">
        <f t="shared" si="0"/>
        <v>0</v>
      </c>
    </row>
    <row r="12" spans="1:11">
      <c r="A12" t="s">
        <v>633</v>
      </c>
      <c r="B12">
        <v>29</v>
      </c>
      <c r="C12" t="s">
        <v>622</v>
      </c>
      <c r="D12">
        <v>2018</v>
      </c>
      <c r="E12" s="38" t="s">
        <v>363</v>
      </c>
      <c r="F12" s="30" t="s">
        <v>132</v>
      </c>
      <c r="G12" s="27" t="s">
        <v>280</v>
      </c>
      <c r="H12" s="27" t="s">
        <v>262</v>
      </c>
      <c r="I12" s="24">
        <v>39</v>
      </c>
      <c r="J12" s="24">
        <v>36540.44999999999</v>
      </c>
      <c r="K12" s="24">
        <f t="shared" si="0"/>
        <v>936.93461538461509</v>
      </c>
    </row>
    <row r="13" spans="1:11">
      <c r="A13" t="s">
        <v>633</v>
      </c>
      <c r="B13">
        <v>29</v>
      </c>
      <c r="C13" t="s">
        <v>622</v>
      </c>
      <c r="D13">
        <v>2018</v>
      </c>
      <c r="E13" s="38" t="s">
        <v>377</v>
      </c>
      <c r="F13" s="30" t="s">
        <v>158</v>
      </c>
      <c r="G13" s="27" t="s">
        <v>280</v>
      </c>
      <c r="H13" s="27" t="s">
        <v>262</v>
      </c>
      <c r="I13" s="24">
        <v>10</v>
      </c>
      <c r="J13" s="24">
        <v>11467.719999999998</v>
      </c>
      <c r="K13" s="24">
        <f t="shared" si="0"/>
        <v>1146.7719999999997</v>
      </c>
    </row>
    <row r="14" spans="1:11">
      <c r="A14" t="s">
        <v>633</v>
      </c>
      <c r="B14">
        <v>29</v>
      </c>
      <c r="C14" t="s">
        <v>622</v>
      </c>
      <c r="D14">
        <v>2018</v>
      </c>
      <c r="E14" s="38" t="s">
        <v>369</v>
      </c>
      <c r="F14" s="30" t="s">
        <v>162</v>
      </c>
      <c r="G14" s="27" t="s">
        <v>280</v>
      </c>
      <c r="H14" s="27" t="s">
        <v>262</v>
      </c>
      <c r="I14" s="24">
        <v>28</v>
      </c>
      <c r="J14" s="24">
        <v>40007.08</v>
      </c>
      <c r="K14" s="24">
        <f t="shared" si="0"/>
        <v>1428.8242857142857</v>
      </c>
    </row>
    <row r="15" spans="1:11">
      <c r="A15" t="s">
        <v>633</v>
      </c>
      <c r="B15">
        <v>29</v>
      </c>
      <c r="C15" t="s">
        <v>622</v>
      </c>
      <c r="D15">
        <v>2018</v>
      </c>
      <c r="E15" s="38" t="s">
        <v>376</v>
      </c>
      <c r="F15" s="30" t="s">
        <v>165</v>
      </c>
      <c r="G15" s="27" t="s">
        <v>280</v>
      </c>
      <c r="H15" s="27" t="s">
        <v>262</v>
      </c>
      <c r="I15" s="24">
        <v>27</v>
      </c>
      <c r="J15" s="24">
        <v>6259.44</v>
      </c>
      <c r="K15" s="24">
        <f t="shared" si="0"/>
        <v>231.83111111111108</v>
      </c>
    </row>
    <row r="16" spans="1:11">
      <c r="A16" t="s">
        <v>633</v>
      </c>
      <c r="B16">
        <v>29</v>
      </c>
      <c r="C16" t="s">
        <v>622</v>
      </c>
      <c r="D16">
        <v>2018</v>
      </c>
      <c r="E16" s="38" t="s">
        <v>368</v>
      </c>
      <c r="F16" s="30" t="s">
        <v>173</v>
      </c>
      <c r="G16" s="27" t="s">
        <v>280</v>
      </c>
      <c r="H16" s="27" t="s">
        <v>262</v>
      </c>
      <c r="I16" s="24">
        <v>0</v>
      </c>
      <c r="J16" s="24">
        <v>0</v>
      </c>
      <c r="K16" s="24">
        <f t="shared" si="0"/>
        <v>0</v>
      </c>
    </row>
    <row r="17" spans="1:11">
      <c r="A17" t="s">
        <v>633</v>
      </c>
      <c r="B17">
        <v>29</v>
      </c>
      <c r="C17" t="s">
        <v>622</v>
      </c>
      <c r="D17">
        <v>2018</v>
      </c>
      <c r="E17" s="38" t="s">
        <v>360</v>
      </c>
      <c r="F17" s="30" t="s">
        <v>189</v>
      </c>
      <c r="G17" s="27" t="s">
        <v>280</v>
      </c>
      <c r="H17" s="27" t="s">
        <v>262</v>
      </c>
      <c r="I17" s="24">
        <v>241</v>
      </c>
      <c r="J17" s="24">
        <v>483610.8</v>
      </c>
      <c r="K17" s="24">
        <f t="shared" si="0"/>
        <v>2006.6838174273857</v>
      </c>
    </row>
    <row r="18" spans="1:11">
      <c r="A18" t="s">
        <v>633</v>
      </c>
      <c r="B18">
        <v>29</v>
      </c>
      <c r="C18" t="s">
        <v>622</v>
      </c>
      <c r="D18">
        <v>2018</v>
      </c>
      <c r="E18" s="38" t="s">
        <v>362</v>
      </c>
      <c r="F18" s="30" t="s">
        <v>191</v>
      </c>
      <c r="G18" s="27" t="s">
        <v>280</v>
      </c>
      <c r="H18" s="27" t="s">
        <v>262</v>
      </c>
      <c r="I18" s="24">
        <v>86</v>
      </c>
      <c r="J18" s="24">
        <v>170698.6</v>
      </c>
      <c r="K18" s="24">
        <f t="shared" si="0"/>
        <v>1984.8674418604651</v>
      </c>
    </row>
    <row r="19" spans="1:11">
      <c r="A19" t="s">
        <v>633</v>
      </c>
      <c r="B19">
        <v>29</v>
      </c>
      <c r="C19" t="s">
        <v>622</v>
      </c>
      <c r="D19">
        <v>2018</v>
      </c>
      <c r="E19" s="38" t="s">
        <v>366</v>
      </c>
      <c r="F19" s="30" t="s">
        <v>203</v>
      </c>
      <c r="G19" s="27" t="s">
        <v>280</v>
      </c>
      <c r="H19" s="27" t="s">
        <v>262</v>
      </c>
      <c r="I19" s="24">
        <v>21</v>
      </c>
      <c r="J19" s="24">
        <v>3046.9</v>
      </c>
      <c r="K19" s="24">
        <f t="shared" si="0"/>
        <v>145.09047619047618</v>
      </c>
    </row>
    <row r="20" spans="1:11">
      <c r="A20" t="s">
        <v>633</v>
      </c>
      <c r="B20">
        <v>29</v>
      </c>
      <c r="C20" t="s">
        <v>622</v>
      </c>
      <c r="D20">
        <v>2018</v>
      </c>
      <c r="E20" s="38" t="s">
        <v>367</v>
      </c>
      <c r="F20" s="30" t="s">
        <v>204</v>
      </c>
      <c r="G20" s="27" t="s">
        <v>280</v>
      </c>
      <c r="H20" s="27" t="s">
        <v>262</v>
      </c>
      <c r="I20" s="24">
        <v>99</v>
      </c>
      <c r="J20" s="24">
        <v>58964.75</v>
      </c>
      <c r="K20" s="24">
        <f t="shared" si="0"/>
        <v>595.60353535353534</v>
      </c>
    </row>
    <row r="21" spans="1:11">
      <c r="A21" t="s">
        <v>633</v>
      </c>
      <c r="B21">
        <v>29</v>
      </c>
      <c r="C21" t="s">
        <v>622</v>
      </c>
      <c r="D21">
        <v>2018</v>
      </c>
      <c r="E21" s="26" t="s">
        <v>379</v>
      </c>
      <c r="F21" s="30" t="s">
        <v>7</v>
      </c>
      <c r="G21" s="27" t="s">
        <v>281</v>
      </c>
      <c r="H21" s="27" t="s">
        <v>262</v>
      </c>
      <c r="I21" s="24">
        <v>15</v>
      </c>
      <c r="J21" s="24">
        <v>16082.24</v>
      </c>
      <c r="K21" s="24">
        <f t="shared" si="0"/>
        <v>1072.1493333333333</v>
      </c>
    </row>
    <row r="22" spans="1:11">
      <c r="A22" t="s">
        <v>633</v>
      </c>
      <c r="B22">
        <v>29</v>
      </c>
      <c r="C22" t="s">
        <v>622</v>
      </c>
      <c r="D22">
        <v>2018</v>
      </c>
      <c r="E22" s="26" t="s">
        <v>380</v>
      </c>
      <c r="F22" s="30" t="s">
        <v>38</v>
      </c>
      <c r="G22" s="27" t="s">
        <v>281</v>
      </c>
      <c r="H22" s="27" t="s">
        <v>262</v>
      </c>
      <c r="I22" s="24">
        <v>13</v>
      </c>
      <c r="J22" s="24">
        <v>9242.3799999999974</v>
      </c>
      <c r="K22" s="24">
        <f t="shared" si="0"/>
        <v>710.9523076923075</v>
      </c>
    </row>
    <row r="23" spans="1:11">
      <c r="A23" t="s">
        <v>633</v>
      </c>
      <c r="B23">
        <v>29</v>
      </c>
      <c r="C23" t="s">
        <v>622</v>
      </c>
      <c r="D23">
        <v>2018</v>
      </c>
      <c r="E23" s="26" t="s">
        <v>384</v>
      </c>
      <c r="F23" s="30" t="s">
        <v>385</v>
      </c>
      <c r="G23" s="27" t="s">
        <v>281</v>
      </c>
      <c r="H23" s="27" t="s">
        <v>262</v>
      </c>
      <c r="I23" s="24">
        <v>1</v>
      </c>
      <c r="J23" s="24">
        <v>7875</v>
      </c>
      <c r="K23" s="24">
        <f t="shared" si="0"/>
        <v>7875</v>
      </c>
    </row>
    <row r="24" spans="1:11">
      <c r="A24" t="s">
        <v>633</v>
      </c>
      <c r="B24">
        <v>29</v>
      </c>
      <c r="C24" t="s">
        <v>622</v>
      </c>
      <c r="D24">
        <v>2018</v>
      </c>
      <c r="E24" s="26" t="s">
        <v>381</v>
      </c>
      <c r="F24" s="30" t="s">
        <v>179</v>
      </c>
      <c r="G24" s="27" t="s">
        <v>281</v>
      </c>
      <c r="H24" s="27" t="s">
        <v>262</v>
      </c>
      <c r="I24" s="24">
        <v>10</v>
      </c>
      <c r="J24" s="24">
        <v>29544.900000000005</v>
      </c>
      <c r="K24" s="24">
        <f t="shared" si="0"/>
        <v>2954.4900000000007</v>
      </c>
    </row>
    <row r="25" spans="1:11">
      <c r="A25" t="s">
        <v>633</v>
      </c>
      <c r="B25">
        <v>29</v>
      </c>
      <c r="C25" t="s">
        <v>622</v>
      </c>
      <c r="D25">
        <v>2018</v>
      </c>
      <c r="E25" s="26" t="s">
        <v>378</v>
      </c>
      <c r="F25" s="30" t="s">
        <v>33</v>
      </c>
      <c r="G25" s="27" t="s">
        <v>281</v>
      </c>
      <c r="H25" s="27" t="s">
        <v>262</v>
      </c>
      <c r="I25" s="24">
        <v>5</v>
      </c>
      <c r="J25" s="24">
        <v>22044.989999999998</v>
      </c>
      <c r="K25" s="24">
        <f t="shared" si="0"/>
        <v>4408.9979999999996</v>
      </c>
    </row>
    <row r="26" spans="1:11">
      <c r="A26" t="s">
        <v>633</v>
      </c>
      <c r="B26">
        <v>29</v>
      </c>
      <c r="C26" t="s">
        <v>622</v>
      </c>
      <c r="D26">
        <v>2018</v>
      </c>
      <c r="E26" s="38" t="s">
        <v>382</v>
      </c>
      <c r="F26" s="30" t="s">
        <v>383</v>
      </c>
      <c r="G26" s="27" t="s">
        <v>281</v>
      </c>
      <c r="H26" s="27" t="s">
        <v>262</v>
      </c>
      <c r="I26" s="24">
        <v>6</v>
      </c>
      <c r="J26" s="24">
        <v>3348.99</v>
      </c>
      <c r="K26" s="24">
        <f t="shared" si="0"/>
        <v>558.16499999999996</v>
      </c>
    </row>
    <row r="27" spans="1:11">
      <c r="A27" t="s">
        <v>633</v>
      </c>
      <c r="B27">
        <v>29</v>
      </c>
      <c r="C27" t="s">
        <v>622</v>
      </c>
      <c r="D27">
        <v>2018</v>
      </c>
      <c r="E27" s="38" t="s">
        <v>387</v>
      </c>
      <c r="F27" s="30" t="s">
        <v>73</v>
      </c>
      <c r="G27" s="27" t="s">
        <v>281</v>
      </c>
      <c r="H27" s="27" t="s">
        <v>262</v>
      </c>
      <c r="I27" s="24">
        <v>0</v>
      </c>
      <c r="J27" s="24">
        <v>0</v>
      </c>
      <c r="K27" s="24">
        <f t="shared" si="0"/>
        <v>0</v>
      </c>
    </row>
    <row r="28" spans="1:11">
      <c r="A28" t="s">
        <v>633</v>
      </c>
      <c r="B28">
        <v>29</v>
      </c>
      <c r="C28" t="s">
        <v>622</v>
      </c>
      <c r="D28">
        <v>2018</v>
      </c>
      <c r="E28" s="38" t="s">
        <v>386</v>
      </c>
      <c r="F28" s="30" t="s">
        <v>62</v>
      </c>
      <c r="G28" s="27" t="s">
        <v>281</v>
      </c>
      <c r="H28" s="27" t="s">
        <v>262</v>
      </c>
      <c r="I28" s="24">
        <v>0</v>
      </c>
      <c r="J28" s="24">
        <v>0</v>
      </c>
      <c r="K28" s="24">
        <f t="shared" si="0"/>
        <v>0</v>
      </c>
    </row>
    <row r="29" spans="1:11">
      <c r="A29" t="s">
        <v>633</v>
      </c>
      <c r="B29">
        <v>29</v>
      </c>
      <c r="C29" t="s">
        <v>622</v>
      </c>
      <c r="D29">
        <v>2018</v>
      </c>
      <c r="E29" s="38" t="s">
        <v>388</v>
      </c>
      <c r="F29" s="30" t="s">
        <v>389</v>
      </c>
      <c r="G29" s="27" t="s">
        <v>281</v>
      </c>
      <c r="H29" s="27" t="s">
        <v>262</v>
      </c>
      <c r="I29" s="24">
        <v>3</v>
      </c>
      <c r="J29" s="24">
        <v>488.97</v>
      </c>
      <c r="K29" s="24">
        <f t="shared" si="0"/>
        <v>162.99</v>
      </c>
    </row>
    <row r="30" spans="1:11">
      <c r="A30" t="s">
        <v>633</v>
      </c>
      <c r="B30">
        <v>29</v>
      </c>
      <c r="C30" t="s">
        <v>622</v>
      </c>
      <c r="D30">
        <v>2018</v>
      </c>
      <c r="E30" s="26" t="s">
        <v>391</v>
      </c>
      <c r="F30" s="30" t="s">
        <v>50</v>
      </c>
      <c r="G30" s="27" t="s">
        <v>282</v>
      </c>
      <c r="H30" s="27" t="s">
        <v>262</v>
      </c>
      <c r="I30" s="24">
        <v>0</v>
      </c>
      <c r="J30" s="24">
        <v>0</v>
      </c>
      <c r="K30" s="24">
        <f t="shared" si="0"/>
        <v>0</v>
      </c>
    </row>
    <row r="31" spans="1:11">
      <c r="A31" t="s">
        <v>633</v>
      </c>
      <c r="B31">
        <v>29</v>
      </c>
      <c r="C31" t="s">
        <v>622</v>
      </c>
      <c r="D31">
        <v>2018</v>
      </c>
      <c r="E31" s="38" t="s">
        <v>390</v>
      </c>
      <c r="F31" s="30" t="s">
        <v>53</v>
      </c>
      <c r="G31" s="27" t="s">
        <v>282</v>
      </c>
      <c r="H31" s="27" t="s">
        <v>262</v>
      </c>
      <c r="I31" s="24">
        <v>3468</v>
      </c>
      <c r="J31" s="24">
        <v>608338.20000000263</v>
      </c>
      <c r="K31" s="24">
        <f t="shared" si="0"/>
        <v>175.4147058823537</v>
      </c>
    </row>
    <row r="32" spans="1:11">
      <c r="A32" t="s">
        <v>633</v>
      </c>
      <c r="B32">
        <v>29</v>
      </c>
      <c r="C32" t="s">
        <v>622</v>
      </c>
      <c r="D32">
        <v>2018</v>
      </c>
      <c r="E32" s="38" t="s">
        <v>396</v>
      </c>
      <c r="F32" s="30" t="s">
        <v>111</v>
      </c>
      <c r="G32" s="27" t="s">
        <v>282</v>
      </c>
      <c r="H32" s="27" t="s">
        <v>262</v>
      </c>
      <c r="I32" s="24">
        <v>0</v>
      </c>
      <c r="J32" s="24">
        <v>0</v>
      </c>
      <c r="K32" s="24">
        <f t="shared" si="0"/>
        <v>0</v>
      </c>
    </row>
    <row r="33" spans="1:11">
      <c r="A33" t="s">
        <v>633</v>
      </c>
      <c r="B33">
        <v>29</v>
      </c>
      <c r="C33" t="s">
        <v>622</v>
      </c>
      <c r="D33">
        <v>2018</v>
      </c>
      <c r="E33" s="38" t="s">
        <v>394</v>
      </c>
      <c r="F33" s="30" t="s">
        <v>112</v>
      </c>
      <c r="G33" s="27" t="s">
        <v>282</v>
      </c>
      <c r="H33" s="27" t="s">
        <v>262</v>
      </c>
      <c r="I33" s="24">
        <v>1396</v>
      </c>
      <c r="J33" s="24">
        <v>602084.95000000042</v>
      </c>
      <c r="K33" s="24">
        <f t="shared" si="0"/>
        <v>431.29294412607481</v>
      </c>
    </row>
    <row r="34" spans="1:11">
      <c r="A34" t="s">
        <v>633</v>
      </c>
      <c r="B34">
        <v>29</v>
      </c>
      <c r="C34" t="s">
        <v>622</v>
      </c>
      <c r="D34">
        <v>2018</v>
      </c>
      <c r="E34" s="38" t="s">
        <v>392</v>
      </c>
      <c r="F34" s="30" t="s">
        <v>393</v>
      </c>
      <c r="G34" s="27" t="s">
        <v>282</v>
      </c>
      <c r="H34" s="27" t="s">
        <v>262</v>
      </c>
      <c r="I34" s="24">
        <v>0</v>
      </c>
      <c r="J34" s="24">
        <v>0</v>
      </c>
      <c r="K34" s="24">
        <f t="shared" si="0"/>
        <v>0</v>
      </c>
    </row>
    <row r="35" spans="1:11">
      <c r="A35" t="s">
        <v>633</v>
      </c>
      <c r="B35">
        <v>29</v>
      </c>
      <c r="C35" t="s">
        <v>622</v>
      </c>
      <c r="D35">
        <v>2018</v>
      </c>
      <c r="E35" s="38" t="s">
        <v>395</v>
      </c>
      <c r="F35" s="30" t="s">
        <v>185</v>
      </c>
      <c r="G35" s="27" t="s">
        <v>282</v>
      </c>
      <c r="H35" s="27" t="s">
        <v>262</v>
      </c>
      <c r="I35" s="24">
        <v>40</v>
      </c>
      <c r="J35" s="24">
        <v>8358.25</v>
      </c>
      <c r="K35" s="24">
        <f t="shared" si="0"/>
        <v>208.95625000000001</v>
      </c>
    </row>
    <row r="36" spans="1:11">
      <c r="A36" t="s">
        <v>633</v>
      </c>
      <c r="B36">
        <v>29</v>
      </c>
      <c r="C36" t="s">
        <v>622</v>
      </c>
      <c r="D36">
        <v>2018</v>
      </c>
      <c r="E36" s="38" t="s">
        <v>397</v>
      </c>
      <c r="F36" s="30" t="s">
        <v>398</v>
      </c>
      <c r="G36" s="27" t="s">
        <v>282</v>
      </c>
      <c r="H36" s="27" t="s">
        <v>262</v>
      </c>
      <c r="I36" s="24">
        <v>3</v>
      </c>
      <c r="J36" s="24">
        <v>260.91000000000003</v>
      </c>
      <c r="K36" s="24">
        <f t="shared" si="0"/>
        <v>86.970000000000013</v>
      </c>
    </row>
    <row r="37" spans="1:11">
      <c r="A37" t="s">
        <v>633</v>
      </c>
      <c r="B37">
        <v>29</v>
      </c>
      <c r="C37" t="s">
        <v>622</v>
      </c>
      <c r="D37">
        <v>2018</v>
      </c>
      <c r="E37" s="26" t="s">
        <v>401</v>
      </c>
      <c r="F37" s="30" t="s">
        <v>28</v>
      </c>
      <c r="G37" s="27" t="s">
        <v>283</v>
      </c>
      <c r="H37" s="27" t="s">
        <v>262</v>
      </c>
      <c r="I37" s="24">
        <v>41</v>
      </c>
      <c r="J37" s="24">
        <v>153575.97</v>
      </c>
      <c r="K37" s="24">
        <f t="shared" si="0"/>
        <v>3745.7553658536585</v>
      </c>
    </row>
    <row r="38" spans="1:11">
      <c r="A38" t="s">
        <v>633</v>
      </c>
      <c r="B38">
        <v>29</v>
      </c>
      <c r="C38" t="s">
        <v>622</v>
      </c>
      <c r="D38">
        <v>2018</v>
      </c>
      <c r="E38" s="38" t="s">
        <v>402</v>
      </c>
      <c r="F38" s="30" t="s">
        <v>107</v>
      </c>
      <c r="G38" s="27" t="s">
        <v>283</v>
      </c>
      <c r="H38" s="27" t="s">
        <v>262</v>
      </c>
      <c r="I38" s="24">
        <v>0</v>
      </c>
      <c r="J38" s="24">
        <v>0</v>
      </c>
      <c r="K38" s="24">
        <f t="shared" si="0"/>
        <v>0</v>
      </c>
    </row>
    <row r="39" spans="1:11">
      <c r="A39" t="s">
        <v>633</v>
      </c>
      <c r="B39">
        <v>29</v>
      </c>
      <c r="C39" t="s">
        <v>622</v>
      </c>
      <c r="D39">
        <v>2018</v>
      </c>
      <c r="E39" s="38" t="s">
        <v>400</v>
      </c>
      <c r="F39" s="30" t="s">
        <v>133</v>
      </c>
      <c r="G39" s="27" t="s">
        <v>283</v>
      </c>
      <c r="H39" s="27" t="s">
        <v>262</v>
      </c>
      <c r="I39" s="24">
        <v>81</v>
      </c>
      <c r="J39" s="24">
        <v>72587.73</v>
      </c>
      <c r="K39" s="24">
        <f t="shared" si="0"/>
        <v>896.14481481481471</v>
      </c>
    </row>
    <row r="40" spans="1:11">
      <c r="A40" t="s">
        <v>633</v>
      </c>
      <c r="B40">
        <v>29</v>
      </c>
      <c r="C40" t="s">
        <v>622</v>
      </c>
      <c r="D40">
        <v>2018</v>
      </c>
      <c r="E40" s="38" t="s">
        <v>399</v>
      </c>
      <c r="F40" s="30" t="s">
        <v>202</v>
      </c>
      <c r="G40" s="27" t="s">
        <v>283</v>
      </c>
      <c r="H40" s="27" t="s">
        <v>262</v>
      </c>
      <c r="I40" s="24">
        <v>1146</v>
      </c>
      <c r="J40" s="24">
        <v>298256.60000000126</v>
      </c>
      <c r="K40" s="24">
        <f t="shared" si="0"/>
        <v>260.25881326352641</v>
      </c>
    </row>
    <row r="41" spans="1:11">
      <c r="A41" t="s">
        <v>633</v>
      </c>
      <c r="B41">
        <v>29</v>
      </c>
      <c r="C41" t="s">
        <v>622</v>
      </c>
      <c r="D41">
        <v>2018</v>
      </c>
      <c r="E41" s="38" t="s">
        <v>403</v>
      </c>
      <c r="F41" s="30" t="s">
        <v>177</v>
      </c>
      <c r="G41" s="27" t="s">
        <v>283</v>
      </c>
      <c r="H41" s="27" t="s">
        <v>262</v>
      </c>
      <c r="I41" s="24">
        <v>2</v>
      </c>
      <c r="J41" s="24">
        <v>832.04</v>
      </c>
      <c r="K41" s="24">
        <f t="shared" si="0"/>
        <v>416.02</v>
      </c>
    </row>
    <row r="42" spans="1:11">
      <c r="A42" t="s">
        <v>633</v>
      </c>
      <c r="B42">
        <v>29</v>
      </c>
      <c r="C42" t="s">
        <v>622</v>
      </c>
      <c r="D42">
        <v>2018</v>
      </c>
      <c r="E42" s="26" t="s">
        <v>412</v>
      </c>
      <c r="F42" s="30" t="s">
        <v>20</v>
      </c>
      <c r="G42" s="27" t="s">
        <v>284</v>
      </c>
      <c r="H42" s="27" t="s">
        <v>262</v>
      </c>
      <c r="I42" s="24">
        <v>0</v>
      </c>
      <c r="J42" s="24">
        <v>0</v>
      </c>
      <c r="K42" s="24">
        <f t="shared" si="0"/>
        <v>0</v>
      </c>
    </row>
    <row r="43" spans="1:11">
      <c r="A43" t="s">
        <v>633</v>
      </c>
      <c r="B43">
        <v>29</v>
      </c>
      <c r="C43" t="s">
        <v>622</v>
      </c>
      <c r="D43">
        <v>2018</v>
      </c>
      <c r="E43" s="26" t="s">
        <v>408</v>
      </c>
      <c r="F43" s="30" t="s">
        <v>16</v>
      </c>
      <c r="G43" s="27" t="s">
        <v>284</v>
      </c>
      <c r="H43" s="27" t="s">
        <v>262</v>
      </c>
      <c r="I43" s="24">
        <v>1</v>
      </c>
      <c r="J43" s="24">
        <v>782</v>
      </c>
      <c r="K43" s="24">
        <f t="shared" si="0"/>
        <v>782</v>
      </c>
    </row>
    <row r="44" spans="1:11">
      <c r="A44" t="s">
        <v>633</v>
      </c>
      <c r="B44">
        <v>29</v>
      </c>
      <c r="C44" t="s">
        <v>622</v>
      </c>
      <c r="D44">
        <v>2018</v>
      </c>
      <c r="E44" s="26" t="s">
        <v>418</v>
      </c>
      <c r="F44" s="30" t="s">
        <v>43</v>
      </c>
      <c r="G44" s="27" t="s">
        <v>284</v>
      </c>
      <c r="H44" s="27" t="s">
        <v>262</v>
      </c>
      <c r="I44" s="24">
        <v>27</v>
      </c>
      <c r="J44" s="24">
        <v>4622.7900000000009</v>
      </c>
      <c r="K44" s="24">
        <f t="shared" si="0"/>
        <v>171.21444444444447</v>
      </c>
    </row>
    <row r="45" spans="1:11">
      <c r="A45" t="s">
        <v>633</v>
      </c>
      <c r="B45">
        <v>29</v>
      </c>
      <c r="C45" t="s">
        <v>622</v>
      </c>
      <c r="D45">
        <v>2018</v>
      </c>
      <c r="E45" s="38" t="s">
        <v>421</v>
      </c>
      <c r="F45" s="30" t="s">
        <v>70</v>
      </c>
      <c r="G45" s="27" t="s">
        <v>284</v>
      </c>
      <c r="H45" s="27" t="s">
        <v>262</v>
      </c>
      <c r="I45" s="24">
        <v>1</v>
      </c>
      <c r="J45" s="24">
        <v>63.62</v>
      </c>
      <c r="K45" s="24">
        <f t="shared" si="0"/>
        <v>63.62</v>
      </c>
    </row>
    <row r="46" spans="1:11">
      <c r="A46" t="s">
        <v>633</v>
      </c>
      <c r="B46">
        <v>29</v>
      </c>
      <c r="C46" t="s">
        <v>622</v>
      </c>
      <c r="D46">
        <v>2018</v>
      </c>
      <c r="E46" s="38" t="s">
        <v>405</v>
      </c>
      <c r="F46" s="30" t="s">
        <v>67</v>
      </c>
      <c r="G46" s="27" t="s">
        <v>284</v>
      </c>
      <c r="H46" s="27" t="s">
        <v>262</v>
      </c>
      <c r="I46" s="24">
        <v>55</v>
      </c>
      <c r="J46" s="24">
        <v>33622.769999999997</v>
      </c>
      <c r="K46" s="24">
        <f t="shared" si="0"/>
        <v>611.32309090909087</v>
      </c>
    </row>
    <row r="47" spans="1:11">
      <c r="A47" t="s">
        <v>633</v>
      </c>
      <c r="B47">
        <v>29</v>
      </c>
      <c r="C47" t="s">
        <v>622</v>
      </c>
      <c r="D47">
        <v>2018</v>
      </c>
      <c r="E47" s="38" t="s">
        <v>411</v>
      </c>
      <c r="F47" s="30" t="s">
        <v>71</v>
      </c>
      <c r="G47" s="27" t="s">
        <v>284</v>
      </c>
      <c r="H47" s="27" t="s">
        <v>262</v>
      </c>
      <c r="I47" s="24">
        <v>0</v>
      </c>
      <c r="J47" s="24">
        <v>0</v>
      </c>
      <c r="K47" s="24">
        <f t="shared" si="0"/>
        <v>0</v>
      </c>
    </row>
    <row r="48" spans="1:11">
      <c r="A48" t="s">
        <v>633</v>
      </c>
      <c r="B48">
        <v>29</v>
      </c>
      <c r="C48" t="s">
        <v>622</v>
      </c>
      <c r="D48">
        <v>2018</v>
      </c>
      <c r="E48" s="38" t="s">
        <v>417</v>
      </c>
      <c r="F48" s="30" t="s">
        <v>77</v>
      </c>
      <c r="G48" s="27" t="s">
        <v>284</v>
      </c>
      <c r="H48" s="27" t="s">
        <v>262</v>
      </c>
      <c r="I48" s="24">
        <v>0</v>
      </c>
      <c r="J48" s="24">
        <v>0</v>
      </c>
      <c r="K48" s="24">
        <f t="shared" si="0"/>
        <v>0</v>
      </c>
    </row>
    <row r="49" spans="1:11">
      <c r="A49" t="s">
        <v>633</v>
      </c>
      <c r="B49">
        <v>29</v>
      </c>
      <c r="C49" t="s">
        <v>622</v>
      </c>
      <c r="D49">
        <v>2018</v>
      </c>
      <c r="E49" s="38" t="s">
        <v>406</v>
      </c>
      <c r="F49" s="30" t="s">
        <v>35</v>
      </c>
      <c r="G49" s="27" t="s">
        <v>284</v>
      </c>
      <c r="H49" s="27" t="s">
        <v>262</v>
      </c>
      <c r="I49" s="24">
        <v>1</v>
      </c>
      <c r="J49" s="24">
        <v>832.6</v>
      </c>
      <c r="K49" s="24">
        <f t="shared" si="0"/>
        <v>832.6</v>
      </c>
    </row>
    <row r="50" spans="1:11">
      <c r="A50" t="s">
        <v>633</v>
      </c>
      <c r="B50">
        <v>29</v>
      </c>
      <c r="C50" t="s">
        <v>622</v>
      </c>
      <c r="D50">
        <v>2018</v>
      </c>
      <c r="E50" s="38" t="s">
        <v>415</v>
      </c>
      <c r="F50" s="30" t="s">
        <v>106</v>
      </c>
      <c r="G50" s="27" t="s">
        <v>284</v>
      </c>
      <c r="H50" s="27" t="s">
        <v>262</v>
      </c>
      <c r="I50" s="24">
        <v>0</v>
      </c>
      <c r="J50" s="24">
        <v>0</v>
      </c>
      <c r="K50" s="24">
        <f t="shared" si="0"/>
        <v>0</v>
      </c>
    </row>
    <row r="51" spans="1:11">
      <c r="A51" t="s">
        <v>633</v>
      </c>
      <c r="B51">
        <v>29</v>
      </c>
      <c r="C51" t="s">
        <v>622</v>
      </c>
      <c r="D51">
        <v>2018</v>
      </c>
      <c r="E51" s="38" t="s">
        <v>409</v>
      </c>
      <c r="F51" s="30" t="s">
        <v>119</v>
      </c>
      <c r="G51" s="27" t="s">
        <v>284</v>
      </c>
      <c r="H51" s="27" t="s">
        <v>262</v>
      </c>
      <c r="I51" s="24">
        <v>0</v>
      </c>
      <c r="J51" s="24">
        <v>0</v>
      </c>
      <c r="K51" s="24">
        <f t="shared" si="0"/>
        <v>0</v>
      </c>
    </row>
    <row r="52" spans="1:11">
      <c r="A52" t="s">
        <v>633</v>
      </c>
      <c r="B52">
        <v>29</v>
      </c>
      <c r="C52" t="s">
        <v>622</v>
      </c>
      <c r="D52">
        <v>2018</v>
      </c>
      <c r="E52" s="38" t="s">
        <v>416</v>
      </c>
      <c r="F52" s="30" t="s">
        <v>125</v>
      </c>
      <c r="G52" s="27" t="s">
        <v>284</v>
      </c>
      <c r="H52" s="27" t="s">
        <v>262</v>
      </c>
      <c r="I52" s="24">
        <v>0</v>
      </c>
      <c r="J52" s="24">
        <v>0</v>
      </c>
      <c r="K52" s="24">
        <f t="shared" si="0"/>
        <v>0</v>
      </c>
    </row>
    <row r="53" spans="1:11">
      <c r="A53" t="s">
        <v>633</v>
      </c>
      <c r="B53">
        <v>29</v>
      </c>
      <c r="C53" t="s">
        <v>622</v>
      </c>
      <c r="D53">
        <v>2018</v>
      </c>
      <c r="E53" s="38" t="s">
        <v>407</v>
      </c>
      <c r="F53" s="30" t="s">
        <v>135</v>
      </c>
      <c r="G53" s="27" t="s">
        <v>284</v>
      </c>
      <c r="H53" s="27" t="s">
        <v>262</v>
      </c>
      <c r="I53" s="24">
        <v>0</v>
      </c>
      <c r="J53" s="24">
        <v>0</v>
      </c>
      <c r="K53" s="24">
        <f t="shared" si="0"/>
        <v>0</v>
      </c>
    </row>
    <row r="54" spans="1:11">
      <c r="A54" t="s">
        <v>633</v>
      </c>
      <c r="B54">
        <v>29</v>
      </c>
      <c r="C54" t="s">
        <v>622</v>
      </c>
      <c r="D54">
        <v>2018</v>
      </c>
      <c r="E54" s="38" t="s">
        <v>404</v>
      </c>
      <c r="F54" s="30" t="s">
        <v>137</v>
      </c>
      <c r="G54" s="27" t="s">
        <v>284</v>
      </c>
      <c r="H54" s="27" t="s">
        <v>262</v>
      </c>
      <c r="I54" s="24">
        <v>19</v>
      </c>
      <c r="J54" s="24">
        <v>4516</v>
      </c>
      <c r="K54" s="24">
        <f t="shared" si="0"/>
        <v>237.68421052631578</v>
      </c>
    </row>
    <row r="55" spans="1:11">
      <c r="A55" t="s">
        <v>633</v>
      </c>
      <c r="B55">
        <v>29</v>
      </c>
      <c r="C55" t="s">
        <v>622</v>
      </c>
      <c r="D55">
        <v>2018</v>
      </c>
      <c r="E55" s="38" t="s">
        <v>419</v>
      </c>
      <c r="F55" s="30" t="s">
        <v>420</v>
      </c>
      <c r="G55" s="27" t="s">
        <v>284</v>
      </c>
      <c r="H55" s="27" t="s">
        <v>262</v>
      </c>
      <c r="I55" s="24">
        <v>0</v>
      </c>
      <c r="J55" s="24">
        <v>0</v>
      </c>
      <c r="K55" s="24">
        <f t="shared" si="0"/>
        <v>0</v>
      </c>
    </row>
    <row r="56" spans="1:11">
      <c r="A56" t="s">
        <v>633</v>
      </c>
      <c r="B56">
        <v>29</v>
      </c>
      <c r="C56" t="s">
        <v>622</v>
      </c>
      <c r="D56">
        <v>2018</v>
      </c>
      <c r="E56" s="38" t="s">
        <v>410</v>
      </c>
      <c r="F56" s="30" t="s">
        <v>172</v>
      </c>
      <c r="G56" s="27" t="s">
        <v>284</v>
      </c>
      <c r="H56" s="27" t="s">
        <v>262</v>
      </c>
      <c r="I56" s="24">
        <v>0</v>
      </c>
      <c r="J56" s="24">
        <v>0</v>
      </c>
      <c r="K56" s="24">
        <f t="shared" si="0"/>
        <v>0</v>
      </c>
    </row>
    <row r="57" spans="1:11">
      <c r="A57" t="s">
        <v>633</v>
      </c>
      <c r="B57">
        <v>29</v>
      </c>
      <c r="C57" t="s">
        <v>622</v>
      </c>
      <c r="D57">
        <v>2018</v>
      </c>
      <c r="E57" s="38" t="s">
        <v>414</v>
      </c>
      <c r="F57" s="30" t="s">
        <v>170</v>
      </c>
      <c r="G57" s="27" t="s">
        <v>284</v>
      </c>
      <c r="H57" s="27" t="s">
        <v>262</v>
      </c>
      <c r="I57" s="24">
        <v>11</v>
      </c>
      <c r="J57" s="24">
        <v>633</v>
      </c>
      <c r="K57" s="24">
        <f t="shared" si="0"/>
        <v>57.545454545454547</v>
      </c>
    </row>
    <row r="58" spans="1:11">
      <c r="A58" t="s">
        <v>633</v>
      </c>
      <c r="B58">
        <v>29</v>
      </c>
      <c r="C58" t="s">
        <v>622</v>
      </c>
      <c r="D58">
        <v>2018</v>
      </c>
      <c r="E58" s="38" t="s">
        <v>413</v>
      </c>
      <c r="F58" s="30" t="s">
        <v>180</v>
      </c>
      <c r="G58" s="27" t="s">
        <v>284</v>
      </c>
      <c r="H58" s="27" t="s">
        <v>262</v>
      </c>
      <c r="I58" s="24">
        <v>14</v>
      </c>
      <c r="J58" s="24">
        <v>8370.4500000000007</v>
      </c>
      <c r="K58" s="24">
        <f t="shared" si="0"/>
        <v>597.88928571428573</v>
      </c>
    </row>
    <row r="59" spans="1:11">
      <c r="A59" t="s">
        <v>633</v>
      </c>
      <c r="B59">
        <v>29</v>
      </c>
      <c r="C59" t="s">
        <v>622</v>
      </c>
      <c r="D59">
        <v>2018</v>
      </c>
      <c r="E59" s="26" t="s">
        <v>429</v>
      </c>
      <c r="F59" s="30" t="s">
        <v>30</v>
      </c>
      <c r="G59" s="27" t="s">
        <v>265</v>
      </c>
      <c r="H59" s="27" t="s">
        <v>258</v>
      </c>
      <c r="I59" s="24">
        <v>188</v>
      </c>
      <c r="J59" s="24">
        <v>32221.560000000012</v>
      </c>
      <c r="K59" s="24">
        <f t="shared" si="0"/>
        <v>171.39127659574476</v>
      </c>
    </row>
    <row r="60" spans="1:11">
      <c r="A60" t="s">
        <v>633</v>
      </c>
      <c r="B60">
        <v>29</v>
      </c>
      <c r="C60" t="s">
        <v>622</v>
      </c>
      <c r="D60">
        <v>2018</v>
      </c>
      <c r="E60" s="26" t="s">
        <v>427</v>
      </c>
      <c r="F60" s="30" t="s">
        <v>41</v>
      </c>
      <c r="G60" s="27" t="s">
        <v>265</v>
      </c>
      <c r="H60" s="27" t="s">
        <v>258</v>
      </c>
      <c r="I60" s="24">
        <v>1189</v>
      </c>
      <c r="J60" s="24">
        <v>202323.32000000007</v>
      </c>
      <c r="K60" s="24">
        <f t="shared" si="0"/>
        <v>170.16259041211109</v>
      </c>
    </row>
    <row r="61" spans="1:11">
      <c r="A61" t="s">
        <v>633</v>
      </c>
      <c r="B61">
        <v>29</v>
      </c>
      <c r="C61" t="s">
        <v>622</v>
      </c>
      <c r="D61">
        <v>2018</v>
      </c>
      <c r="E61" s="38" t="s">
        <v>425</v>
      </c>
      <c r="F61" s="30" t="s">
        <v>175</v>
      </c>
      <c r="G61" s="27" t="s">
        <v>265</v>
      </c>
      <c r="H61" s="27" t="s">
        <v>258</v>
      </c>
      <c r="I61" s="24">
        <v>99</v>
      </c>
      <c r="J61" s="24">
        <v>10474.419999999996</v>
      </c>
      <c r="K61" s="24">
        <f t="shared" si="0"/>
        <v>105.80222222222218</v>
      </c>
    </row>
    <row r="62" spans="1:11">
      <c r="A62" t="s">
        <v>633</v>
      </c>
      <c r="B62">
        <v>29</v>
      </c>
      <c r="C62" t="s">
        <v>622</v>
      </c>
      <c r="D62">
        <v>2018</v>
      </c>
      <c r="E62" s="38" t="s">
        <v>423</v>
      </c>
      <c r="F62" s="30" t="s">
        <v>75</v>
      </c>
      <c r="G62" s="27" t="s">
        <v>265</v>
      </c>
      <c r="H62" s="27" t="s">
        <v>258</v>
      </c>
      <c r="I62" s="24">
        <v>231</v>
      </c>
      <c r="J62" s="24">
        <v>45421.739999999983</v>
      </c>
      <c r="K62" s="24">
        <f t="shared" si="0"/>
        <v>196.63090909090903</v>
      </c>
    </row>
    <row r="63" spans="1:11">
      <c r="A63" t="s">
        <v>633</v>
      </c>
      <c r="B63">
        <v>29</v>
      </c>
      <c r="C63" t="s">
        <v>622</v>
      </c>
      <c r="D63">
        <v>2018</v>
      </c>
      <c r="E63" s="38" t="s">
        <v>424</v>
      </c>
      <c r="F63" s="30" t="s">
        <v>80</v>
      </c>
      <c r="G63" s="27" t="s">
        <v>265</v>
      </c>
      <c r="H63" s="27" t="s">
        <v>258</v>
      </c>
      <c r="I63" s="24">
        <v>95</v>
      </c>
      <c r="J63" s="24">
        <v>8293.5499999999993</v>
      </c>
      <c r="K63" s="24">
        <f t="shared" si="0"/>
        <v>87.300526315789469</v>
      </c>
    </row>
    <row r="64" spans="1:11">
      <c r="A64" t="s">
        <v>633</v>
      </c>
      <c r="B64">
        <v>29</v>
      </c>
      <c r="C64" t="s">
        <v>622</v>
      </c>
      <c r="D64">
        <v>2018</v>
      </c>
      <c r="E64" s="38" t="s">
        <v>422</v>
      </c>
      <c r="F64" s="30" t="s">
        <v>130</v>
      </c>
      <c r="G64" s="27" t="s">
        <v>265</v>
      </c>
      <c r="H64" s="27" t="s">
        <v>258</v>
      </c>
      <c r="I64" s="24">
        <v>2371</v>
      </c>
      <c r="J64" s="24">
        <v>292745.00999999989</v>
      </c>
      <c r="K64" s="24">
        <f t="shared" si="0"/>
        <v>123.46900463939262</v>
      </c>
    </row>
    <row r="65" spans="1:11">
      <c r="A65" t="s">
        <v>633</v>
      </c>
      <c r="B65">
        <v>29</v>
      </c>
      <c r="C65" t="s">
        <v>622</v>
      </c>
      <c r="D65">
        <v>2018</v>
      </c>
      <c r="E65" s="38" t="s">
        <v>426</v>
      </c>
      <c r="F65" s="30" t="s">
        <v>138</v>
      </c>
      <c r="G65" s="27" t="s">
        <v>265</v>
      </c>
      <c r="H65" s="27" t="s">
        <v>258</v>
      </c>
      <c r="I65" s="24">
        <v>177</v>
      </c>
      <c r="J65" s="24">
        <v>33927.29</v>
      </c>
      <c r="K65" s="24">
        <f t="shared" si="0"/>
        <v>191.67960451977402</v>
      </c>
    </row>
    <row r="66" spans="1:11">
      <c r="A66" t="s">
        <v>633</v>
      </c>
      <c r="B66">
        <v>29</v>
      </c>
      <c r="C66" t="s">
        <v>622</v>
      </c>
      <c r="D66">
        <v>2018</v>
      </c>
      <c r="E66" s="38" t="s">
        <v>428</v>
      </c>
      <c r="F66" s="30" t="s">
        <v>146</v>
      </c>
      <c r="G66" s="27" t="s">
        <v>265</v>
      </c>
      <c r="H66" s="27" t="s">
        <v>258</v>
      </c>
      <c r="I66" s="24">
        <v>215</v>
      </c>
      <c r="J66" s="24">
        <v>43706.89</v>
      </c>
      <c r="K66" s="24">
        <f t="shared" si="0"/>
        <v>203.28786046511627</v>
      </c>
    </row>
    <row r="67" spans="1:11">
      <c r="A67" t="s">
        <v>633</v>
      </c>
      <c r="B67">
        <v>29</v>
      </c>
      <c r="C67" t="s">
        <v>622</v>
      </c>
      <c r="D67">
        <v>2018</v>
      </c>
      <c r="E67" s="26" t="s">
        <v>431</v>
      </c>
      <c r="F67" s="30" t="s">
        <v>22</v>
      </c>
      <c r="G67" s="27" t="s">
        <v>264</v>
      </c>
      <c r="H67" s="27" t="s">
        <v>258</v>
      </c>
      <c r="I67" s="24">
        <v>42</v>
      </c>
      <c r="J67" s="24">
        <v>3602.0399999999991</v>
      </c>
      <c r="K67" s="24">
        <f t="shared" ref="K67:K130" si="1">IFERROR(J67/I67,0)</f>
        <v>85.762857142857115</v>
      </c>
    </row>
    <row r="68" spans="1:11">
      <c r="A68" t="s">
        <v>633</v>
      </c>
      <c r="B68">
        <v>29</v>
      </c>
      <c r="C68" t="s">
        <v>622</v>
      </c>
      <c r="D68">
        <v>2018</v>
      </c>
      <c r="E68" s="26" t="s">
        <v>430</v>
      </c>
      <c r="F68" s="30" t="s">
        <v>31</v>
      </c>
      <c r="G68" s="27" t="s">
        <v>264</v>
      </c>
      <c r="H68" s="27" t="s">
        <v>258</v>
      </c>
      <c r="I68" s="24">
        <v>1191</v>
      </c>
      <c r="J68" s="24">
        <v>218912.64999999868</v>
      </c>
      <c r="K68" s="24">
        <f t="shared" si="1"/>
        <v>183.80575146935237</v>
      </c>
    </row>
    <row r="69" spans="1:11">
      <c r="A69" t="s">
        <v>633</v>
      </c>
      <c r="B69">
        <v>29</v>
      </c>
      <c r="C69" t="s">
        <v>622</v>
      </c>
      <c r="D69">
        <v>2018</v>
      </c>
      <c r="E69" s="38" t="s">
        <v>432</v>
      </c>
      <c r="F69" s="30" t="s">
        <v>69</v>
      </c>
      <c r="G69" s="27" t="s">
        <v>264</v>
      </c>
      <c r="H69" s="27" t="s">
        <v>258</v>
      </c>
      <c r="I69" s="24">
        <v>29</v>
      </c>
      <c r="J69" s="24">
        <v>13403.490000000003</v>
      </c>
      <c r="K69" s="24">
        <f t="shared" si="1"/>
        <v>462.18931034482773</v>
      </c>
    </row>
    <row r="70" spans="1:11">
      <c r="A70" t="s">
        <v>633</v>
      </c>
      <c r="B70">
        <v>29</v>
      </c>
      <c r="C70" t="s">
        <v>622</v>
      </c>
      <c r="D70">
        <v>2018</v>
      </c>
      <c r="E70" s="38" t="s">
        <v>433</v>
      </c>
      <c r="F70" s="30" t="s">
        <v>434</v>
      </c>
      <c r="G70" s="27" t="s">
        <v>264</v>
      </c>
      <c r="H70" s="27" t="s">
        <v>258</v>
      </c>
      <c r="I70" s="24">
        <v>0</v>
      </c>
      <c r="J70" s="24">
        <v>0</v>
      </c>
      <c r="K70" s="24">
        <f t="shared" si="1"/>
        <v>0</v>
      </c>
    </row>
    <row r="71" spans="1:11">
      <c r="A71" t="s">
        <v>633</v>
      </c>
      <c r="B71">
        <v>29</v>
      </c>
      <c r="C71" t="s">
        <v>622</v>
      </c>
      <c r="D71">
        <v>2018</v>
      </c>
      <c r="E71" s="38" t="s">
        <v>355</v>
      </c>
      <c r="F71" s="30" t="s">
        <v>301</v>
      </c>
      <c r="G71" s="27" t="s">
        <v>264</v>
      </c>
      <c r="H71" s="27" t="s">
        <v>258</v>
      </c>
      <c r="I71" s="24">
        <v>9760</v>
      </c>
      <c r="J71" s="24">
        <v>1800182.9600000079</v>
      </c>
      <c r="K71" s="24">
        <f t="shared" si="1"/>
        <v>184.44497540983687</v>
      </c>
    </row>
    <row r="72" spans="1:11">
      <c r="A72" t="s">
        <v>633</v>
      </c>
      <c r="B72">
        <v>29</v>
      </c>
      <c r="C72" t="s">
        <v>622</v>
      </c>
      <c r="D72">
        <v>2018</v>
      </c>
      <c r="E72" s="26" t="s">
        <v>437</v>
      </c>
      <c r="F72" s="30" t="s">
        <v>352</v>
      </c>
      <c r="G72" s="27" t="s">
        <v>266</v>
      </c>
      <c r="H72" s="27" t="s">
        <v>258</v>
      </c>
      <c r="I72" s="24">
        <v>756</v>
      </c>
      <c r="J72" s="24">
        <v>190497.77</v>
      </c>
      <c r="K72" s="24">
        <f t="shared" si="1"/>
        <v>251.98117724867723</v>
      </c>
    </row>
    <row r="73" spans="1:11">
      <c r="A73" t="s">
        <v>633</v>
      </c>
      <c r="B73">
        <v>29</v>
      </c>
      <c r="C73" t="s">
        <v>622</v>
      </c>
      <c r="D73">
        <v>2018</v>
      </c>
      <c r="E73" s="26" t="s">
        <v>442</v>
      </c>
      <c r="F73" s="30" t="s">
        <v>24</v>
      </c>
      <c r="G73" s="27" t="s">
        <v>266</v>
      </c>
      <c r="H73" s="27" t="s">
        <v>258</v>
      </c>
      <c r="I73" s="24">
        <v>160</v>
      </c>
      <c r="J73" s="24">
        <v>40075.990000000005</v>
      </c>
      <c r="K73" s="24">
        <f t="shared" si="1"/>
        <v>250.47493750000004</v>
      </c>
    </row>
    <row r="74" spans="1:11">
      <c r="A74" t="s">
        <v>633</v>
      </c>
      <c r="B74">
        <v>29</v>
      </c>
      <c r="C74" t="s">
        <v>622</v>
      </c>
      <c r="D74">
        <v>2018</v>
      </c>
      <c r="E74" s="26" t="s">
        <v>435</v>
      </c>
      <c r="F74" s="30" t="s">
        <v>25</v>
      </c>
      <c r="G74" s="27" t="s">
        <v>266</v>
      </c>
      <c r="H74" s="27" t="s">
        <v>258</v>
      </c>
      <c r="I74" s="24">
        <v>881</v>
      </c>
      <c r="J74" s="24">
        <v>157012.04999999993</v>
      </c>
      <c r="K74" s="24">
        <f t="shared" si="1"/>
        <v>178.22026106696927</v>
      </c>
    </row>
    <row r="75" spans="1:11">
      <c r="A75" t="s">
        <v>633</v>
      </c>
      <c r="B75">
        <v>29</v>
      </c>
      <c r="C75" t="s">
        <v>622</v>
      </c>
      <c r="D75">
        <v>2018</v>
      </c>
      <c r="E75" s="26" t="s">
        <v>440</v>
      </c>
      <c r="F75" s="30" t="s">
        <v>37</v>
      </c>
      <c r="G75" s="27" t="s">
        <v>266</v>
      </c>
      <c r="H75" s="27" t="s">
        <v>258</v>
      </c>
      <c r="I75" s="24">
        <v>507</v>
      </c>
      <c r="J75" s="24">
        <v>99671.829999999929</v>
      </c>
      <c r="K75" s="24">
        <f t="shared" si="1"/>
        <v>196.5913806706113</v>
      </c>
    </row>
    <row r="76" spans="1:11">
      <c r="A76" t="s">
        <v>633</v>
      </c>
      <c r="B76">
        <v>29</v>
      </c>
      <c r="C76" t="s">
        <v>622</v>
      </c>
      <c r="D76">
        <v>2018</v>
      </c>
      <c r="E76" s="26" t="s">
        <v>436</v>
      </c>
      <c r="F76" s="30" t="s">
        <v>40</v>
      </c>
      <c r="G76" s="27" t="s">
        <v>266</v>
      </c>
      <c r="H76" s="27" t="s">
        <v>258</v>
      </c>
      <c r="I76" s="24">
        <v>646</v>
      </c>
      <c r="J76" s="24">
        <v>123638.66999999988</v>
      </c>
      <c r="K76" s="24">
        <f t="shared" si="1"/>
        <v>191.39113003095957</v>
      </c>
    </row>
    <row r="77" spans="1:11">
      <c r="A77" t="s">
        <v>633</v>
      </c>
      <c r="B77">
        <v>29</v>
      </c>
      <c r="C77" t="s">
        <v>622</v>
      </c>
      <c r="D77">
        <v>2018</v>
      </c>
      <c r="E77" s="38" t="s">
        <v>441</v>
      </c>
      <c r="F77" s="30" t="s">
        <v>51</v>
      </c>
      <c r="G77" s="27" t="s">
        <v>266</v>
      </c>
      <c r="H77" s="27" t="s">
        <v>258</v>
      </c>
      <c r="I77" s="24">
        <v>575</v>
      </c>
      <c r="J77" s="24">
        <v>407635.24000000028</v>
      </c>
      <c r="K77" s="24">
        <f t="shared" si="1"/>
        <v>708.93085217391354</v>
      </c>
    </row>
    <row r="78" spans="1:11">
      <c r="A78" t="s">
        <v>633</v>
      </c>
      <c r="B78">
        <v>29</v>
      </c>
      <c r="C78" t="s">
        <v>622</v>
      </c>
      <c r="D78">
        <v>2018</v>
      </c>
      <c r="E78" s="38" t="s">
        <v>448</v>
      </c>
      <c r="F78" s="30" t="s">
        <v>449</v>
      </c>
      <c r="G78" s="27" t="s">
        <v>266</v>
      </c>
      <c r="H78" s="27" t="s">
        <v>258</v>
      </c>
      <c r="I78" s="24">
        <v>2</v>
      </c>
      <c r="J78" s="24">
        <v>572.79999999999995</v>
      </c>
      <c r="K78" s="24">
        <f t="shared" si="1"/>
        <v>286.39999999999998</v>
      </c>
    </row>
    <row r="79" spans="1:11">
      <c r="A79" t="s">
        <v>633</v>
      </c>
      <c r="B79">
        <v>29</v>
      </c>
      <c r="C79" t="s">
        <v>622</v>
      </c>
      <c r="D79">
        <v>2018</v>
      </c>
      <c r="E79" s="38" t="s">
        <v>447</v>
      </c>
      <c r="F79" s="30" t="s">
        <v>66</v>
      </c>
      <c r="G79" s="27" t="s">
        <v>266</v>
      </c>
      <c r="H79" s="27" t="s">
        <v>258</v>
      </c>
      <c r="I79" s="24">
        <v>0</v>
      </c>
      <c r="J79" s="24">
        <v>0</v>
      </c>
      <c r="K79" s="24">
        <f t="shared" si="1"/>
        <v>0</v>
      </c>
    </row>
    <row r="80" spans="1:11">
      <c r="A80" t="s">
        <v>633</v>
      </c>
      <c r="B80">
        <v>29</v>
      </c>
      <c r="C80" t="s">
        <v>622</v>
      </c>
      <c r="D80">
        <v>2018</v>
      </c>
      <c r="E80" s="38" t="s">
        <v>445</v>
      </c>
      <c r="F80" s="30" t="s">
        <v>78</v>
      </c>
      <c r="G80" s="27" t="s">
        <v>266</v>
      </c>
      <c r="H80" s="27" t="s">
        <v>258</v>
      </c>
      <c r="I80" s="24">
        <v>12</v>
      </c>
      <c r="J80" s="24">
        <v>18576.34</v>
      </c>
      <c r="K80" s="24">
        <f t="shared" si="1"/>
        <v>1548.0283333333334</v>
      </c>
    </row>
    <row r="81" spans="1:11">
      <c r="A81" t="s">
        <v>633</v>
      </c>
      <c r="B81">
        <v>29</v>
      </c>
      <c r="C81" t="s">
        <v>622</v>
      </c>
      <c r="D81">
        <v>2018</v>
      </c>
      <c r="E81" s="38" t="s">
        <v>443</v>
      </c>
      <c r="F81" s="30" t="s">
        <v>156</v>
      </c>
      <c r="G81" s="27" t="s">
        <v>266</v>
      </c>
      <c r="H81" s="27" t="s">
        <v>258</v>
      </c>
      <c r="I81" s="24">
        <v>14</v>
      </c>
      <c r="J81" s="24">
        <v>983.19999999999993</v>
      </c>
      <c r="K81" s="24">
        <f t="shared" si="1"/>
        <v>70.228571428571428</v>
      </c>
    </row>
    <row r="82" spans="1:11">
      <c r="A82" t="s">
        <v>633</v>
      </c>
      <c r="B82">
        <v>29</v>
      </c>
      <c r="C82" t="s">
        <v>622</v>
      </c>
      <c r="D82">
        <v>2018</v>
      </c>
      <c r="E82" s="38" t="s">
        <v>438</v>
      </c>
      <c r="F82" s="30" t="s">
        <v>147</v>
      </c>
      <c r="G82" s="27" t="s">
        <v>266</v>
      </c>
      <c r="H82" s="27" t="s">
        <v>258</v>
      </c>
      <c r="I82" s="24">
        <v>1355</v>
      </c>
      <c r="J82" s="24">
        <v>685575.9700000002</v>
      </c>
      <c r="K82" s="24">
        <f t="shared" si="1"/>
        <v>505.96012546125479</v>
      </c>
    </row>
    <row r="83" spans="1:11">
      <c r="A83" t="s">
        <v>633</v>
      </c>
      <c r="B83">
        <v>29</v>
      </c>
      <c r="C83" t="s">
        <v>622</v>
      </c>
      <c r="D83">
        <v>2018</v>
      </c>
      <c r="E83" s="38" t="s">
        <v>446</v>
      </c>
      <c r="F83" s="30" t="s">
        <v>174</v>
      </c>
      <c r="G83" s="27" t="s">
        <v>266</v>
      </c>
      <c r="H83" s="27" t="s">
        <v>258</v>
      </c>
      <c r="I83" s="24">
        <v>5</v>
      </c>
      <c r="J83" s="24">
        <v>308.35000000000002</v>
      </c>
      <c r="K83" s="24">
        <f t="shared" si="1"/>
        <v>61.67</v>
      </c>
    </row>
    <row r="84" spans="1:11">
      <c r="A84" t="s">
        <v>633</v>
      </c>
      <c r="B84">
        <v>29</v>
      </c>
      <c r="C84" t="s">
        <v>622</v>
      </c>
      <c r="D84">
        <v>2018</v>
      </c>
      <c r="E84" s="38" t="s">
        <v>444</v>
      </c>
      <c r="F84" s="30" t="s">
        <v>192</v>
      </c>
      <c r="G84" s="27" t="s">
        <v>266</v>
      </c>
      <c r="H84" s="27" t="s">
        <v>258</v>
      </c>
      <c r="I84" s="24">
        <v>44</v>
      </c>
      <c r="J84" s="24">
        <v>4666.2700000000004</v>
      </c>
      <c r="K84" s="24">
        <f t="shared" si="1"/>
        <v>106.05159090909092</v>
      </c>
    </row>
    <row r="85" spans="1:11">
      <c r="A85" t="s">
        <v>633</v>
      </c>
      <c r="B85">
        <v>29</v>
      </c>
      <c r="C85" t="s">
        <v>622</v>
      </c>
      <c r="D85">
        <v>2018</v>
      </c>
      <c r="E85" s="38" t="s">
        <v>439</v>
      </c>
      <c r="F85" s="30" t="s">
        <v>195</v>
      </c>
      <c r="G85" s="27" t="s">
        <v>266</v>
      </c>
      <c r="H85" s="27" t="s">
        <v>258</v>
      </c>
      <c r="I85" s="24">
        <v>23</v>
      </c>
      <c r="J85" s="24">
        <v>4862</v>
      </c>
      <c r="K85" s="24">
        <f t="shared" si="1"/>
        <v>211.39130434782609</v>
      </c>
    </row>
    <row r="86" spans="1:11">
      <c r="A86" t="s">
        <v>633</v>
      </c>
      <c r="B86">
        <v>29</v>
      </c>
      <c r="C86" t="s">
        <v>622</v>
      </c>
      <c r="D86">
        <v>2018</v>
      </c>
      <c r="E86" s="26" t="s">
        <v>475</v>
      </c>
      <c r="F86" s="30" t="s">
        <v>4</v>
      </c>
      <c r="G86" s="27" t="s">
        <v>267</v>
      </c>
      <c r="H86" s="27" t="s">
        <v>258</v>
      </c>
      <c r="I86" s="24">
        <v>4</v>
      </c>
      <c r="J86" s="24">
        <v>2000</v>
      </c>
      <c r="K86" s="24">
        <f t="shared" si="1"/>
        <v>500</v>
      </c>
    </row>
    <row r="87" spans="1:11">
      <c r="A87" t="s">
        <v>633</v>
      </c>
      <c r="B87">
        <v>29</v>
      </c>
      <c r="C87" t="s">
        <v>622</v>
      </c>
      <c r="D87">
        <v>2018</v>
      </c>
      <c r="E87" s="26" t="s">
        <v>468</v>
      </c>
      <c r="F87" s="30" t="s">
        <v>3</v>
      </c>
      <c r="G87" s="27" t="s">
        <v>267</v>
      </c>
      <c r="H87" s="27" t="s">
        <v>258</v>
      </c>
      <c r="I87" s="24">
        <v>56</v>
      </c>
      <c r="J87" s="24">
        <v>7547.87</v>
      </c>
      <c r="K87" s="24">
        <f t="shared" si="1"/>
        <v>134.78339285714284</v>
      </c>
    </row>
    <row r="88" spans="1:11">
      <c r="A88" t="s">
        <v>633</v>
      </c>
      <c r="B88">
        <v>29</v>
      </c>
      <c r="C88" t="s">
        <v>622</v>
      </c>
      <c r="D88">
        <v>2018</v>
      </c>
      <c r="E88" s="26" t="s">
        <v>467</v>
      </c>
      <c r="F88" s="30" t="s">
        <v>11</v>
      </c>
      <c r="G88" s="27" t="s">
        <v>267</v>
      </c>
      <c r="H88" s="27" t="s">
        <v>258</v>
      </c>
      <c r="I88" s="24">
        <v>134</v>
      </c>
      <c r="J88" s="24">
        <v>13930.229999999998</v>
      </c>
      <c r="K88" s="24">
        <f t="shared" si="1"/>
        <v>103.95694029850745</v>
      </c>
    </row>
    <row r="89" spans="1:11">
      <c r="A89" t="s">
        <v>633</v>
      </c>
      <c r="B89">
        <v>29</v>
      </c>
      <c r="C89" t="s">
        <v>622</v>
      </c>
      <c r="D89">
        <v>2018</v>
      </c>
      <c r="E89" s="26" t="s">
        <v>458</v>
      </c>
      <c r="F89" s="30" t="s">
        <v>26</v>
      </c>
      <c r="G89" s="27" t="s">
        <v>267</v>
      </c>
      <c r="H89" s="27" t="s">
        <v>258</v>
      </c>
      <c r="I89" s="24">
        <v>204</v>
      </c>
      <c r="J89" s="24">
        <v>40537.379999999983</v>
      </c>
      <c r="K89" s="24">
        <f t="shared" si="1"/>
        <v>198.71264705882345</v>
      </c>
    </row>
    <row r="90" spans="1:11">
      <c r="A90" t="s">
        <v>633</v>
      </c>
      <c r="B90">
        <v>29</v>
      </c>
      <c r="C90" t="s">
        <v>622</v>
      </c>
      <c r="D90">
        <v>2018</v>
      </c>
      <c r="E90" s="26" t="s">
        <v>460</v>
      </c>
      <c r="F90" s="30" t="s">
        <v>13</v>
      </c>
      <c r="G90" s="27" t="s">
        <v>267</v>
      </c>
      <c r="H90" s="27" t="s">
        <v>258</v>
      </c>
      <c r="I90" s="24">
        <v>116</v>
      </c>
      <c r="J90" s="24">
        <v>11791.39</v>
      </c>
      <c r="K90" s="24">
        <f t="shared" si="1"/>
        <v>101.64991379310344</v>
      </c>
    </row>
    <row r="91" spans="1:11">
      <c r="A91" t="s">
        <v>633</v>
      </c>
      <c r="B91">
        <v>29</v>
      </c>
      <c r="C91" t="s">
        <v>622</v>
      </c>
      <c r="D91">
        <v>2018</v>
      </c>
      <c r="E91" s="26" t="s">
        <v>482</v>
      </c>
      <c r="F91" s="30" t="s">
        <v>635</v>
      </c>
      <c r="G91" s="27" t="s">
        <v>267</v>
      </c>
      <c r="H91" s="27" t="s">
        <v>258</v>
      </c>
      <c r="I91" s="24">
        <v>17</v>
      </c>
      <c r="J91" s="24">
        <v>1370.5</v>
      </c>
      <c r="K91" s="24">
        <f t="shared" si="1"/>
        <v>80.617647058823536</v>
      </c>
    </row>
    <row r="92" spans="1:11">
      <c r="A92" t="s">
        <v>633</v>
      </c>
      <c r="B92">
        <v>29</v>
      </c>
      <c r="C92" t="s">
        <v>622</v>
      </c>
      <c r="D92">
        <v>2018</v>
      </c>
      <c r="E92" s="26" t="s">
        <v>474</v>
      </c>
      <c r="F92" s="30" t="s">
        <v>196</v>
      </c>
      <c r="G92" s="27" t="s">
        <v>267</v>
      </c>
      <c r="H92" s="27" t="s">
        <v>258</v>
      </c>
      <c r="I92" s="24">
        <v>20</v>
      </c>
      <c r="J92" s="24">
        <v>6126.0099999999984</v>
      </c>
      <c r="K92" s="24">
        <f t="shared" si="1"/>
        <v>306.30049999999994</v>
      </c>
    </row>
    <row r="93" spans="1:11">
      <c r="A93" t="s">
        <v>633</v>
      </c>
      <c r="B93">
        <v>29</v>
      </c>
      <c r="C93" t="s">
        <v>622</v>
      </c>
      <c r="D93">
        <v>2018</v>
      </c>
      <c r="E93" s="26" t="s">
        <v>470</v>
      </c>
      <c r="F93" s="30" t="s">
        <v>99</v>
      </c>
      <c r="G93" s="27" t="s">
        <v>267</v>
      </c>
      <c r="H93" s="27" t="s">
        <v>258</v>
      </c>
      <c r="I93" s="24">
        <v>79</v>
      </c>
      <c r="J93" s="24">
        <v>13754.41</v>
      </c>
      <c r="K93" s="24">
        <f t="shared" si="1"/>
        <v>174.10645569620252</v>
      </c>
    </row>
    <row r="94" spans="1:11">
      <c r="A94" t="s">
        <v>633</v>
      </c>
      <c r="B94">
        <v>29</v>
      </c>
      <c r="C94" t="s">
        <v>622</v>
      </c>
      <c r="D94">
        <v>2018</v>
      </c>
      <c r="E94" s="38" t="s">
        <v>450</v>
      </c>
      <c r="F94" s="30" t="s">
        <v>42</v>
      </c>
      <c r="G94" s="27" t="s">
        <v>267</v>
      </c>
      <c r="H94" s="27" t="s">
        <v>258</v>
      </c>
      <c r="I94" s="24">
        <v>0</v>
      </c>
      <c r="J94" s="24">
        <v>0</v>
      </c>
      <c r="K94" s="24">
        <f t="shared" si="1"/>
        <v>0</v>
      </c>
    </row>
    <row r="95" spans="1:11">
      <c r="A95" t="s">
        <v>633</v>
      </c>
      <c r="B95">
        <v>29</v>
      </c>
      <c r="C95" t="s">
        <v>622</v>
      </c>
      <c r="D95">
        <v>2018</v>
      </c>
      <c r="E95" s="38" t="s">
        <v>462</v>
      </c>
      <c r="F95" s="30" t="s">
        <v>463</v>
      </c>
      <c r="G95" s="27" t="s">
        <v>267</v>
      </c>
      <c r="H95" s="27" t="s">
        <v>258</v>
      </c>
      <c r="I95" s="24">
        <v>88</v>
      </c>
      <c r="J95" s="24">
        <v>18072.360000000004</v>
      </c>
      <c r="K95" s="24">
        <f t="shared" si="1"/>
        <v>205.36772727272731</v>
      </c>
    </row>
    <row r="96" spans="1:11">
      <c r="A96" t="s">
        <v>633</v>
      </c>
      <c r="B96">
        <v>29</v>
      </c>
      <c r="C96" t="s">
        <v>622</v>
      </c>
      <c r="D96">
        <v>2018</v>
      </c>
      <c r="E96" s="38" t="s">
        <v>469</v>
      </c>
      <c r="F96" s="30" t="s">
        <v>48</v>
      </c>
      <c r="G96" s="27" t="s">
        <v>267</v>
      </c>
      <c r="H96" s="27" t="s">
        <v>258</v>
      </c>
      <c r="I96" s="24">
        <v>24</v>
      </c>
      <c r="J96" s="24">
        <v>6170.6199999999981</v>
      </c>
      <c r="K96" s="24">
        <f t="shared" si="1"/>
        <v>257.10916666666657</v>
      </c>
    </row>
    <row r="97" spans="1:11">
      <c r="A97" t="s">
        <v>633</v>
      </c>
      <c r="B97">
        <v>29</v>
      </c>
      <c r="C97" t="s">
        <v>622</v>
      </c>
      <c r="D97">
        <v>2018</v>
      </c>
      <c r="E97" s="38" t="s">
        <v>452</v>
      </c>
      <c r="F97" s="30" t="s">
        <v>49</v>
      </c>
      <c r="G97" s="27" t="s">
        <v>267</v>
      </c>
      <c r="H97" s="27" t="s">
        <v>258</v>
      </c>
      <c r="I97" s="24">
        <v>748</v>
      </c>
      <c r="J97" s="24">
        <v>148803.57000000027</v>
      </c>
      <c r="K97" s="24">
        <f t="shared" si="1"/>
        <v>198.93525401069556</v>
      </c>
    </row>
    <row r="98" spans="1:11">
      <c r="A98" t="s">
        <v>633</v>
      </c>
      <c r="B98">
        <v>29</v>
      </c>
      <c r="C98" t="s">
        <v>622</v>
      </c>
      <c r="D98">
        <v>2018</v>
      </c>
      <c r="E98" s="38" t="s">
        <v>465</v>
      </c>
      <c r="F98" s="30" t="s">
        <v>64</v>
      </c>
      <c r="G98" s="27" t="s">
        <v>267</v>
      </c>
      <c r="H98" s="27" t="s">
        <v>258</v>
      </c>
      <c r="I98" s="24">
        <v>45</v>
      </c>
      <c r="J98" s="24">
        <v>14639.39</v>
      </c>
      <c r="K98" s="24">
        <f t="shared" si="1"/>
        <v>325.31977777777774</v>
      </c>
    </row>
    <row r="99" spans="1:11">
      <c r="A99" t="s">
        <v>633</v>
      </c>
      <c r="B99">
        <v>29</v>
      </c>
      <c r="C99" t="s">
        <v>622</v>
      </c>
      <c r="D99">
        <v>2018</v>
      </c>
      <c r="E99" s="38" t="s">
        <v>457</v>
      </c>
      <c r="F99" s="30" t="s">
        <v>72</v>
      </c>
      <c r="G99" s="27" t="s">
        <v>267</v>
      </c>
      <c r="H99" s="27" t="s">
        <v>258</v>
      </c>
      <c r="I99" s="24">
        <v>39</v>
      </c>
      <c r="J99" s="24">
        <v>7524.14</v>
      </c>
      <c r="K99" s="24">
        <f t="shared" si="1"/>
        <v>192.92666666666668</v>
      </c>
    </row>
    <row r="100" spans="1:11">
      <c r="A100" t="s">
        <v>633</v>
      </c>
      <c r="B100">
        <v>29</v>
      </c>
      <c r="C100" t="s">
        <v>622</v>
      </c>
      <c r="D100">
        <v>2018</v>
      </c>
      <c r="E100" s="38" t="s">
        <v>451</v>
      </c>
      <c r="F100" s="30" t="s">
        <v>82</v>
      </c>
      <c r="G100" s="27" t="s">
        <v>267</v>
      </c>
      <c r="H100" s="27" t="s">
        <v>258</v>
      </c>
      <c r="I100" s="24">
        <v>16</v>
      </c>
      <c r="J100" s="24">
        <v>4879</v>
      </c>
      <c r="K100" s="24">
        <f t="shared" si="1"/>
        <v>304.9375</v>
      </c>
    </row>
    <row r="101" spans="1:11">
      <c r="A101" t="s">
        <v>633</v>
      </c>
      <c r="B101">
        <v>29</v>
      </c>
      <c r="C101" t="s">
        <v>622</v>
      </c>
      <c r="D101">
        <v>2018</v>
      </c>
      <c r="E101" s="38" t="s">
        <v>454</v>
      </c>
      <c r="F101" s="30" t="s">
        <v>91</v>
      </c>
      <c r="G101" s="27" t="s">
        <v>267</v>
      </c>
      <c r="H101" s="27" t="s">
        <v>258</v>
      </c>
      <c r="I101" s="24">
        <v>610</v>
      </c>
      <c r="J101" s="24">
        <v>101417.00000000007</v>
      </c>
      <c r="K101" s="24">
        <f t="shared" si="1"/>
        <v>166.25737704918043</v>
      </c>
    </row>
    <row r="102" spans="1:11">
      <c r="A102" t="s">
        <v>633</v>
      </c>
      <c r="B102">
        <v>29</v>
      </c>
      <c r="C102" t="s">
        <v>622</v>
      </c>
      <c r="D102">
        <v>2018</v>
      </c>
      <c r="E102" s="38" t="s">
        <v>459</v>
      </c>
      <c r="F102" s="30" t="s">
        <v>124</v>
      </c>
      <c r="G102" s="27" t="s">
        <v>267</v>
      </c>
      <c r="H102" s="27" t="s">
        <v>258</v>
      </c>
      <c r="I102" s="24">
        <v>15</v>
      </c>
      <c r="J102" s="24">
        <v>4358.0199999999995</v>
      </c>
      <c r="K102" s="24">
        <f t="shared" si="1"/>
        <v>290.53466666666662</v>
      </c>
    </row>
    <row r="103" spans="1:11">
      <c r="A103" t="s">
        <v>633</v>
      </c>
      <c r="B103">
        <v>29</v>
      </c>
      <c r="C103" t="s">
        <v>622</v>
      </c>
      <c r="D103">
        <v>2018</v>
      </c>
      <c r="E103" s="38" t="s">
        <v>476</v>
      </c>
      <c r="F103" s="30" t="s">
        <v>477</v>
      </c>
      <c r="G103" s="27" t="s">
        <v>267</v>
      </c>
      <c r="H103" s="27" t="s">
        <v>258</v>
      </c>
      <c r="I103" s="24">
        <v>0</v>
      </c>
      <c r="J103" s="24">
        <v>0</v>
      </c>
      <c r="K103" s="24">
        <f t="shared" si="1"/>
        <v>0</v>
      </c>
    </row>
    <row r="104" spans="1:11">
      <c r="A104" t="s">
        <v>633</v>
      </c>
      <c r="B104">
        <v>29</v>
      </c>
      <c r="C104" t="s">
        <v>622</v>
      </c>
      <c r="D104">
        <v>2018</v>
      </c>
      <c r="E104" s="38" t="s">
        <v>453</v>
      </c>
      <c r="F104" s="30" t="s">
        <v>153</v>
      </c>
      <c r="G104" s="27" t="s">
        <v>267</v>
      </c>
      <c r="H104" s="27" t="s">
        <v>258</v>
      </c>
      <c r="I104" s="24">
        <v>165</v>
      </c>
      <c r="J104" s="24">
        <v>20318.480000000003</v>
      </c>
      <c r="K104" s="24">
        <f t="shared" si="1"/>
        <v>123.14230303030305</v>
      </c>
    </row>
    <row r="105" spans="1:11">
      <c r="A105" t="s">
        <v>633</v>
      </c>
      <c r="B105">
        <v>29</v>
      </c>
      <c r="C105" t="s">
        <v>622</v>
      </c>
      <c r="D105">
        <v>2018</v>
      </c>
      <c r="E105" s="38" t="s">
        <v>478</v>
      </c>
      <c r="F105" s="30" t="s">
        <v>21</v>
      </c>
      <c r="G105" s="27" t="s">
        <v>267</v>
      </c>
      <c r="H105" s="27" t="s">
        <v>258</v>
      </c>
      <c r="I105" s="24">
        <v>0</v>
      </c>
      <c r="J105" s="24">
        <v>0</v>
      </c>
      <c r="K105" s="24">
        <f t="shared" si="1"/>
        <v>0</v>
      </c>
    </row>
    <row r="106" spans="1:11">
      <c r="A106" t="s">
        <v>633</v>
      </c>
      <c r="B106">
        <v>29</v>
      </c>
      <c r="C106" t="s">
        <v>622</v>
      </c>
      <c r="D106">
        <v>2018</v>
      </c>
      <c r="E106" s="38" t="s">
        <v>471</v>
      </c>
      <c r="F106" s="30" t="s">
        <v>472</v>
      </c>
      <c r="G106" s="27" t="s">
        <v>267</v>
      </c>
      <c r="H106" s="27" t="s">
        <v>258</v>
      </c>
      <c r="I106" s="24">
        <v>71</v>
      </c>
      <c r="J106" s="24">
        <v>7597.7699999999986</v>
      </c>
      <c r="K106" s="24">
        <f t="shared" si="1"/>
        <v>107.01084507042252</v>
      </c>
    </row>
    <row r="107" spans="1:11">
      <c r="A107" t="s">
        <v>633</v>
      </c>
      <c r="B107">
        <v>29</v>
      </c>
      <c r="C107" t="s">
        <v>622</v>
      </c>
      <c r="D107">
        <v>2018</v>
      </c>
      <c r="E107" s="38" t="s">
        <v>461</v>
      </c>
      <c r="F107" s="30" t="s">
        <v>103</v>
      </c>
      <c r="G107" s="27" t="s">
        <v>267</v>
      </c>
      <c r="H107" s="27" t="s">
        <v>258</v>
      </c>
      <c r="I107" s="24">
        <v>201</v>
      </c>
      <c r="J107" s="24">
        <v>28451.460000000021</v>
      </c>
      <c r="K107" s="24">
        <f t="shared" si="1"/>
        <v>141.54955223880609</v>
      </c>
    </row>
    <row r="108" spans="1:11">
      <c r="A108" t="s">
        <v>633</v>
      </c>
      <c r="B108">
        <v>29</v>
      </c>
      <c r="C108" t="s">
        <v>622</v>
      </c>
      <c r="D108">
        <v>2018</v>
      </c>
      <c r="E108" s="38" t="s">
        <v>479</v>
      </c>
      <c r="F108" s="30" t="s">
        <v>116</v>
      </c>
      <c r="G108" s="27" t="s">
        <v>267</v>
      </c>
      <c r="H108" s="27" t="s">
        <v>258</v>
      </c>
      <c r="I108" s="24">
        <v>0</v>
      </c>
      <c r="J108" s="24">
        <v>0</v>
      </c>
      <c r="K108" s="24">
        <f t="shared" si="1"/>
        <v>0</v>
      </c>
    </row>
    <row r="109" spans="1:11">
      <c r="A109" t="s">
        <v>633</v>
      </c>
      <c r="B109">
        <v>29</v>
      </c>
      <c r="C109" t="s">
        <v>622</v>
      </c>
      <c r="D109">
        <v>2018</v>
      </c>
      <c r="E109" s="38" t="s">
        <v>464</v>
      </c>
      <c r="F109" s="30" t="s">
        <v>194</v>
      </c>
      <c r="G109" s="27" t="s">
        <v>267</v>
      </c>
      <c r="H109" s="27" t="s">
        <v>258</v>
      </c>
      <c r="I109" s="24">
        <v>0</v>
      </c>
      <c r="J109" s="24">
        <v>0</v>
      </c>
      <c r="K109" s="24">
        <f t="shared" si="1"/>
        <v>0</v>
      </c>
    </row>
    <row r="110" spans="1:11">
      <c r="A110" t="s">
        <v>633</v>
      </c>
      <c r="B110">
        <v>29</v>
      </c>
      <c r="C110" t="s">
        <v>622</v>
      </c>
      <c r="D110">
        <v>2018</v>
      </c>
      <c r="E110" s="38" t="s">
        <v>480</v>
      </c>
      <c r="F110" s="30" t="s">
        <v>481</v>
      </c>
      <c r="G110" s="27" t="s">
        <v>267</v>
      </c>
      <c r="H110" s="27" t="s">
        <v>258</v>
      </c>
      <c r="I110" s="24">
        <v>172</v>
      </c>
      <c r="J110" s="24">
        <v>44886.869999999995</v>
      </c>
      <c r="K110" s="24">
        <f t="shared" si="1"/>
        <v>260.97017441860464</v>
      </c>
    </row>
    <row r="111" spans="1:11">
      <c r="A111" t="s">
        <v>633</v>
      </c>
      <c r="B111">
        <v>29</v>
      </c>
      <c r="C111" t="s">
        <v>622</v>
      </c>
      <c r="D111">
        <v>2018</v>
      </c>
      <c r="E111" s="38" t="s">
        <v>455</v>
      </c>
      <c r="F111" s="30" t="s">
        <v>456</v>
      </c>
      <c r="G111" s="27" t="s">
        <v>267</v>
      </c>
      <c r="H111" s="27" t="s">
        <v>258</v>
      </c>
      <c r="I111" s="24">
        <v>48</v>
      </c>
      <c r="J111" s="24">
        <v>3968.4699999999993</v>
      </c>
      <c r="K111" s="24">
        <f t="shared" si="1"/>
        <v>82.676458333333315</v>
      </c>
    </row>
    <row r="112" spans="1:11">
      <c r="A112" t="s">
        <v>633</v>
      </c>
      <c r="B112">
        <v>29</v>
      </c>
      <c r="C112" t="s">
        <v>622</v>
      </c>
      <c r="D112">
        <v>2018</v>
      </c>
      <c r="E112" s="38" t="s">
        <v>473</v>
      </c>
      <c r="F112" s="30" t="s">
        <v>178</v>
      </c>
      <c r="G112" s="27" t="s">
        <v>267</v>
      </c>
      <c r="H112" s="27" t="s">
        <v>258</v>
      </c>
      <c r="I112" s="24">
        <v>80</v>
      </c>
      <c r="J112" s="24">
        <v>38486.489999999983</v>
      </c>
      <c r="K112" s="24">
        <f t="shared" si="1"/>
        <v>481.08112499999982</v>
      </c>
    </row>
    <row r="113" spans="1:11">
      <c r="A113" t="s">
        <v>633</v>
      </c>
      <c r="B113">
        <v>29</v>
      </c>
      <c r="C113" t="s">
        <v>622</v>
      </c>
      <c r="D113">
        <v>2018</v>
      </c>
      <c r="E113" s="38" t="s">
        <v>466</v>
      </c>
      <c r="F113" s="30" t="s">
        <v>356</v>
      </c>
      <c r="G113" s="27" t="s">
        <v>267</v>
      </c>
      <c r="H113" s="27" t="s">
        <v>258</v>
      </c>
      <c r="I113" s="24">
        <v>111</v>
      </c>
      <c r="J113" s="24">
        <v>24556.300000000007</v>
      </c>
      <c r="K113" s="24">
        <f t="shared" si="1"/>
        <v>221.22792792792799</v>
      </c>
    </row>
    <row r="114" spans="1:11">
      <c r="A114" t="s">
        <v>633</v>
      </c>
      <c r="B114">
        <v>29</v>
      </c>
      <c r="C114" t="s">
        <v>622</v>
      </c>
      <c r="D114">
        <v>2018</v>
      </c>
      <c r="E114" s="38" t="s">
        <v>485</v>
      </c>
      <c r="F114" s="30" t="s">
        <v>100</v>
      </c>
      <c r="G114" s="27" t="s">
        <v>272</v>
      </c>
      <c r="H114" s="27" t="s">
        <v>260</v>
      </c>
      <c r="I114" s="24">
        <v>6</v>
      </c>
      <c r="J114" s="24">
        <v>158.04000000000002</v>
      </c>
      <c r="K114" s="24">
        <f t="shared" si="1"/>
        <v>26.340000000000003</v>
      </c>
    </row>
    <row r="115" spans="1:11">
      <c r="A115" t="s">
        <v>633</v>
      </c>
      <c r="B115">
        <v>29</v>
      </c>
      <c r="C115" t="s">
        <v>622</v>
      </c>
      <c r="D115">
        <v>2018</v>
      </c>
      <c r="E115" s="38" t="s">
        <v>487</v>
      </c>
      <c r="F115" s="30" t="s">
        <v>488</v>
      </c>
      <c r="G115" s="27" t="s">
        <v>272</v>
      </c>
      <c r="H115" s="27" t="s">
        <v>260</v>
      </c>
      <c r="I115" s="24">
        <v>7</v>
      </c>
      <c r="J115" s="24">
        <v>3796</v>
      </c>
      <c r="K115" s="24">
        <f t="shared" si="1"/>
        <v>542.28571428571433</v>
      </c>
    </row>
    <row r="116" spans="1:11">
      <c r="A116" t="s">
        <v>633</v>
      </c>
      <c r="B116">
        <v>29</v>
      </c>
      <c r="C116" t="s">
        <v>622</v>
      </c>
      <c r="D116">
        <v>2018</v>
      </c>
      <c r="E116" s="38" t="s">
        <v>486</v>
      </c>
      <c r="F116" s="30" t="s">
        <v>182</v>
      </c>
      <c r="G116" s="27" t="s">
        <v>272</v>
      </c>
      <c r="H116" s="27" t="s">
        <v>260</v>
      </c>
      <c r="I116" s="24">
        <v>0</v>
      </c>
      <c r="J116" s="24">
        <v>0</v>
      </c>
      <c r="K116" s="24">
        <f t="shared" si="1"/>
        <v>0</v>
      </c>
    </row>
    <row r="117" spans="1:11">
      <c r="A117" t="s">
        <v>633</v>
      </c>
      <c r="B117">
        <v>29</v>
      </c>
      <c r="C117" t="s">
        <v>622</v>
      </c>
      <c r="D117">
        <v>2018</v>
      </c>
      <c r="E117" s="38" t="s">
        <v>489</v>
      </c>
      <c r="F117" s="30" t="s">
        <v>184</v>
      </c>
      <c r="G117" s="27" t="s">
        <v>272</v>
      </c>
      <c r="H117" s="27" t="s">
        <v>260</v>
      </c>
      <c r="I117" s="24">
        <v>0</v>
      </c>
      <c r="J117" s="24">
        <v>0</v>
      </c>
      <c r="K117" s="24">
        <f t="shared" si="1"/>
        <v>0</v>
      </c>
    </row>
    <row r="118" spans="1:11">
      <c r="A118" t="s">
        <v>633</v>
      </c>
      <c r="B118">
        <v>29</v>
      </c>
      <c r="C118" t="s">
        <v>622</v>
      </c>
      <c r="D118">
        <v>2018</v>
      </c>
      <c r="E118" s="38" t="s">
        <v>484</v>
      </c>
      <c r="F118" s="30" t="s">
        <v>193</v>
      </c>
      <c r="G118" s="27" t="s">
        <v>272</v>
      </c>
      <c r="H118" s="27" t="s">
        <v>260</v>
      </c>
      <c r="I118" s="24">
        <v>8</v>
      </c>
      <c r="J118" s="24">
        <v>3533.15</v>
      </c>
      <c r="K118" s="24">
        <f t="shared" si="1"/>
        <v>441.64375000000001</v>
      </c>
    </row>
    <row r="119" spans="1:11">
      <c r="A119" t="s">
        <v>633</v>
      </c>
      <c r="B119">
        <v>29</v>
      </c>
      <c r="C119" t="s">
        <v>622</v>
      </c>
      <c r="D119">
        <v>2018</v>
      </c>
      <c r="E119" s="26" t="s">
        <v>490</v>
      </c>
      <c r="F119" s="30" t="s">
        <v>39</v>
      </c>
      <c r="G119" s="27" t="s">
        <v>273</v>
      </c>
      <c r="H119" s="27" t="s">
        <v>260</v>
      </c>
      <c r="I119" s="24">
        <v>4795</v>
      </c>
      <c r="J119" s="24">
        <v>813270.43000000285</v>
      </c>
      <c r="K119" s="24">
        <f t="shared" si="1"/>
        <v>169.60801459854073</v>
      </c>
    </row>
    <row r="120" spans="1:11">
      <c r="A120" t="s">
        <v>633</v>
      </c>
      <c r="B120">
        <v>29</v>
      </c>
      <c r="C120" t="s">
        <v>622</v>
      </c>
      <c r="D120">
        <v>2018</v>
      </c>
      <c r="E120" s="38" t="s">
        <v>494</v>
      </c>
      <c r="F120" s="30" t="s">
        <v>79</v>
      </c>
      <c r="G120" s="27" t="s">
        <v>273</v>
      </c>
      <c r="H120" s="27" t="s">
        <v>260</v>
      </c>
      <c r="I120" s="24">
        <v>0</v>
      </c>
      <c r="J120" s="24">
        <v>0</v>
      </c>
      <c r="K120" s="24">
        <f t="shared" si="1"/>
        <v>0</v>
      </c>
    </row>
    <row r="121" spans="1:11">
      <c r="A121" t="s">
        <v>633</v>
      </c>
      <c r="B121">
        <v>29</v>
      </c>
      <c r="C121" t="s">
        <v>622</v>
      </c>
      <c r="D121">
        <v>2018</v>
      </c>
      <c r="E121" s="38" t="s">
        <v>491</v>
      </c>
      <c r="F121" s="30" t="s">
        <v>93</v>
      </c>
      <c r="G121" s="27" t="s">
        <v>273</v>
      </c>
      <c r="H121" s="27" t="s">
        <v>260</v>
      </c>
      <c r="I121" s="24">
        <v>1167</v>
      </c>
      <c r="J121" s="24">
        <v>238801.15000000148</v>
      </c>
      <c r="K121" s="24">
        <f t="shared" si="1"/>
        <v>204.62823479006124</v>
      </c>
    </row>
    <row r="122" spans="1:11">
      <c r="A122" t="s">
        <v>633</v>
      </c>
      <c r="B122">
        <v>29</v>
      </c>
      <c r="C122" t="s">
        <v>622</v>
      </c>
      <c r="D122">
        <v>2018</v>
      </c>
      <c r="E122" s="38" t="s">
        <v>496</v>
      </c>
      <c r="F122" s="30" t="s">
        <v>122</v>
      </c>
      <c r="G122" s="27" t="s">
        <v>273</v>
      </c>
      <c r="H122" s="27" t="s">
        <v>260</v>
      </c>
      <c r="I122" s="24">
        <v>0</v>
      </c>
      <c r="J122" s="24">
        <v>0</v>
      </c>
      <c r="K122" s="24">
        <f t="shared" si="1"/>
        <v>0</v>
      </c>
    </row>
    <row r="123" spans="1:11">
      <c r="A123" t="s">
        <v>633</v>
      </c>
      <c r="B123">
        <v>29</v>
      </c>
      <c r="C123" t="s">
        <v>622</v>
      </c>
      <c r="D123">
        <v>2018</v>
      </c>
      <c r="E123" s="38" t="s">
        <v>495</v>
      </c>
      <c r="F123" s="30" t="s">
        <v>121</v>
      </c>
      <c r="G123" s="27" t="s">
        <v>273</v>
      </c>
      <c r="H123" s="27" t="s">
        <v>260</v>
      </c>
      <c r="I123" s="24">
        <v>129</v>
      </c>
      <c r="J123" s="24">
        <v>61132.47</v>
      </c>
      <c r="K123" s="24">
        <f t="shared" si="1"/>
        <v>473.89511627906978</v>
      </c>
    </row>
    <row r="124" spans="1:11">
      <c r="A124" t="s">
        <v>633</v>
      </c>
      <c r="B124">
        <v>29</v>
      </c>
      <c r="C124" t="s">
        <v>622</v>
      </c>
      <c r="D124">
        <v>2018</v>
      </c>
      <c r="E124" s="38" t="s">
        <v>492</v>
      </c>
      <c r="F124" s="30" t="s">
        <v>354</v>
      </c>
      <c r="G124" s="27" t="s">
        <v>273</v>
      </c>
      <c r="H124" s="27" t="s">
        <v>260</v>
      </c>
      <c r="I124" s="24">
        <v>479</v>
      </c>
      <c r="J124" s="24">
        <v>64198.939999999966</v>
      </c>
      <c r="K124" s="24">
        <f t="shared" si="1"/>
        <v>134.02701461377865</v>
      </c>
    </row>
    <row r="125" spans="1:11">
      <c r="A125" t="s">
        <v>633</v>
      </c>
      <c r="B125">
        <v>29</v>
      </c>
      <c r="C125" t="s">
        <v>622</v>
      </c>
      <c r="D125">
        <v>2018</v>
      </c>
      <c r="E125" s="38" t="s">
        <v>493</v>
      </c>
      <c r="F125" s="30" t="s">
        <v>188</v>
      </c>
      <c r="G125" s="27" t="s">
        <v>273</v>
      </c>
      <c r="H125" s="27" t="s">
        <v>260</v>
      </c>
      <c r="I125" s="24">
        <v>225</v>
      </c>
      <c r="J125" s="24">
        <v>53599.87</v>
      </c>
      <c r="K125" s="24">
        <f t="shared" si="1"/>
        <v>238.22164444444445</v>
      </c>
    </row>
    <row r="126" spans="1:11">
      <c r="A126" t="s">
        <v>633</v>
      </c>
      <c r="B126">
        <v>29</v>
      </c>
      <c r="C126" t="s">
        <v>622</v>
      </c>
      <c r="D126">
        <v>2018</v>
      </c>
      <c r="E126" s="26" t="s">
        <v>506</v>
      </c>
      <c r="F126" s="30" t="s">
        <v>23</v>
      </c>
      <c r="G126" s="27" t="s">
        <v>274</v>
      </c>
      <c r="H126" s="27" t="s">
        <v>260</v>
      </c>
      <c r="I126" s="24">
        <v>44</v>
      </c>
      <c r="J126" s="24">
        <v>4612.8000000000011</v>
      </c>
      <c r="K126" s="24">
        <f t="shared" si="1"/>
        <v>104.83636363636366</v>
      </c>
    </row>
    <row r="127" spans="1:11">
      <c r="A127" t="s">
        <v>633</v>
      </c>
      <c r="B127">
        <v>29</v>
      </c>
      <c r="C127" t="s">
        <v>622</v>
      </c>
      <c r="D127">
        <v>2018</v>
      </c>
      <c r="E127" s="26" t="s">
        <v>503</v>
      </c>
      <c r="F127" s="30" t="s">
        <v>95</v>
      </c>
      <c r="G127" s="27" t="s">
        <v>274</v>
      </c>
      <c r="H127" s="27" t="s">
        <v>260</v>
      </c>
      <c r="I127" s="24">
        <v>571</v>
      </c>
      <c r="J127" s="24">
        <v>106977.32000000017</v>
      </c>
      <c r="K127" s="24">
        <f t="shared" si="1"/>
        <v>187.35082311733831</v>
      </c>
    </row>
    <row r="128" spans="1:11">
      <c r="A128" t="s">
        <v>633</v>
      </c>
      <c r="B128">
        <v>29</v>
      </c>
      <c r="C128" t="s">
        <v>622</v>
      </c>
      <c r="D128">
        <v>2018</v>
      </c>
      <c r="E128" s="38" t="s">
        <v>507</v>
      </c>
      <c r="F128" s="30" t="s">
        <v>183</v>
      </c>
      <c r="G128" s="27" t="s">
        <v>274</v>
      </c>
      <c r="H128" s="27" t="s">
        <v>260</v>
      </c>
      <c r="I128" s="24">
        <v>8</v>
      </c>
      <c r="J128" s="24">
        <v>5309.48</v>
      </c>
      <c r="K128" s="24">
        <f t="shared" si="1"/>
        <v>663.68499999999995</v>
      </c>
    </row>
    <row r="129" spans="1:11">
      <c r="A129" t="s">
        <v>633</v>
      </c>
      <c r="B129">
        <v>29</v>
      </c>
      <c r="C129" t="s">
        <v>622</v>
      </c>
      <c r="D129">
        <v>2018</v>
      </c>
      <c r="E129" s="38" t="s">
        <v>497</v>
      </c>
      <c r="F129" s="30" t="s">
        <v>84</v>
      </c>
      <c r="G129" s="27" t="s">
        <v>274</v>
      </c>
      <c r="H129" s="27" t="s">
        <v>260</v>
      </c>
      <c r="I129" s="24">
        <v>1422</v>
      </c>
      <c r="J129" s="24">
        <v>113820.53000000023</v>
      </c>
      <c r="K129" s="24">
        <f t="shared" si="1"/>
        <v>80.042566807313804</v>
      </c>
    </row>
    <row r="130" spans="1:11">
      <c r="A130" t="s">
        <v>633</v>
      </c>
      <c r="B130">
        <v>29</v>
      </c>
      <c r="C130" t="s">
        <v>622</v>
      </c>
      <c r="D130">
        <v>2018</v>
      </c>
      <c r="E130" s="38" t="s">
        <v>504</v>
      </c>
      <c r="F130" s="30" t="s">
        <v>101</v>
      </c>
      <c r="G130" s="27" t="s">
        <v>274</v>
      </c>
      <c r="H130" s="27" t="s">
        <v>260</v>
      </c>
      <c r="I130" s="24">
        <v>210</v>
      </c>
      <c r="J130" s="24">
        <v>28070.69</v>
      </c>
      <c r="K130" s="24">
        <f t="shared" si="1"/>
        <v>133.66995238095237</v>
      </c>
    </row>
    <row r="131" spans="1:11">
      <c r="A131" t="s">
        <v>633</v>
      </c>
      <c r="B131">
        <v>29</v>
      </c>
      <c r="C131" t="s">
        <v>622</v>
      </c>
      <c r="D131">
        <v>2018</v>
      </c>
      <c r="E131" s="38" t="s">
        <v>502</v>
      </c>
      <c r="F131" s="30" t="s">
        <v>131</v>
      </c>
      <c r="G131" s="27" t="s">
        <v>274</v>
      </c>
      <c r="H131" s="27" t="s">
        <v>260</v>
      </c>
      <c r="I131" s="24">
        <v>896</v>
      </c>
      <c r="J131" s="24">
        <v>84903.959999999948</v>
      </c>
      <c r="K131" s="24">
        <f t="shared" ref="K131:K194" si="2">IFERROR(J131/I131,0)</f>
        <v>94.758883928571365</v>
      </c>
    </row>
    <row r="132" spans="1:11">
      <c r="A132" t="s">
        <v>633</v>
      </c>
      <c r="B132">
        <v>29</v>
      </c>
      <c r="C132" t="s">
        <v>622</v>
      </c>
      <c r="D132">
        <v>2018</v>
      </c>
      <c r="E132" s="38" t="s">
        <v>501</v>
      </c>
      <c r="F132" s="30" t="s">
        <v>120</v>
      </c>
      <c r="G132" s="27" t="s">
        <v>274</v>
      </c>
      <c r="H132" s="27" t="s">
        <v>260</v>
      </c>
      <c r="I132" s="24">
        <v>472</v>
      </c>
      <c r="J132" s="24">
        <v>67497.940000000031</v>
      </c>
      <c r="K132" s="24">
        <f t="shared" si="2"/>
        <v>143.00411016949158</v>
      </c>
    </row>
    <row r="133" spans="1:11">
      <c r="A133" t="s">
        <v>633</v>
      </c>
      <c r="B133">
        <v>29</v>
      </c>
      <c r="C133" t="s">
        <v>622</v>
      </c>
      <c r="D133">
        <v>2018</v>
      </c>
      <c r="E133" s="38" t="s">
        <v>498</v>
      </c>
      <c r="F133" s="30" t="s">
        <v>150</v>
      </c>
      <c r="G133" s="27" t="s">
        <v>274</v>
      </c>
      <c r="H133" s="27" t="s">
        <v>260</v>
      </c>
      <c r="I133" s="24">
        <v>351</v>
      </c>
      <c r="J133" s="24">
        <v>46386.15</v>
      </c>
      <c r="K133" s="24">
        <f t="shared" si="2"/>
        <v>132.1542735042735</v>
      </c>
    </row>
    <row r="134" spans="1:11">
      <c r="A134" t="s">
        <v>633</v>
      </c>
      <c r="B134">
        <v>29</v>
      </c>
      <c r="C134" t="s">
        <v>622</v>
      </c>
      <c r="D134">
        <v>2018</v>
      </c>
      <c r="E134" s="38" t="s">
        <v>505</v>
      </c>
      <c r="F134" s="30" t="s">
        <v>167</v>
      </c>
      <c r="G134" s="27" t="s">
        <v>274</v>
      </c>
      <c r="H134" s="27" t="s">
        <v>260</v>
      </c>
      <c r="I134" s="24">
        <v>312</v>
      </c>
      <c r="J134" s="24">
        <v>32427.599999999973</v>
      </c>
      <c r="K134" s="24">
        <f t="shared" si="2"/>
        <v>103.9346153846153</v>
      </c>
    </row>
    <row r="135" spans="1:11">
      <c r="A135" t="s">
        <v>633</v>
      </c>
      <c r="B135">
        <v>29</v>
      </c>
      <c r="C135" t="s">
        <v>622</v>
      </c>
      <c r="D135">
        <v>2018</v>
      </c>
      <c r="E135" s="38" t="s">
        <v>500</v>
      </c>
      <c r="F135" s="30" t="s">
        <v>181</v>
      </c>
      <c r="G135" s="27" t="s">
        <v>274</v>
      </c>
      <c r="H135" s="27" t="s">
        <v>260</v>
      </c>
      <c r="I135" s="24">
        <v>2131</v>
      </c>
      <c r="J135" s="24">
        <v>262183.07999999891</v>
      </c>
      <c r="K135" s="24">
        <f t="shared" si="2"/>
        <v>123.03288596902811</v>
      </c>
    </row>
    <row r="136" spans="1:11">
      <c r="A136" t="s">
        <v>633</v>
      </c>
      <c r="B136">
        <v>29</v>
      </c>
      <c r="C136" t="s">
        <v>622</v>
      </c>
      <c r="D136">
        <v>2018</v>
      </c>
      <c r="E136" s="38" t="s">
        <v>499</v>
      </c>
      <c r="F136" s="30" t="s">
        <v>197</v>
      </c>
      <c r="G136" s="27" t="s">
        <v>274</v>
      </c>
      <c r="H136" s="27" t="s">
        <v>260</v>
      </c>
      <c r="I136" s="24">
        <v>3264</v>
      </c>
      <c r="J136" s="24">
        <v>411419.54999999981</v>
      </c>
      <c r="K136" s="24">
        <f t="shared" si="2"/>
        <v>126.04765624999995</v>
      </c>
    </row>
    <row r="137" spans="1:11">
      <c r="A137" t="s">
        <v>633</v>
      </c>
      <c r="B137">
        <v>29</v>
      </c>
      <c r="C137" t="s">
        <v>622</v>
      </c>
      <c r="D137">
        <v>2018</v>
      </c>
      <c r="E137" s="26" t="s">
        <v>513</v>
      </c>
      <c r="F137" s="30" t="s">
        <v>2</v>
      </c>
      <c r="G137" s="27" t="s">
        <v>275</v>
      </c>
      <c r="H137" s="27" t="s">
        <v>260</v>
      </c>
      <c r="I137" s="24">
        <v>0</v>
      </c>
      <c r="J137" s="24">
        <v>0</v>
      </c>
      <c r="K137" s="24">
        <f t="shared" si="2"/>
        <v>0</v>
      </c>
    </row>
    <row r="138" spans="1:11">
      <c r="A138" t="s">
        <v>633</v>
      </c>
      <c r="B138">
        <v>29</v>
      </c>
      <c r="C138" t="s">
        <v>622</v>
      </c>
      <c r="D138">
        <v>2018</v>
      </c>
      <c r="E138" s="26" t="s">
        <v>510</v>
      </c>
      <c r="F138" s="30" t="s">
        <v>14</v>
      </c>
      <c r="G138" s="27" t="s">
        <v>275</v>
      </c>
      <c r="H138" s="27" t="s">
        <v>260</v>
      </c>
      <c r="I138" s="24">
        <v>44</v>
      </c>
      <c r="J138" s="24">
        <v>6343.5</v>
      </c>
      <c r="K138" s="24">
        <f t="shared" si="2"/>
        <v>144.17045454545453</v>
      </c>
    </row>
    <row r="139" spans="1:11">
      <c r="A139" t="s">
        <v>633</v>
      </c>
      <c r="B139">
        <v>29</v>
      </c>
      <c r="C139" t="s">
        <v>622</v>
      </c>
      <c r="D139">
        <v>2018</v>
      </c>
      <c r="E139" s="26" t="s">
        <v>516</v>
      </c>
      <c r="F139" s="30" t="s">
        <v>27</v>
      </c>
      <c r="G139" s="27" t="s">
        <v>275</v>
      </c>
      <c r="H139" s="27" t="s">
        <v>260</v>
      </c>
      <c r="I139" s="24">
        <v>34</v>
      </c>
      <c r="J139" s="24">
        <v>59809</v>
      </c>
      <c r="K139" s="24">
        <f t="shared" si="2"/>
        <v>1759.0882352941176</v>
      </c>
    </row>
    <row r="140" spans="1:11">
      <c r="A140" t="s">
        <v>633</v>
      </c>
      <c r="B140">
        <v>29</v>
      </c>
      <c r="C140" t="s">
        <v>622</v>
      </c>
      <c r="D140">
        <v>2018</v>
      </c>
      <c r="E140" s="38" t="s">
        <v>508</v>
      </c>
      <c r="F140" s="30" t="s">
        <v>87</v>
      </c>
      <c r="G140" s="27" t="s">
        <v>275</v>
      </c>
      <c r="H140" s="27" t="s">
        <v>260</v>
      </c>
      <c r="I140" s="24">
        <v>4320</v>
      </c>
      <c r="J140" s="24">
        <v>951393.92999999772</v>
      </c>
      <c r="K140" s="24">
        <f t="shared" si="2"/>
        <v>220.23007638888836</v>
      </c>
    </row>
    <row r="141" spans="1:11">
      <c r="A141" t="s">
        <v>633</v>
      </c>
      <c r="B141">
        <v>29</v>
      </c>
      <c r="C141" t="s">
        <v>622</v>
      </c>
      <c r="D141">
        <v>2018</v>
      </c>
      <c r="E141" s="38" t="s">
        <v>511</v>
      </c>
      <c r="F141" s="30" t="s">
        <v>512</v>
      </c>
      <c r="G141" s="27" t="s">
        <v>275</v>
      </c>
      <c r="H141" s="27" t="s">
        <v>260</v>
      </c>
      <c r="I141" s="24">
        <v>0</v>
      </c>
      <c r="J141" s="24">
        <v>0</v>
      </c>
      <c r="K141" s="24">
        <f t="shared" si="2"/>
        <v>0</v>
      </c>
    </row>
    <row r="142" spans="1:11">
      <c r="A142" t="s">
        <v>633</v>
      </c>
      <c r="B142">
        <v>29</v>
      </c>
      <c r="C142" t="s">
        <v>622</v>
      </c>
      <c r="D142">
        <v>2018</v>
      </c>
      <c r="E142" s="38" t="s">
        <v>517</v>
      </c>
      <c r="F142" s="30" t="s">
        <v>128</v>
      </c>
      <c r="G142" s="27" t="s">
        <v>275</v>
      </c>
      <c r="H142" s="27" t="s">
        <v>260</v>
      </c>
      <c r="I142" s="24">
        <v>17</v>
      </c>
      <c r="J142" s="24">
        <v>4833.6000000000004</v>
      </c>
      <c r="K142" s="24">
        <f t="shared" si="2"/>
        <v>284.32941176470592</v>
      </c>
    </row>
    <row r="143" spans="1:11">
      <c r="A143" t="s">
        <v>633</v>
      </c>
      <c r="B143">
        <v>29</v>
      </c>
      <c r="C143" t="s">
        <v>622</v>
      </c>
      <c r="D143">
        <v>2018</v>
      </c>
      <c r="E143" s="38" t="s">
        <v>514</v>
      </c>
      <c r="F143" s="30" t="s">
        <v>141</v>
      </c>
      <c r="G143" s="27" t="s">
        <v>275</v>
      </c>
      <c r="H143" s="27" t="s">
        <v>260</v>
      </c>
      <c r="I143" s="24">
        <v>774</v>
      </c>
      <c r="J143" s="24">
        <v>511983.76999999967</v>
      </c>
      <c r="K143" s="24">
        <f t="shared" si="2"/>
        <v>661.47773901808739</v>
      </c>
    </row>
    <row r="144" spans="1:11">
      <c r="A144" t="s">
        <v>633</v>
      </c>
      <c r="B144">
        <v>29</v>
      </c>
      <c r="C144" t="s">
        <v>622</v>
      </c>
      <c r="D144">
        <v>2018</v>
      </c>
      <c r="E144" s="38" t="s">
        <v>509</v>
      </c>
      <c r="F144" s="30" t="s">
        <v>151</v>
      </c>
      <c r="G144" s="27" t="s">
        <v>275</v>
      </c>
      <c r="H144" s="27" t="s">
        <v>260</v>
      </c>
      <c r="I144" s="24">
        <v>4</v>
      </c>
      <c r="J144" s="24">
        <v>175</v>
      </c>
      <c r="K144" s="24">
        <f t="shared" si="2"/>
        <v>43.75</v>
      </c>
    </row>
    <row r="145" spans="1:11">
      <c r="A145" t="s">
        <v>633</v>
      </c>
      <c r="B145">
        <v>29</v>
      </c>
      <c r="C145" t="s">
        <v>622</v>
      </c>
      <c r="D145">
        <v>2018</v>
      </c>
      <c r="E145" s="38" t="s">
        <v>515</v>
      </c>
      <c r="F145" s="30" t="s">
        <v>105</v>
      </c>
      <c r="G145" s="27" t="s">
        <v>275</v>
      </c>
      <c r="H145" s="27" t="s">
        <v>260</v>
      </c>
      <c r="I145" s="24">
        <v>959</v>
      </c>
      <c r="J145" s="24">
        <v>97069.980000000272</v>
      </c>
      <c r="K145" s="24">
        <f t="shared" si="2"/>
        <v>101.22000000000028</v>
      </c>
    </row>
    <row r="146" spans="1:11">
      <c r="A146" t="s">
        <v>633</v>
      </c>
      <c r="B146">
        <v>29</v>
      </c>
      <c r="C146" t="s">
        <v>622</v>
      </c>
      <c r="D146">
        <v>2018</v>
      </c>
      <c r="E146" s="26" t="s">
        <v>534</v>
      </c>
      <c r="F146" s="30" t="s">
        <v>6</v>
      </c>
      <c r="G146" s="27" t="s">
        <v>276</v>
      </c>
      <c r="H146" s="27" t="s">
        <v>260</v>
      </c>
      <c r="I146" s="24">
        <v>130</v>
      </c>
      <c r="J146" s="24">
        <v>34973.189999999988</v>
      </c>
      <c r="K146" s="24">
        <f t="shared" si="2"/>
        <v>269.02453846153838</v>
      </c>
    </row>
    <row r="147" spans="1:11">
      <c r="A147" t="s">
        <v>633</v>
      </c>
      <c r="B147">
        <v>29</v>
      </c>
      <c r="C147" t="s">
        <v>622</v>
      </c>
      <c r="D147">
        <v>2018</v>
      </c>
      <c r="E147" s="26" t="s">
        <v>524</v>
      </c>
      <c r="F147" s="30" t="s">
        <v>12</v>
      </c>
      <c r="G147" s="27" t="s">
        <v>276</v>
      </c>
      <c r="H147" s="27" t="s">
        <v>260</v>
      </c>
      <c r="I147" s="24">
        <v>117</v>
      </c>
      <c r="J147" s="24">
        <v>34602.26</v>
      </c>
      <c r="K147" s="24">
        <f t="shared" si="2"/>
        <v>295.74581196581198</v>
      </c>
    </row>
    <row r="148" spans="1:11">
      <c r="A148" t="s">
        <v>633</v>
      </c>
      <c r="B148">
        <v>29</v>
      </c>
      <c r="C148" t="s">
        <v>622</v>
      </c>
      <c r="D148">
        <v>2018</v>
      </c>
      <c r="E148" s="26" t="s">
        <v>536</v>
      </c>
      <c r="F148" s="30" t="s">
        <v>18</v>
      </c>
      <c r="G148" s="27" t="s">
        <v>276</v>
      </c>
      <c r="H148" s="27" t="s">
        <v>260</v>
      </c>
      <c r="I148" s="24">
        <v>27</v>
      </c>
      <c r="J148" s="24">
        <v>6635.29</v>
      </c>
      <c r="K148" s="24">
        <f t="shared" si="2"/>
        <v>245.75148148148148</v>
      </c>
    </row>
    <row r="149" spans="1:11">
      <c r="A149" t="s">
        <v>633</v>
      </c>
      <c r="B149">
        <v>29</v>
      </c>
      <c r="C149" t="s">
        <v>622</v>
      </c>
      <c r="D149">
        <v>2018</v>
      </c>
      <c r="E149" s="38" t="s">
        <v>537</v>
      </c>
      <c r="F149" s="30" t="s">
        <v>44</v>
      </c>
      <c r="G149" s="27" t="s">
        <v>276</v>
      </c>
      <c r="H149" s="27" t="s">
        <v>260</v>
      </c>
      <c r="I149" s="24">
        <v>200</v>
      </c>
      <c r="J149" s="24">
        <v>16944.019999999986</v>
      </c>
      <c r="K149" s="24">
        <f t="shared" si="2"/>
        <v>84.720099999999931</v>
      </c>
    </row>
    <row r="150" spans="1:11">
      <c r="A150" t="s">
        <v>633</v>
      </c>
      <c r="B150">
        <v>29</v>
      </c>
      <c r="C150" t="s">
        <v>622</v>
      </c>
      <c r="D150">
        <v>2018</v>
      </c>
      <c r="E150" s="38" t="s">
        <v>533</v>
      </c>
      <c r="F150" s="30" t="s">
        <v>65</v>
      </c>
      <c r="G150" s="27" t="s">
        <v>276</v>
      </c>
      <c r="H150" s="27" t="s">
        <v>260</v>
      </c>
      <c r="I150" s="24">
        <v>236</v>
      </c>
      <c r="J150" s="24">
        <v>43066.310000000005</v>
      </c>
      <c r="K150" s="24">
        <f t="shared" si="2"/>
        <v>182.48436440677969</v>
      </c>
    </row>
    <row r="151" spans="1:11">
      <c r="A151" t="s">
        <v>633</v>
      </c>
      <c r="B151">
        <v>29</v>
      </c>
      <c r="C151" t="s">
        <v>622</v>
      </c>
      <c r="D151">
        <v>2018</v>
      </c>
      <c r="E151" s="38" t="s">
        <v>519</v>
      </c>
      <c r="F151" s="30" t="s">
        <v>88</v>
      </c>
      <c r="G151" s="27" t="s">
        <v>276</v>
      </c>
      <c r="H151" s="27" t="s">
        <v>260</v>
      </c>
      <c r="I151" s="24">
        <v>0</v>
      </c>
      <c r="J151" s="24">
        <v>0</v>
      </c>
      <c r="K151" s="24">
        <f t="shared" si="2"/>
        <v>0</v>
      </c>
    </row>
    <row r="152" spans="1:11">
      <c r="A152" t="s">
        <v>633</v>
      </c>
      <c r="B152">
        <v>29</v>
      </c>
      <c r="C152" t="s">
        <v>622</v>
      </c>
      <c r="D152">
        <v>2018</v>
      </c>
      <c r="E152" s="38" t="s">
        <v>527</v>
      </c>
      <c r="F152" s="30" t="s">
        <v>86</v>
      </c>
      <c r="G152" s="27" t="s">
        <v>276</v>
      </c>
      <c r="H152" s="27" t="s">
        <v>260</v>
      </c>
      <c r="I152" s="24">
        <v>358</v>
      </c>
      <c r="J152" s="24">
        <v>134204.12000000005</v>
      </c>
      <c r="K152" s="24">
        <f t="shared" si="2"/>
        <v>374.87184357541912</v>
      </c>
    </row>
    <row r="153" spans="1:11">
      <c r="A153" t="s">
        <v>633</v>
      </c>
      <c r="B153">
        <v>29</v>
      </c>
      <c r="C153" t="s">
        <v>622</v>
      </c>
      <c r="D153">
        <v>2018</v>
      </c>
      <c r="E153" s="38" t="s">
        <v>525</v>
      </c>
      <c r="F153" s="30" t="s">
        <v>92</v>
      </c>
      <c r="G153" s="27" t="s">
        <v>276</v>
      </c>
      <c r="H153" s="27" t="s">
        <v>260</v>
      </c>
      <c r="I153" s="24">
        <v>326</v>
      </c>
      <c r="J153" s="24">
        <v>71284.350000000035</v>
      </c>
      <c r="K153" s="24">
        <f t="shared" si="2"/>
        <v>218.66365030674856</v>
      </c>
    </row>
    <row r="154" spans="1:11">
      <c r="A154" t="s">
        <v>633</v>
      </c>
      <c r="B154">
        <v>29</v>
      </c>
      <c r="C154" t="s">
        <v>622</v>
      </c>
      <c r="D154">
        <v>2018</v>
      </c>
      <c r="E154" s="38" t="s">
        <v>532</v>
      </c>
      <c r="F154" s="30" t="s">
        <v>98</v>
      </c>
      <c r="G154" s="27" t="s">
        <v>276</v>
      </c>
      <c r="H154" s="27" t="s">
        <v>260</v>
      </c>
      <c r="I154" s="24">
        <v>6</v>
      </c>
      <c r="J154" s="24">
        <v>204</v>
      </c>
      <c r="K154" s="24">
        <f t="shared" si="2"/>
        <v>34</v>
      </c>
    </row>
    <row r="155" spans="1:11">
      <c r="A155" t="s">
        <v>633</v>
      </c>
      <c r="B155">
        <v>29</v>
      </c>
      <c r="C155" t="s">
        <v>622</v>
      </c>
      <c r="D155">
        <v>2018</v>
      </c>
      <c r="E155" s="38" t="s">
        <v>528</v>
      </c>
      <c r="F155" s="30" t="s">
        <v>102</v>
      </c>
      <c r="G155" s="27" t="s">
        <v>276</v>
      </c>
      <c r="H155" s="27" t="s">
        <v>260</v>
      </c>
      <c r="I155" s="24">
        <v>41</v>
      </c>
      <c r="J155" s="24">
        <v>3247.7400000000007</v>
      </c>
      <c r="K155" s="24">
        <f t="shared" si="2"/>
        <v>79.213170731707336</v>
      </c>
    </row>
    <row r="156" spans="1:11">
      <c r="A156" t="s">
        <v>633</v>
      </c>
      <c r="B156">
        <v>29</v>
      </c>
      <c r="C156" t="s">
        <v>622</v>
      </c>
      <c r="D156">
        <v>2018</v>
      </c>
      <c r="E156" s="38" t="s">
        <v>531</v>
      </c>
      <c r="F156" s="30" t="s">
        <v>145</v>
      </c>
      <c r="G156" s="27" t="s">
        <v>276</v>
      </c>
      <c r="H156" s="27" t="s">
        <v>260</v>
      </c>
      <c r="I156" s="24">
        <v>222</v>
      </c>
      <c r="J156" s="24">
        <v>84640.279999999984</v>
      </c>
      <c r="K156" s="24">
        <f t="shared" si="2"/>
        <v>381.26252252252243</v>
      </c>
    </row>
    <row r="157" spans="1:11">
      <c r="A157" t="s">
        <v>633</v>
      </c>
      <c r="B157">
        <v>29</v>
      </c>
      <c r="C157" t="s">
        <v>622</v>
      </c>
      <c r="D157">
        <v>2018</v>
      </c>
      <c r="E157" s="38" t="s">
        <v>529</v>
      </c>
      <c r="F157" s="25" t="s">
        <v>530</v>
      </c>
      <c r="G157" s="27" t="s">
        <v>276</v>
      </c>
      <c r="H157" s="27" t="s">
        <v>260</v>
      </c>
      <c r="I157" s="24">
        <v>6</v>
      </c>
      <c r="J157" s="24">
        <v>880</v>
      </c>
      <c r="K157" s="24">
        <f t="shared" si="2"/>
        <v>146.66666666666666</v>
      </c>
    </row>
    <row r="158" spans="1:11">
      <c r="A158" t="s">
        <v>633</v>
      </c>
      <c r="B158">
        <v>29</v>
      </c>
      <c r="C158" t="s">
        <v>622</v>
      </c>
      <c r="D158">
        <v>2018</v>
      </c>
      <c r="E158" s="38" t="s">
        <v>535</v>
      </c>
      <c r="F158" s="30" t="s">
        <v>157</v>
      </c>
      <c r="G158" s="27" t="s">
        <v>276</v>
      </c>
      <c r="H158" s="27" t="s">
        <v>260</v>
      </c>
      <c r="I158" s="24">
        <v>28</v>
      </c>
      <c r="J158" s="24">
        <v>2785.12</v>
      </c>
      <c r="K158" s="24">
        <f t="shared" si="2"/>
        <v>99.468571428571423</v>
      </c>
    </row>
    <row r="159" spans="1:11">
      <c r="A159" t="s">
        <v>633</v>
      </c>
      <c r="B159">
        <v>29</v>
      </c>
      <c r="C159" t="s">
        <v>622</v>
      </c>
      <c r="D159">
        <v>2018</v>
      </c>
      <c r="E159" s="38" t="s">
        <v>520</v>
      </c>
      <c r="F159" s="30" t="s">
        <v>163</v>
      </c>
      <c r="G159" s="27" t="s">
        <v>276</v>
      </c>
      <c r="H159" s="27" t="s">
        <v>260</v>
      </c>
      <c r="I159" s="24">
        <v>3</v>
      </c>
      <c r="J159" s="24">
        <v>1968.23</v>
      </c>
      <c r="K159" s="24">
        <f t="shared" si="2"/>
        <v>656.07666666666671</v>
      </c>
    </row>
    <row r="160" spans="1:11">
      <c r="A160" t="s">
        <v>633</v>
      </c>
      <c r="B160">
        <v>29</v>
      </c>
      <c r="C160" t="s">
        <v>622</v>
      </c>
      <c r="D160">
        <v>2018</v>
      </c>
      <c r="E160" s="38" t="s">
        <v>523</v>
      </c>
      <c r="F160" s="30" t="s">
        <v>176</v>
      </c>
      <c r="G160" s="27" t="s">
        <v>276</v>
      </c>
      <c r="H160" s="27" t="s">
        <v>260</v>
      </c>
      <c r="I160" s="24">
        <v>0</v>
      </c>
      <c r="J160" s="24">
        <v>0</v>
      </c>
      <c r="K160" s="24">
        <f t="shared" si="2"/>
        <v>0</v>
      </c>
    </row>
    <row r="161" spans="1:11">
      <c r="A161" t="s">
        <v>633</v>
      </c>
      <c r="B161">
        <v>29</v>
      </c>
      <c r="C161" t="s">
        <v>622</v>
      </c>
      <c r="D161">
        <v>2018</v>
      </c>
      <c r="E161" s="38" t="s">
        <v>518</v>
      </c>
      <c r="F161" s="30" t="s">
        <v>187</v>
      </c>
      <c r="G161" s="27" t="s">
        <v>276</v>
      </c>
      <c r="H161" s="27" t="s">
        <v>260</v>
      </c>
      <c r="I161" s="24">
        <v>2008</v>
      </c>
      <c r="J161" s="24">
        <v>441668.86000000045</v>
      </c>
      <c r="K161" s="24">
        <f t="shared" si="2"/>
        <v>219.9546115537851</v>
      </c>
    </row>
    <row r="162" spans="1:11">
      <c r="A162" t="s">
        <v>633</v>
      </c>
      <c r="B162">
        <v>29</v>
      </c>
      <c r="C162" t="s">
        <v>622</v>
      </c>
      <c r="D162">
        <v>2018</v>
      </c>
      <c r="E162" s="38" t="s">
        <v>526</v>
      </c>
      <c r="F162" s="30" t="s">
        <v>1</v>
      </c>
      <c r="G162" s="27" t="s">
        <v>276</v>
      </c>
      <c r="H162" s="27" t="s">
        <v>260</v>
      </c>
      <c r="I162" s="24">
        <v>1108</v>
      </c>
      <c r="J162" s="24">
        <v>204974.81999999989</v>
      </c>
      <c r="K162" s="24">
        <f t="shared" si="2"/>
        <v>184.99532490974718</v>
      </c>
    </row>
    <row r="163" spans="1:11">
      <c r="A163" t="s">
        <v>633</v>
      </c>
      <c r="B163">
        <v>29</v>
      </c>
      <c r="C163" t="s">
        <v>622</v>
      </c>
      <c r="D163">
        <v>2018</v>
      </c>
      <c r="E163" s="38" t="s">
        <v>521</v>
      </c>
      <c r="F163" s="30" t="s">
        <v>522</v>
      </c>
      <c r="G163" s="27" t="s">
        <v>276</v>
      </c>
      <c r="H163" s="27" t="s">
        <v>260</v>
      </c>
      <c r="I163" s="24">
        <v>0</v>
      </c>
      <c r="J163" s="24">
        <v>0</v>
      </c>
      <c r="K163" s="24">
        <f t="shared" si="2"/>
        <v>0</v>
      </c>
    </row>
    <row r="164" spans="1:11">
      <c r="A164" t="s">
        <v>633</v>
      </c>
      <c r="B164">
        <v>29</v>
      </c>
      <c r="C164" t="s">
        <v>622</v>
      </c>
      <c r="D164">
        <v>2018</v>
      </c>
      <c r="E164" s="26" t="s">
        <v>545</v>
      </c>
      <c r="F164" s="30" t="s">
        <v>29</v>
      </c>
      <c r="G164" s="27" t="s">
        <v>271</v>
      </c>
      <c r="H164" s="27" t="s">
        <v>259</v>
      </c>
      <c r="I164" s="24">
        <v>44</v>
      </c>
      <c r="J164" s="24">
        <v>6881.2599999999993</v>
      </c>
      <c r="K164" s="24">
        <f t="shared" si="2"/>
        <v>156.39227272727271</v>
      </c>
    </row>
    <row r="165" spans="1:11">
      <c r="A165" t="s">
        <v>633</v>
      </c>
      <c r="B165">
        <v>29</v>
      </c>
      <c r="C165" t="s">
        <v>622</v>
      </c>
      <c r="D165">
        <v>2018</v>
      </c>
      <c r="E165" s="26" t="s">
        <v>546</v>
      </c>
      <c r="F165" s="30" t="s">
        <v>17</v>
      </c>
      <c r="G165" s="27" t="s">
        <v>271</v>
      </c>
      <c r="H165" s="27" t="s">
        <v>259</v>
      </c>
      <c r="I165" s="24">
        <v>320</v>
      </c>
      <c r="J165" s="24">
        <v>34798.970000000045</v>
      </c>
      <c r="K165" s="24">
        <f t="shared" si="2"/>
        <v>108.74678125000014</v>
      </c>
    </row>
    <row r="166" spans="1:11">
      <c r="A166" t="s">
        <v>633</v>
      </c>
      <c r="B166">
        <v>29</v>
      </c>
      <c r="C166" t="s">
        <v>622</v>
      </c>
      <c r="D166">
        <v>2018</v>
      </c>
      <c r="E166" s="44"/>
      <c r="F166" s="30" t="s">
        <v>353</v>
      </c>
      <c r="G166" s="27" t="s">
        <v>271</v>
      </c>
      <c r="H166" s="27" t="s">
        <v>259</v>
      </c>
      <c r="I166" s="24">
        <v>0</v>
      </c>
      <c r="J166" s="24">
        <v>0</v>
      </c>
      <c r="K166" s="24">
        <f t="shared" si="2"/>
        <v>0</v>
      </c>
    </row>
    <row r="167" spans="1:11">
      <c r="A167" t="s">
        <v>633</v>
      </c>
      <c r="B167">
        <v>29</v>
      </c>
      <c r="C167" t="s">
        <v>622</v>
      </c>
      <c r="D167">
        <v>2018</v>
      </c>
      <c r="E167" s="38" t="s">
        <v>542</v>
      </c>
      <c r="F167" s="30" t="s">
        <v>543</v>
      </c>
      <c r="G167" s="27" t="s">
        <v>271</v>
      </c>
      <c r="H167" s="27" t="s">
        <v>259</v>
      </c>
      <c r="I167" s="24">
        <v>786</v>
      </c>
      <c r="J167" s="24">
        <v>131088.52000000014</v>
      </c>
      <c r="K167" s="24">
        <f t="shared" si="2"/>
        <v>166.7792875318068</v>
      </c>
    </row>
    <row r="168" spans="1:11">
      <c r="A168" t="s">
        <v>633</v>
      </c>
      <c r="B168">
        <v>29</v>
      </c>
      <c r="C168" t="s">
        <v>622</v>
      </c>
      <c r="D168">
        <v>2018</v>
      </c>
      <c r="E168" s="38" t="s">
        <v>544</v>
      </c>
      <c r="F168" s="30" t="s">
        <v>83</v>
      </c>
      <c r="G168" s="27" t="s">
        <v>271</v>
      </c>
      <c r="H168" s="27" t="s">
        <v>259</v>
      </c>
      <c r="I168" s="24">
        <v>526</v>
      </c>
      <c r="J168" s="24">
        <v>75965.749999999884</v>
      </c>
      <c r="K168" s="24">
        <f t="shared" si="2"/>
        <v>144.42157794676783</v>
      </c>
    </row>
    <row r="169" spans="1:11">
      <c r="A169" t="s">
        <v>633</v>
      </c>
      <c r="B169">
        <v>29</v>
      </c>
      <c r="C169" t="s">
        <v>622</v>
      </c>
      <c r="D169">
        <v>2018</v>
      </c>
      <c r="E169" s="38" t="s">
        <v>548</v>
      </c>
      <c r="F169" s="30" t="s">
        <v>114</v>
      </c>
      <c r="G169" s="27" t="s">
        <v>271</v>
      </c>
      <c r="H169" s="27" t="s">
        <v>259</v>
      </c>
      <c r="I169" s="24">
        <v>44</v>
      </c>
      <c r="J169" s="24">
        <v>7485.75</v>
      </c>
      <c r="K169" s="24">
        <f t="shared" si="2"/>
        <v>170.13068181818181</v>
      </c>
    </row>
    <row r="170" spans="1:11">
      <c r="A170" t="s">
        <v>633</v>
      </c>
      <c r="B170">
        <v>29</v>
      </c>
      <c r="C170" t="s">
        <v>622</v>
      </c>
      <c r="D170">
        <v>2018</v>
      </c>
      <c r="E170" s="38" t="s">
        <v>540</v>
      </c>
      <c r="F170" s="30" t="s">
        <v>152</v>
      </c>
      <c r="G170" s="27" t="s">
        <v>271</v>
      </c>
      <c r="H170" s="27" t="s">
        <v>259</v>
      </c>
      <c r="I170" s="24">
        <v>525</v>
      </c>
      <c r="J170" s="24">
        <v>39689.650000000103</v>
      </c>
      <c r="K170" s="24">
        <f t="shared" si="2"/>
        <v>75.599333333333533</v>
      </c>
    </row>
    <row r="171" spans="1:11">
      <c r="A171" t="s">
        <v>633</v>
      </c>
      <c r="B171">
        <v>29</v>
      </c>
      <c r="C171" t="s">
        <v>622</v>
      </c>
      <c r="D171">
        <v>2018</v>
      </c>
      <c r="E171" s="38" t="s">
        <v>541</v>
      </c>
      <c r="F171" s="30" t="s">
        <v>159</v>
      </c>
      <c r="G171" s="27" t="s">
        <v>271</v>
      </c>
      <c r="H171" s="27" t="s">
        <v>259</v>
      </c>
      <c r="I171" s="24">
        <v>566</v>
      </c>
      <c r="J171" s="24">
        <v>135999.60000000003</v>
      </c>
      <c r="K171" s="24">
        <f t="shared" si="2"/>
        <v>240.28197879858664</v>
      </c>
    </row>
    <row r="172" spans="1:11">
      <c r="A172" t="s">
        <v>633</v>
      </c>
      <c r="B172">
        <v>29</v>
      </c>
      <c r="C172" t="s">
        <v>622</v>
      </c>
      <c r="D172">
        <v>2018</v>
      </c>
      <c r="E172" s="38" t="s">
        <v>538</v>
      </c>
      <c r="F172" s="30" t="s">
        <v>161</v>
      </c>
      <c r="G172" s="27" t="s">
        <v>271</v>
      </c>
      <c r="H172" s="27" t="s">
        <v>259</v>
      </c>
      <c r="I172" s="24">
        <v>932</v>
      </c>
      <c r="J172" s="24">
        <v>179220.97999999957</v>
      </c>
      <c r="K172" s="24">
        <f t="shared" si="2"/>
        <v>192.29718884120126</v>
      </c>
    </row>
    <row r="173" spans="1:11">
      <c r="A173" t="s">
        <v>633</v>
      </c>
      <c r="B173">
        <v>29</v>
      </c>
      <c r="C173" t="s">
        <v>622</v>
      </c>
      <c r="D173">
        <v>2018</v>
      </c>
      <c r="E173" s="38" t="s">
        <v>547</v>
      </c>
      <c r="F173" s="30" t="s">
        <v>169</v>
      </c>
      <c r="G173" s="27" t="s">
        <v>271</v>
      </c>
      <c r="H173" s="27" t="s">
        <v>259</v>
      </c>
      <c r="I173" s="24">
        <v>74</v>
      </c>
      <c r="J173" s="24">
        <v>15080.399999999996</v>
      </c>
      <c r="K173" s="24">
        <f t="shared" si="2"/>
        <v>203.78918918918913</v>
      </c>
    </row>
    <row r="174" spans="1:11">
      <c r="A174" t="s">
        <v>633</v>
      </c>
      <c r="B174">
        <v>29</v>
      </c>
      <c r="C174" t="s">
        <v>622</v>
      </c>
      <c r="D174">
        <v>2018</v>
      </c>
      <c r="E174" s="38" t="s">
        <v>539</v>
      </c>
      <c r="F174" s="30" t="s">
        <v>190</v>
      </c>
      <c r="G174" s="27" t="s">
        <v>271</v>
      </c>
      <c r="H174" s="27" t="s">
        <v>259</v>
      </c>
      <c r="I174" s="24">
        <v>227</v>
      </c>
      <c r="J174" s="24">
        <v>37543.320000000022</v>
      </c>
      <c r="K174" s="24">
        <f t="shared" si="2"/>
        <v>165.38907488986794</v>
      </c>
    </row>
    <row r="175" spans="1:11">
      <c r="A175" t="s">
        <v>633</v>
      </c>
      <c r="B175">
        <v>29</v>
      </c>
      <c r="C175" t="s">
        <v>622</v>
      </c>
      <c r="D175">
        <v>2018</v>
      </c>
      <c r="E175" s="26" t="s">
        <v>562</v>
      </c>
      <c r="F175" s="43" t="s">
        <v>563</v>
      </c>
      <c r="G175" s="27" t="s">
        <v>268</v>
      </c>
      <c r="H175" s="27" t="s">
        <v>259</v>
      </c>
      <c r="I175" s="24">
        <v>0</v>
      </c>
      <c r="J175" s="24">
        <v>0</v>
      </c>
      <c r="K175" s="24">
        <f t="shared" si="2"/>
        <v>0</v>
      </c>
    </row>
    <row r="176" spans="1:11">
      <c r="A176" t="s">
        <v>633</v>
      </c>
      <c r="B176">
        <v>29</v>
      </c>
      <c r="C176" t="s">
        <v>622</v>
      </c>
      <c r="D176">
        <v>2018</v>
      </c>
      <c r="E176" s="38" t="s">
        <v>551</v>
      </c>
      <c r="F176" s="30" t="s">
        <v>47</v>
      </c>
      <c r="G176" s="27" t="s">
        <v>268</v>
      </c>
      <c r="H176" s="27" t="s">
        <v>259</v>
      </c>
      <c r="I176" s="24">
        <v>126</v>
      </c>
      <c r="J176" s="24">
        <v>20447.78999999999</v>
      </c>
      <c r="K176" s="24">
        <f t="shared" si="2"/>
        <v>162.28404761904753</v>
      </c>
    </row>
    <row r="177" spans="1:11">
      <c r="A177" t="s">
        <v>633</v>
      </c>
      <c r="B177">
        <v>29</v>
      </c>
      <c r="C177" t="s">
        <v>622</v>
      </c>
      <c r="D177">
        <v>2018</v>
      </c>
      <c r="E177" s="38" t="s">
        <v>557</v>
      </c>
      <c r="F177" s="30" t="s">
        <v>52</v>
      </c>
      <c r="G177" s="27" t="s">
        <v>268</v>
      </c>
      <c r="H177" s="27" t="s">
        <v>259</v>
      </c>
      <c r="I177" s="24">
        <v>85</v>
      </c>
      <c r="J177" s="24">
        <v>8441.2299999999977</v>
      </c>
      <c r="K177" s="24">
        <f t="shared" si="2"/>
        <v>99.308588235294096</v>
      </c>
    </row>
    <row r="178" spans="1:11">
      <c r="A178" t="s">
        <v>633</v>
      </c>
      <c r="B178">
        <v>29</v>
      </c>
      <c r="C178" t="s">
        <v>622</v>
      </c>
      <c r="D178">
        <v>2018</v>
      </c>
      <c r="E178" s="38" t="s">
        <v>561</v>
      </c>
      <c r="F178" s="43" t="s">
        <v>60</v>
      </c>
      <c r="G178" s="27" t="s">
        <v>268</v>
      </c>
      <c r="H178" s="27" t="s">
        <v>259</v>
      </c>
      <c r="I178" s="24">
        <v>0</v>
      </c>
      <c r="J178" s="24">
        <v>0</v>
      </c>
      <c r="K178" s="24">
        <f t="shared" si="2"/>
        <v>0</v>
      </c>
    </row>
    <row r="179" spans="1:11">
      <c r="A179" t="s">
        <v>633</v>
      </c>
      <c r="B179">
        <v>29</v>
      </c>
      <c r="C179" t="s">
        <v>622</v>
      </c>
      <c r="D179">
        <v>2018</v>
      </c>
      <c r="E179" s="38" t="s">
        <v>552</v>
      </c>
      <c r="F179" s="30" t="s">
        <v>57</v>
      </c>
      <c r="G179" s="27" t="s">
        <v>268</v>
      </c>
      <c r="H179" s="27" t="s">
        <v>259</v>
      </c>
      <c r="I179" s="24">
        <v>360</v>
      </c>
      <c r="J179" s="24">
        <v>91312.139999999956</v>
      </c>
      <c r="K179" s="24">
        <f t="shared" si="2"/>
        <v>253.64483333333322</v>
      </c>
    </row>
    <row r="180" spans="1:11">
      <c r="A180" t="s">
        <v>633</v>
      </c>
      <c r="B180">
        <v>29</v>
      </c>
      <c r="C180" t="s">
        <v>622</v>
      </c>
      <c r="D180">
        <v>2018</v>
      </c>
      <c r="E180" s="38" t="s">
        <v>558</v>
      </c>
      <c r="F180" s="30" t="s">
        <v>89</v>
      </c>
      <c r="G180" s="27" t="s">
        <v>268</v>
      </c>
      <c r="H180" s="27" t="s">
        <v>259</v>
      </c>
      <c r="I180" s="24">
        <v>649</v>
      </c>
      <c r="J180" s="24">
        <v>414957.80999999942</v>
      </c>
      <c r="K180" s="24">
        <f t="shared" si="2"/>
        <v>639.38029275808844</v>
      </c>
    </row>
    <row r="181" spans="1:11">
      <c r="A181" t="s">
        <v>633</v>
      </c>
      <c r="B181">
        <v>29</v>
      </c>
      <c r="C181" t="s">
        <v>622</v>
      </c>
      <c r="D181">
        <v>2018</v>
      </c>
      <c r="E181" s="38" t="s">
        <v>554</v>
      </c>
      <c r="F181" s="30" t="s">
        <v>85</v>
      </c>
      <c r="G181" s="27" t="s">
        <v>268</v>
      </c>
      <c r="H181" s="27" t="s">
        <v>259</v>
      </c>
      <c r="I181" s="24">
        <v>566</v>
      </c>
      <c r="J181" s="24">
        <v>124968.67999999979</v>
      </c>
      <c r="K181" s="24">
        <f t="shared" si="2"/>
        <v>220.79272084805618</v>
      </c>
    </row>
    <row r="182" spans="1:11">
      <c r="A182" t="s">
        <v>633</v>
      </c>
      <c r="B182">
        <v>29</v>
      </c>
      <c r="C182" t="s">
        <v>622</v>
      </c>
      <c r="D182">
        <v>2018</v>
      </c>
      <c r="E182" s="38" t="s">
        <v>559</v>
      </c>
      <c r="F182" s="30" t="s">
        <v>560</v>
      </c>
      <c r="G182" s="27" t="s">
        <v>268</v>
      </c>
      <c r="H182" s="27" t="s">
        <v>259</v>
      </c>
      <c r="I182" s="24">
        <v>0</v>
      </c>
      <c r="J182" s="24">
        <v>0</v>
      </c>
      <c r="K182" s="24">
        <f t="shared" si="2"/>
        <v>0</v>
      </c>
    </row>
    <row r="183" spans="1:11">
      <c r="A183" t="s">
        <v>633</v>
      </c>
      <c r="B183">
        <v>29</v>
      </c>
      <c r="C183" t="s">
        <v>622</v>
      </c>
      <c r="D183">
        <v>2018</v>
      </c>
      <c r="E183" s="38" t="s">
        <v>556</v>
      </c>
      <c r="F183" s="30" t="s">
        <v>110</v>
      </c>
      <c r="G183" s="27" t="s">
        <v>268</v>
      </c>
      <c r="H183" s="27" t="s">
        <v>259</v>
      </c>
      <c r="I183" s="24">
        <v>106</v>
      </c>
      <c r="J183" s="24">
        <v>12402.899999999998</v>
      </c>
      <c r="K183" s="24">
        <f t="shared" si="2"/>
        <v>117.00849056603772</v>
      </c>
    </row>
    <row r="184" spans="1:11">
      <c r="A184" t="s">
        <v>633</v>
      </c>
      <c r="B184">
        <v>29</v>
      </c>
      <c r="C184" t="s">
        <v>622</v>
      </c>
      <c r="D184">
        <v>2018</v>
      </c>
      <c r="E184" s="38" t="s">
        <v>555</v>
      </c>
      <c r="F184" s="30" t="s">
        <v>108</v>
      </c>
      <c r="G184" s="27" t="s">
        <v>268</v>
      </c>
      <c r="H184" s="27" t="s">
        <v>259</v>
      </c>
      <c r="I184" s="24">
        <v>194</v>
      </c>
      <c r="J184" s="24">
        <v>39269.180000000029</v>
      </c>
      <c r="K184" s="24">
        <f t="shared" si="2"/>
        <v>202.41845360824757</v>
      </c>
    </row>
    <row r="185" spans="1:11">
      <c r="A185" t="s">
        <v>633</v>
      </c>
      <c r="B185">
        <v>29</v>
      </c>
      <c r="C185" t="s">
        <v>622</v>
      </c>
      <c r="D185">
        <v>2018</v>
      </c>
      <c r="E185" s="38" t="s">
        <v>553</v>
      </c>
      <c r="F185" s="30" t="s">
        <v>140</v>
      </c>
      <c r="G185" s="27" t="s">
        <v>268</v>
      </c>
      <c r="H185" s="27" t="s">
        <v>259</v>
      </c>
      <c r="I185" s="24">
        <v>275</v>
      </c>
      <c r="J185" s="24">
        <v>63175.540000000081</v>
      </c>
      <c r="K185" s="24">
        <f t="shared" si="2"/>
        <v>229.72923636363666</v>
      </c>
    </row>
    <row r="186" spans="1:11">
      <c r="A186" t="s">
        <v>633</v>
      </c>
      <c r="B186">
        <v>29</v>
      </c>
      <c r="C186" t="s">
        <v>622</v>
      </c>
      <c r="D186">
        <v>2018</v>
      </c>
      <c r="E186" s="38" t="s">
        <v>564</v>
      </c>
      <c r="F186" s="43" t="s">
        <v>565</v>
      </c>
      <c r="G186" s="27" t="s">
        <v>268</v>
      </c>
      <c r="H186" s="27" t="s">
        <v>259</v>
      </c>
      <c r="I186" s="24">
        <v>0</v>
      </c>
      <c r="J186" s="24">
        <v>0</v>
      </c>
      <c r="K186" s="24">
        <f t="shared" si="2"/>
        <v>0</v>
      </c>
    </row>
    <row r="187" spans="1:11">
      <c r="A187" t="s">
        <v>633</v>
      </c>
      <c r="B187">
        <v>29</v>
      </c>
      <c r="C187" t="s">
        <v>622</v>
      </c>
      <c r="D187">
        <v>2018</v>
      </c>
      <c r="E187" s="38" t="s">
        <v>550</v>
      </c>
      <c r="F187" s="30" t="s">
        <v>166</v>
      </c>
      <c r="G187" s="27" t="s">
        <v>268</v>
      </c>
      <c r="H187" s="27" t="s">
        <v>259</v>
      </c>
      <c r="I187" s="24">
        <v>234</v>
      </c>
      <c r="J187" s="24">
        <v>38771.919999999962</v>
      </c>
      <c r="K187" s="24">
        <f t="shared" si="2"/>
        <v>165.69196581196564</v>
      </c>
    </row>
    <row r="188" spans="1:11">
      <c r="A188" t="s">
        <v>633</v>
      </c>
      <c r="B188">
        <v>29</v>
      </c>
      <c r="C188" t="s">
        <v>622</v>
      </c>
      <c r="D188">
        <v>2018</v>
      </c>
      <c r="E188" s="38" t="s">
        <v>549</v>
      </c>
      <c r="F188" s="30" t="s">
        <v>63</v>
      </c>
      <c r="G188" s="27" t="s">
        <v>268</v>
      </c>
      <c r="H188" s="27" t="s">
        <v>259</v>
      </c>
      <c r="I188" s="24">
        <v>0</v>
      </c>
      <c r="J188" s="24">
        <v>0</v>
      </c>
      <c r="K188" s="24">
        <f t="shared" si="2"/>
        <v>0</v>
      </c>
    </row>
    <row r="189" spans="1:11">
      <c r="A189" t="s">
        <v>633</v>
      </c>
      <c r="B189">
        <v>29</v>
      </c>
      <c r="C189" t="s">
        <v>622</v>
      </c>
      <c r="D189">
        <v>2018</v>
      </c>
      <c r="E189" s="26" t="s">
        <v>570</v>
      </c>
      <c r="F189" s="30" t="s">
        <v>5</v>
      </c>
      <c r="G189" s="27" t="s">
        <v>270</v>
      </c>
      <c r="H189" s="27" t="s">
        <v>259</v>
      </c>
      <c r="I189" s="24">
        <v>80</v>
      </c>
      <c r="J189" s="24">
        <v>20887.419999999998</v>
      </c>
      <c r="K189" s="24">
        <f t="shared" si="2"/>
        <v>261.09274999999997</v>
      </c>
    </row>
    <row r="190" spans="1:11">
      <c r="A190" t="s">
        <v>633</v>
      </c>
      <c r="B190">
        <v>29</v>
      </c>
      <c r="C190" t="s">
        <v>622</v>
      </c>
      <c r="D190">
        <v>2018</v>
      </c>
      <c r="E190" s="26" t="s">
        <v>577</v>
      </c>
      <c r="F190" s="30" t="s">
        <v>0</v>
      </c>
      <c r="G190" s="27" t="s">
        <v>270</v>
      </c>
      <c r="H190" s="27" t="s">
        <v>259</v>
      </c>
      <c r="I190" s="24">
        <v>3</v>
      </c>
      <c r="J190" s="24">
        <v>653.84</v>
      </c>
      <c r="K190" s="24">
        <f t="shared" si="2"/>
        <v>217.94666666666669</v>
      </c>
    </row>
    <row r="191" spans="1:11">
      <c r="A191" t="s">
        <v>633</v>
      </c>
      <c r="B191">
        <v>29</v>
      </c>
      <c r="C191" t="s">
        <v>622</v>
      </c>
      <c r="D191">
        <v>2018</v>
      </c>
      <c r="E191" s="26" t="s">
        <v>569</v>
      </c>
      <c r="F191" s="30" t="s">
        <v>573</v>
      </c>
      <c r="G191" s="27" t="s">
        <v>270</v>
      </c>
      <c r="H191" s="27" t="s">
        <v>259</v>
      </c>
      <c r="I191" s="24">
        <v>160</v>
      </c>
      <c r="J191" s="24">
        <v>17398.630000000005</v>
      </c>
      <c r="K191" s="24">
        <f t="shared" si="2"/>
        <v>108.74143750000003</v>
      </c>
    </row>
    <row r="192" spans="1:11">
      <c r="A192" t="s">
        <v>633</v>
      </c>
      <c r="B192">
        <v>29</v>
      </c>
      <c r="C192" t="s">
        <v>622</v>
      </c>
      <c r="D192">
        <v>2018</v>
      </c>
      <c r="E192" s="38" t="s">
        <v>568</v>
      </c>
      <c r="F192" s="30" t="s">
        <v>81</v>
      </c>
      <c r="G192" s="27" t="s">
        <v>270</v>
      </c>
      <c r="H192" s="27" t="s">
        <v>259</v>
      </c>
      <c r="I192" s="24">
        <v>1431</v>
      </c>
      <c r="J192" s="24">
        <v>432992.15000000037</v>
      </c>
      <c r="K192" s="24">
        <f t="shared" si="2"/>
        <v>302.5801187980436</v>
      </c>
    </row>
    <row r="193" spans="1:11">
      <c r="A193" t="s">
        <v>633</v>
      </c>
      <c r="B193">
        <v>29</v>
      </c>
      <c r="C193" t="s">
        <v>622</v>
      </c>
      <c r="D193">
        <v>2018</v>
      </c>
      <c r="E193" s="38" t="s">
        <v>578</v>
      </c>
      <c r="F193" s="30" t="s">
        <v>68</v>
      </c>
      <c r="G193" s="27" t="s">
        <v>270</v>
      </c>
      <c r="H193" s="27" t="s">
        <v>259</v>
      </c>
      <c r="I193" s="24">
        <v>0</v>
      </c>
      <c r="J193" s="24">
        <v>0</v>
      </c>
      <c r="K193" s="24">
        <f t="shared" si="2"/>
        <v>0</v>
      </c>
    </row>
    <row r="194" spans="1:11">
      <c r="A194" t="s">
        <v>633</v>
      </c>
      <c r="B194">
        <v>29</v>
      </c>
      <c r="C194" t="s">
        <v>622</v>
      </c>
      <c r="D194">
        <v>2018</v>
      </c>
      <c r="E194" s="38" t="s">
        <v>564</v>
      </c>
      <c r="F194" s="30" t="s">
        <v>74</v>
      </c>
      <c r="G194" s="27" t="s">
        <v>270</v>
      </c>
      <c r="H194" s="27" t="s">
        <v>259</v>
      </c>
      <c r="I194" s="24">
        <v>1401</v>
      </c>
      <c r="J194" s="24">
        <v>310155.279999997</v>
      </c>
      <c r="K194" s="24">
        <f t="shared" si="2"/>
        <v>221.38135617415918</v>
      </c>
    </row>
    <row r="195" spans="1:11">
      <c r="A195" t="s">
        <v>633</v>
      </c>
      <c r="B195">
        <v>29</v>
      </c>
      <c r="C195" t="s">
        <v>622</v>
      </c>
      <c r="D195">
        <v>2018</v>
      </c>
      <c r="E195" s="38" t="s">
        <v>561</v>
      </c>
      <c r="F195" s="30" t="s">
        <v>90</v>
      </c>
      <c r="G195" s="27" t="s">
        <v>270</v>
      </c>
      <c r="H195" s="27" t="s">
        <v>259</v>
      </c>
      <c r="I195" s="24">
        <v>7894</v>
      </c>
      <c r="J195" s="24">
        <v>1524776.6799999846</v>
      </c>
      <c r="K195" s="24">
        <f t="shared" ref="K195:K236" si="3">IFERROR(J195/I195,0)</f>
        <v>193.15640739802186</v>
      </c>
    </row>
    <row r="196" spans="1:11">
      <c r="A196" t="s">
        <v>633</v>
      </c>
      <c r="B196">
        <v>29</v>
      </c>
      <c r="C196" t="s">
        <v>622</v>
      </c>
      <c r="D196">
        <v>2018</v>
      </c>
      <c r="E196" s="38" t="s">
        <v>580</v>
      </c>
      <c r="F196" s="30" t="s">
        <v>200</v>
      </c>
      <c r="G196" s="27" t="s">
        <v>270</v>
      </c>
      <c r="H196" s="27" t="s">
        <v>259</v>
      </c>
      <c r="I196" s="24">
        <v>5</v>
      </c>
      <c r="J196" s="24">
        <v>1595.08</v>
      </c>
      <c r="K196" s="24">
        <f t="shared" si="3"/>
        <v>319.01599999999996</v>
      </c>
    </row>
    <row r="197" spans="1:11">
      <c r="A197" t="s">
        <v>633</v>
      </c>
      <c r="B197">
        <v>29</v>
      </c>
      <c r="C197" t="s">
        <v>622</v>
      </c>
      <c r="D197">
        <v>2018</v>
      </c>
      <c r="E197" s="38" t="s">
        <v>575</v>
      </c>
      <c r="F197" s="30" t="s">
        <v>126</v>
      </c>
      <c r="G197" s="27" t="s">
        <v>270</v>
      </c>
      <c r="H197" s="27" t="s">
        <v>259</v>
      </c>
      <c r="I197" s="24">
        <v>117</v>
      </c>
      <c r="J197" s="24">
        <v>9563.56</v>
      </c>
      <c r="K197" s="24">
        <f t="shared" si="3"/>
        <v>81.739829059829049</v>
      </c>
    </row>
    <row r="198" spans="1:11">
      <c r="A198" t="s">
        <v>633</v>
      </c>
      <c r="B198">
        <v>29</v>
      </c>
      <c r="C198" t="s">
        <v>622</v>
      </c>
      <c r="D198">
        <v>2018</v>
      </c>
      <c r="E198" s="38" t="s">
        <v>574</v>
      </c>
      <c r="F198" s="30" t="s">
        <v>115</v>
      </c>
      <c r="G198" s="27" t="s">
        <v>270</v>
      </c>
      <c r="H198" s="27" t="s">
        <v>259</v>
      </c>
      <c r="I198" s="24">
        <v>207</v>
      </c>
      <c r="J198" s="24">
        <v>42474.159999999974</v>
      </c>
      <c r="K198" s="24">
        <f t="shared" si="3"/>
        <v>205.18917874396124</v>
      </c>
    </row>
    <row r="199" spans="1:11">
      <c r="A199" t="s">
        <v>633</v>
      </c>
      <c r="B199">
        <v>29</v>
      </c>
      <c r="C199" t="s">
        <v>622</v>
      </c>
      <c r="D199">
        <v>2018</v>
      </c>
      <c r="E199" s="38" t="s">
        <v>566</v>
      </c>
      <c r="F199" s="30" t="s">
        <v>154</v>
      </c>
      <c r="G199" s="27" t="s">
        <v>270</v>
      </c>
      <c r="H199" s="27" t="s">
        <v>259</v>
      </c>
      <c r="I199" s="24">
        <v>2483</v>
      </c>
      <c r="J199" s="24">
        <v>365750.51999999868</v>
      </c>
      <c r="K199" s="24">
        <f t="shared" si="3"/>
        <v>147.30186065243603</v>
      </c>
    </row>
    <row r="200" spans="1:11">
      <c r="A200" t="s">
        <v>633</v>
      </c>
      <c r="B200">
        <v>29</v>
      </c>
      <c r="C200" t="s">
        <v>622</v>
      </c>
      <c r="D200">
        <v>2018</v>
      </c>
      <c r="E200" s="38" t="s">
        <v>571</v>
      </c>
      <c r="F200" s="30" t="s">
        <v>576</v>
      </c>
      <c r="G200" s="27" t="s">
        <v>270</v>
      </c>
      <c r="H200" s="27" t="s">
        <v>259</v>
      </c>
      <c r="I200" s="24">
        <v>62</v>
      </c>
      <c r="J200" s="24">
        <v>6531.4700000000012</v>
      </c>
      <c r="K200" s="24">
        <f t="shared" si="3"/>
        <v>105.34629032258066</v>
      </c>
    </row>
    <row r="201" spans="1:11">
      <c r="A201" t="s">
        <v>633</v>
      </c>
      <c r="B201">
        <v>29</v>
      </c>
      <c r="C201" t="s">
        <v>622</v>
      </c>
      <c r="D201">
        <v>2018</v>
      </c>
      <c r="E201" s="38" t="s">
        <v>579</v>
      </c>
      <c r="F201" s="30" t="s">
        <v>171</v>
      </c>
      <c r="G201" s="27" t="s">
        <v>270</v>
      </c>
      <c r="H201" s="27" t="s">
        <v>259</v>
      </c>
      <c r="I201" s="24">
        <v>1</v>
      </c>
      <c r="J201" s="24">
        <v>164.85</v>
      </c>
      <c r="K201" s="24">
        <f t="shared" si="3"/>
        <v>164.85</v>
      </c>
    </row>
    <row r="202" spans="1:11">
      <c r="A202" t="s">
        <v>633</v>
      </c>
      <c r="B202">
        <v>29</v>
      </c>
      <c r="C202" t="s">
        <v>622</v>
      </c>
      <c r="D202">
        <v>2018</v>
      </c>
      <c r="E202" s="38" t="s">
        <v>567</v>
      </c>
      <c r="F202" s="30" t="s">
        <v>160</v>
      </c>
      <c r="G202" s="27" t="s">
        <v>270</v>
      </c>
      <c r="H202" s="27" t="s">
        <v>259</v>
      </c>
      <c r="I202" s="24">
        <v>131</v>
      </c>
      <c r="J202" s="24">
        <v>12270.289999999997</v>
      </c>
      <c r="K202" s="24">
        <f t="shared" si="3"/>
        <v>93.666335877862579</v>
      </c>
    </row>
    <row r="203" spans="1:11">
      <c r="A203" t="s">
        <v>633</v>
      </c>
      <c r="B203">
        <v>29</v>
      </c>
      <c r="C203" t="s">
        <v>622</v>
      </c>
      <c r="D203">
        <v>2018</v>
      </c>
      <c r="E203" s="38" t="s">
        <v>572</v>
      </c>
      <c r="F203" s="30" t="s">
        <v>168</v>
      </c>
      <c r="G203" s="27" t="s">
        <v>270</v>
      </c>
      <c r="H203" s="27" t="s">
        <v>259</v>
      </c>
      <c r="I203" s="24">
        <v>316</v>
      </c>
      <c r="J203" s="24">
        <v>32866.310000000012</v>
      </c>
      <c r="K203" s="24">
        <f t="shared" si="3"/>
        <v>104.00731012658231</v>
      </c>
    </row>
    <row r="204" spans="1:11">
      <c r="A204" t="s">
        <v>633</v>
      </c>
      <c r="B204">
        <v>29</v>
      </c>
      <c r="C204" t="s">
        <v>622</v>
      </c>
      <c r="D204">
        <v>2018</v>
      </c>
      <c r="E204" s="38" t="s">
        <v>562</v>
      </c>
      <c r="F204" s="30" t="s">
        <v>55</v>
      </c>
      <c r="G204" s="27" t="s">
        <v>270</v>
      </c>
      <c r="H204" s="27" t="s">
        <v>259</v>
      </c>
      <c r="I204" s="24">
        <v>3742</v>
      </c>
      <c r="J204" s="24">
        <v>631124.4600000059</v>
      </c>
      <c r="K204" s="24">
        <f t="shared" si="3"/>
        <v>168.65966328166914</v>
      </c>
    </row>
    <row r="205" spans="1:11">
      <c r="A205" t="s">
        <v>633</v>
      </c>
      <c r="B205">
        <v>29</v>
      </c>
      <c r="C205" t="s">
        <v>622</v>
      </c>
      <c r="D205">
        <v>2018</v>
      </c>
      <c r="E205" s="26" t="s">
        <v>584</v>
      </c>
      <c r="F205" s="30" t="s">
        <v>9</v>
      </c>
      <c r="G205" s="27" t="s">
        <v>269</v>
      </c>
      <c r="H205" s="27" t="s">
        <v>259</v>
      </c>
      <c r="I205" s="24">
        <v>438</v>
      </c>
      <c r="J205" s="24">
        <v>117798.8300000001</v>
      </c>
      <c r="K205" s="24">
        <f t="shared" si="3"/>
        <v>268.94710045662123</v>
      </c>
    </row>
    <row r="206" spans="1:11">
      <c r="A206" t="s">
        <v>633</v>
      </c>
      <c r="B206">
        <v>29</v>
      </c>
      <c r="C206" t="s">
        <v>622</v>
      </c>
      <c r="D206">
        <v>2018</v>
      </c>
      <c r="E206" s="26" t="s">
        <v>583</v>
      </c>
      <c r="F206" s="30" t="s">
        <v>15</v>
      </c>
      <c r="G206" s="27" t="s">
        <v>269</v>
      </c>
      <c r="H206" s="27" t="s">
        <v>259</v>
      </c>
      <c r="I206" s="24">
        <v>577</v>
      </c>
      <c r="J206" s="24">
        <v>57568.47000000003</v>
      </c>
      <c r="K206" s="24">
        <f t="shared" si="3"/>
        <v>99.772045060658627</v>
      </c>
    </row>
    <row r="207" spans="1:11">
      <c r="A207" t="s">
        <v>633</v>
      </c>
      <c r="B207">
        <v>29</v>
      </c>
      <c r="C207" t="s">
        <v>622</v>
      </c>
      <c r="D207">
        <v>2018</v>
      </c>
      <c r="E207" s="38" t="s">
        <v>582</v>
      </c>
      <c r="F207" s="30" t="s">
        <v>61</v>
      </c>
      <c r="G207" s="27" t="s">
        <v>269</v>
      </c>
      <c r="H207" s="27" t="s">
        <v>259</v>
      </c>
      <c r="I207" s="24">
        <v>2775</v>
      </c>
      <c r="J207" s="24">
        <v>577433.41999999038</v>
      </c>
      <c r="K207" s="24">
        <f t="shared" si="3"/>
        <v>208.08411531531186</v>
      </c>
    </row>
    <row r="208" spans="1:11">
      <c r="A208" t="s">
        <v>633</v>
      </c>
      <c r="B208">
        <v>29</v>
      </c>
      <c r="C208" t="s">
        <v>622</v>
      </c>
      <c r="D208">
        <v>2018</v>
      </c>
      <c r="E208" s="38" t="s">
        <v>581</v>
      </c>
      <c r="F208" s="30" t="s">
        <v>45</v>
      </c>
      <c r="G208" s="27" t="s">
        <v>269</v>
      </c>
      <c r="H208" s="27" t="s">
        <v>259</v>
      </c>
      <c r="I208" s="24">
        <v>932</v>
      </c>
      <c r="J208" s="24">
        <v>195201.77000000066</v>
      </c>
      <c r="K208" s="24">
        <f t="shared" si="3"/>
        <v>209.44395922746853</v>
      </c>
    </row>
    <row r="209" spans="1:11">
      <c r="A209" t="s">
        <v>633</v>
      </c>
      <c r="B209">
        <v>29</v>
      </c>
      <c r="C209" t="s">
        <v>622</v>
      </c>
      <c r="D209">
        <v>2018</v>
      </c>
      <c r="E209" s="38" t="s">
        <v>588</v>
      </c>
      <c r="F209" s="30" t="s">
        <v>104</v>
      </c>
      <c r="G209" s="27" t="s">
        <v>269</v>
      </c>
      <c r="H209" s="27" t="s">
        <v>259</v>
      </c>
      <c r="I209" s="24">
        <v>0</v>
      </c>
      <c r="J209" s="24">
        <v>0</v>
      </c>
      <c r="K209" s="24">
        <f t="shared" si="3"/>
        <v>0</v>
      </c>
    </row>
    <row r="210" spans="1:11">
      <c r="A210" t="s">
        <v>633</v>
      </c>
      <c r="B210">
        <v>29</v>
      </c>
      <c r="C210" t="s">
        <v>622</v>
      </c>
      <c r="D210">
        <v>2018</v>
      </c>
      <c r="E210" s="38" t="s">
        <v>586</v>
      </c>
      <c r="F210" s="30" t="s">
        <v>109</v>
      </c>
      <c r="G210" s="27" t="s">
        <v>269</v>
      </c>
      <c r="H210" s="27" t="s">
        <v>259</v>
      </c>
      <c r="I210" s="24">
        <v>17</v>
      </c>
      <c r="J210" s="24">
        <v>590.79000000000008</v>
      </c>
      <c r="K210" s="24">
        <f t="shared" si="3"/>
        <v>34.752352941176476</v>
      </c>
    </row>
    <row r="211" spans="1:11">
      <c r="A211" t="s">
        <v>633</v>
      </c>
      <c r="B211">
        <v>29</v>
      </c>
      <c r="C211" t="s">
        <v>622</v>
      </c>
      <c r="D211">
        <v>2018</v>
      </c>
      <c r="E211" s="38" t="s">
        <v>587</v>
      </c>
      <c r="F211" s="30" t="s">
        <v>113</v>
      </c>
      <c r="G211" s="27" t="s">
        <v>269</v>
      </c>
      <c r="H211" s="27" t="s">
        <v>259</v>
      </c>
      <c r="I211" s="24">
        <v>62</v>
      </c>
      <c r="J211" s="24">
        <v>21315.790000000008</v>
      </c>
      <c r="K211" s="24">
        <f t="shared" si="3"/>
        <v>343.80306451612915</v>
      </c>
    </row>
    <row r="212" spans="1:11">
      <c r="A212" t="s">
        <v>633</v>
      </c>
      <c r="B212">
        <v>29</v>
      </c>
      <c r="C212" t="s">
        <v>622</v>
      </c>
      <c r="D212">
        <v>2018</v>
      </c>
      <c r="E212" s="44"/>
      <c r="F212" s="30" t="s">
        <v>139</v>
      </c>
      <c r="G212" s="27" t="s">
        <v>269</v>
      </c>
      <c r="H212" s="27" t="s">
        <v>259</v>
      </c>
      <c r="I212" s="24">
        <v>618</v>
      </c>
      <c r="J212" s="24">
        <v>60296.229999999909</v>
      </c>
      <c r="K212" s="24">
        <f t="shared" si="3"/>
        <v>97.566715210355838</v>
      </c>
    </row>
    <row r="213" spans="1:11">
      <c r="A213" t="s">
        <v>633</v>
      </c>
      <c r="B213">
        <v>29</v>
      </c>
      <c r="C213" t="s">
        <v>622</v>
      </c>
      <c r="D213">
        <v>2018</v>
      </c>
      <c r="E213" s="38" t="s">
        <v>585</v>
      </c>
      <c r="F213" s="30" t="s">
        <v>34</v>
      </c>
      <c r="G213" s="27" t="s">
        <v>269</v>
      </c>
      <c r="H213" s="27" t="s">
        <v>259</v>
      </c>
      <c r="I213" s="24">
        <v>532</v>
      </c>
      <c r="J213" s="24">
        <v>177733.04999999929</v>
      </c>
      <c r="K213" s="24">
        <f t="shared" si="3"/>
        <v>334.08468045112647</v>
      </c>
    </row>
    <row r="214" spans="1:11">
      <c r="A214" t="s">
        <v>633</v>
      </c>
      <c r="B214">
        <v>29</v>
      </c>
      <c r="C214" t="s">
        <v>622</v>
      </c>
      <c r="D214">
        <v>2018</v>
      </c>
      <c r="E214" s="26" t="s">
        <v>589</v>
      </c>
      <c r="F214" s="30" t="s">
        <v>10</v>
      </c>
      <c r="G214" s="27" t="s">
        <v>277</v>
      </c>
      <c r="H214" s="27" t="s">
        <v>261</v>
      </c>
      <c r="I214" s="24">
        <v>2895</v>
      </c>
      <c r="J214" s="24">
        <v>1096815.4800000025</v>
      </c>
      <c r="K214" s="24">
        <f t="shared" si="3"/>
        <v>378.86545077720297</v>
      </c>
    </row>
    <row r="215" spans="1:11">
      <c r="A215" t="s">
        <v>633</v>
      </c>
      <c r="B215">
        <v>29</v>
      </c>
      <c r="C215" t="s">
        <v>622</v>
      </c>
      <c r="D215">
        <v>2018</v>
      </c>
      <c r="E215" s="38" t="s">
        <v>590</v>
      </c>
      <c r="F215" s="30" t="s">
        <v>144</v>
      </c>
      <c r="G215" s="27" t="s">
        <v>277</v>
      </c>
      <c r="H215" s="27" t="s">
        <v>261</v>
      </c>
      <c r="I215" s="24">
        <v>1409</v>
      </c>
      <c r="J215" s="24">
        <v>309234.41999999917</v>
      </c>
      <c r="K215" s="24">
        <f t="shared" si="3"/>
        <v>219.47084457061686</v>
      </c>
    </row>
    <row r="216" spans="1:11">
      <c r="A216" t="s">
        <v>633</v>
      </c>
      <c r="B216">
        <v>29</v>
      </c>
      <c r="C216" t="s">
        <v>622</v>
      </c>
      <c r="D216">
        <v>2018</v>
      </c>
      <c r="E216" s="38" t="s">
        <v>592</v>
      </c>
      <c r="F216" s="30" t="s">
        <v>58</v>
      </c>
      <c r="G216" s="6" t="s">
        <v>278</v>
      </c>
      <c r="H216" s="27" t="s">
        <v>261</v>
      </c>
      <c r="I216" s="24">
        <v>204</v>
      </c>
      <c r="J216" s="24">
        <v>44787.679999999993</v>
      </c>
      <c r="K216" s="24">
        <f t="shared" si="3"/>
        <v>219.54745098039211</v>
      </c>
    </row>
    <row r="217" spans="1:11">
      <c r="A217" t="s">
        <v>633</v>
      </c>
      <c r="B217">
        <v>29</v>
      </c>
      <c r="C217" t="s">
        <v>622</v>
      </c>
      <c r="D217">
        <v>2018</v>
      </c>
      <c r="E217" s="38" t="s">
        <v>594</v>
      </c>
      <c r="F217" s="30" t="s">
        <v>134</v>
      </c>
      <c r="G217" s="27" t="s">
        <v>278</v>
      </c>
      <c r="H217" s="27" t="s">
        <v>261</v>
      </c>
      <c r="I217" s="24">
        <v>13</v>
      </c>
      <c r="J217" s="24">
        <v>11182.12</v>
      </c>
      <c r="K217" s="24">
        <f t="shared" si="3"/>
        <v>860.16307692307703</v>
      </c>
    </row>
    <row r="218" spans="1:11">
      <c r="A218" t="s">
        <v>633</v>
      </c>
      <c r="B218">
        <v>29</v>
      </c>
      <c r="C218" t="s">
        <v>622</v>
      </c>
      <c r="D218">
        <v>2018</v>
      </c>
      <c r="E218" s="38" t="s">
        <v>591</v>
      </c>
      <c r="F218" s="30" t="s">
        <v>149</v>
      </c>
      <c r="G218" s="27" t="s">
        <v>278</v>
      </c>
      <c r="H218" s="27" t="s">
        <v>261</v>
      </c>
      <c r="I218" s="24">
        <v>14</v>
      </c>
      <c r="J218" s="24">
        <v>28089.900000000005</v>
      </c>
      <c r="K218" s="24">
        <f t="shared" si="3"/>
        <v>2006.421428571429</v>
      </c>
    </row>
    <row r="219" spans="1:11">
      <c r="A219" t="s">
        <v>633</v>
      </c>
      <c r="B219">
        <v>29</v>
      </c>
      <c r="C219" t="s">
        <v>622</v>
      </c>
      <c r="D219">
        <v>2018</v>
      </c>
      <c r="E219" s="38" t="s">
        <v>593</v>
      </c>
      <c r="F219" s="30" t="s">
        <v>164</v>
      </c>
      <c r="G219" s="6" t="s">
        <v>278</v>
      </c>
      <c r="H219" s="27" t="s">
        <v>261</v>
      </c>
      <c r="I219" s="24">
        <v>0</v>
      </c>
      <c r="J219" s="24">
        <v>0</v>
      </c>
      <c r="K219" s="24">
        <f t="shared" si="3"/>
        <v>0</v>
      </c>
    </row>
    <row r="220" spans="1:11">
      <c r="A220" t="s">
        <v>633</v>
      </c>
      <c r="B220">
        <v>29</v>
      </c>
      <c r="C220" t="s">
        <v>622</v>
      </c>
      <c r="D220">
        <v>2018</v>
      </c>
      <c r="E220" s="38" t="s">
        <v>595</v>
      </c>
      <c r="F220" s="30" t="s">
        <v>198</v>
      </c>
      <c r="G220" s="27" t="s">
        <v>278</v>
      </c>
      <c r="H220" s="27" t="s">
        <v>261</v>
      </c>
      <c r="I220" s="24">
        <v>29</v>
      </c>
      <c r="J220" s="24">
        <v>2346.2599999999993</v>
      </c>
      <c r="K220" s="24">
        <f t="shared" si="3"/>
        <v>80.905517241379286</v>
      </c>
    </row>
    <row r="221" spans="1:11">
      <c r="A221" t="s">
        <v>633</v>
      </c>
      <c r="B221">
        <v>29</v>
      </c>
      <c r="C221" t="s">
        <v>622</v>
      </c>
      <c r="D221">
        <v>2018</v>
      </c>
      <c r="E221" s="38" t="s">
        <v>596</v>
      </c>
      <c r="F221" s="30" t="s">
        <v>76</v>
      </c>
      <c r="G221" s="6" t="s">
        <v>59</v>
      </c>
      <c r="H221" s="27" t="s">
        <v>261</v>
      </c>
      <c r="I221" s="24">
        <v>10</v>
      </c>
      <c r="J221" s="24">
        <v>775</v>
      </c>
      <c r="K221" s="24">
        <f t="shared" si="3"/>
        <v>77.5</v>
      </c>
    </row>
    <row r="222" spans="1:11">
      <c r="A222" t="s">
        <v>633</v>
      </c>
      <c r="B222">
        <v>29</v>
      </c>
      <c r="C222" t="s">
        <v>622</v>
      </c>
      <c r="D222">
        <v>2018</v>
      </c>
      <c r="E222" s="38" t="s">
        <v>597</v>
      </c>
      <c r="F222" s="30" t="s">
        <v>96</v>
      </c>
      <c r="G222" s="6" t="s">
        <v>59</v>
      </c>
      <c r="H222" s="27" t="s">
        <v>261</v>
      </c>
      <c r="I222" s="24">
        <v>0</v>
      </c>
      <c r="J222" s="24">
        <v>0</v>
      </c>
      <c r="K222" s="24">
        <f t="shared" si="3"/>
        <v>0</v>
      </c>
    </row>
    <row r="223" spans="1:11">
      <c r="A223" t="s">
        <v>633</v>
      </c>
      <c r="B223">
        <v>29</v>
      </c>
      <c r="C223" t="s">
        <v>622</v>
      </c>
      <c r="D223">
        <v>2018</v>
      </c>
      <c r="E223" s="38" t="s">
        <v>599</v>
      </c>
      <c r="F223" s="30" t="s">
        <v>118</v>
      </c>
      <c r="G223" s="27" t="s">
        <v>59</v>
      </c>
      <c r="H223" s="27" t="s">
        <v>261</v>
      </c>
      <c r="I223" s="24">
        <v>0</v>
      </c>
      <c r="J223" s="24">
        <v>0</v>
      </c>
      <c r="K223" s="24">
        <f t="shared" si="3"/>
        <v>0</v>
      </c>
    </row>
    <row r="224" spans="1:11">
      <c r="A224" t="s">
        <v>633</v>
      </c>
      <c r="B224">
        <v>29</v>
      </c>
      <c r="C224" t="s">
        <v>622</v>
      </c>
      <c r="D224">
        <v>2018</v>
      </c>
      <c r="E224" s="38" t="s">
        <v>602</v>
      </c>
      <c r="F224" s="30" t="s">
        <v>59</v>
      </c>
      <c r="G224" s="27" t="s">
        <v>59</v>
      </c>
      <c r="H224" s="27" t="s">
        <v>261</v>
      </c>
      <c r="I224" s="24">
        <v>0</v>
      </c>
      <c r="J224" s="24">
        <v>0</v>
      </c>
      <c r="K224" s="24">
        <f t="shared" si="3"/>
        <v>0</v>
      </c>
    </row>
    <row r="225" spans="1:11">
      <c r="A225" t="s">
        <v>633</v>
      </c>
      <c r="B225">
        <v>29</v>
      </c>
      <c r="C225" t="s">
        <v>622</v>
      </c>
      <c r="D225">
        <v>2018</v>
      </c>
      <c r="E225" s="38" t="s">
        <v>601</v>
      </c>
      <c r="F225" s="30" t="s">
        <v>142</v>
      </c>
      <c r="G225" s="27" t="s">
        <v>59</v>
      </c>
      <c r="H225" s="27" t="s">
        <v>261</v>
      </c>
      <c r="I225" s="24">
        <v>0</v>
      </c>
      <c r="J225" s="24">
        <v>0</v>
      </c>
      <c r="K225" s="24">
        <f t="shared" si="3"/>
        <v>0</v>
      </c>
    </row>
    <row r="226" spans="1:11">
      <c r="A226" t="s">
        <v>633</v>
      </c>
      <c r="B226">
        <v>29</v>
      </c>
      <c r="C226" t="s">
        <v>622</v>
      </c>
      <c r="D226">
        <v>2018</v>
      </c>
      <c r="E226" s="38" t="s">
        <v>598</v>
      </c>
      <c r="F226" s="30" t="s">
        <v>123</v>
      </c>
      <c r="G226" s="6" t="s">
        <v>59</v>
      </c>
      <c r="H226" s="27" t="s">
        <v>261</v>
      </c>
      <c r="I226" s="24">
        <v>0</v>
      </c>
      <c r="J226" s="24">
        <v>0</v>
      </c>
      <c r="K226" s="24">
        <f t="shared" si="3"/>
        <v>0</v>
      </c>
    </row>
    <row r="227" spans="1:11">
      <c r="A227" t="s">
        <v>633</v>
      </c>
      <c r="B227">
        <v>29</v>
      </c>
      <c r="C227" t="s">
        <v>622</v>
      </c>
      <c r="D227">
        <v>2018</v>
      </c>
      <c r="E227" s="38" t="s">
        <v>600</v>
      </c>
      <c r="F227" s="30" t="s">
        <v>155</v>
      </c>
      <c r="G227" s="27" t="s">
        <v>59</v>
      </c>
      <c r="H227" s="27" t="s">
        <v>261</v>
      </c>
      <c r="I227" s="24">
        <v>3</v>
      </c>
      <c r="J227" s="24">
        <v>475</v>
      </c>
      <c r="K227" s="24">
        <f t="shared" si="3"/>
        <v>158.33333333333334</v>
      </c>
    </row>
    <row r="228" spans="1:11">
      <c r="A228" t="s">
        <v>633</v>
      </c>
      <c r="B228">
        <v>29</v>
      </c>
      <c r="C228" t="s">
        <v>622</v>
      </c>
      <c r="D228">
        <v>2018</v>
      </c>
      <c r="E228" s="26" t="s">
        <v>606</v>
      </c>
      <c r="F228" s="30" t="s">
        <v>8</v>
      </c>
      <c r="G228" s="27" t="s">
        <v>279</v>
      </c>
      <c r="H228" s="27" t="s">
        <v>261</v>
      </c>
      <c r="I228" s="24">
        <v>0</v>
      </c>
      <c r="J228" s="24">
        <v>0</v>
      </c>
      <c r="K228" s="24">
        <f t="shared" si="3"/>
        <v>0</v>
      </c>
    </row>
    <row r="229" spans="1:11">
      <c r="A229" t="s">
        <v>633</v>
      </c>
      <c r="B229">
        <v>29</v>
      </c>
      <c r="C229" t="s">
        <v>622</v>
      </c>
      <c r="D229">
        <v>2018</v>
      </c>
      <c r="E229" s="26" t="s">
        <v>607</v>
      </c>
      <c r="F229" s="30" t="s">
        <v>36</v>
      </c>
      <c r="G229" s="27" t="s">
        <v>279</v>
      </c>
      <c r="H229" s="27" t="s">
        <v>261</v>
      </c>
      <c r="I229" s="24">
        <v>20</v>
      </c>
      <c r="J229" s="24">
        <v>1292.49</v>
      </c>
      <c r="K229" s="24">
        <f t="shared" si="3"/>
        <v>64.624499999999998</v>
      </c>
    </row>
    <row r="230" spans="1:11">
      <c r="A230" t="s">
        <v>633</v>
      </c>
      <c r="B230">
        <v>29</v>
      </c>
      <c r="C230" t="s">
        <v>622</v>
      </c>
      <c r="D230">
        <v>2018</v>
      </c>
      <c r="E230" s="38" t="s">
        <v>603</v>
      </c>
      <c r="F230" s="30" t="s">
        <v>148</v>
      </c>
      <c r="G230" s="6" t="s">
        <v>279</v>
      </c>
      <c r="H230" s="27" t="s">
        <v>261</v>
      </c>
      <c r="I230" s="24">
        <v>117</v>
      </c>
      <c r="J230" s="24">
        <v>43585.02999999997</v>
      </c>
      <c r="K230" s="24">
        <f t="shared" si="3"/>
        <v>372.52162393162365</v>
      </c>
    </row>
    <row r="231" spans="1:11">
      <c r="A231" t="s">
        <v>633</v>
      </c>
      <c r="B231">
        <v>29</v>
      </c>
      <c r="C231" t="s">
        <v>622</v>
      </c>
      <c r="D231">
        <v>2018</v>
      </c>
      <c r="E231" s="38" t="s">
        <v>613</v>
      </c>
      <c r="F231" s="43" t="s">
        <v>143</v>
      </c>
      <c r="G231" s="27" t="s">
        <v>279</v>
      </c>
      <c r="H231" s="27" t="s">
        <v>261</v>
      </c>
      <c r="I231" s="24">
        <v>0</v>
      </c>
      <c r="J231" s="24">
        <v>0</v>
      </c>
      <c r="K231" s="24">
        <f t="shared" si="3"/>
        <v>0</v>
      </c>
    </row>
    <row r="232" spans="1:11">
      <c r="A232" t="s">
        <v>633</v>
      </c>
      <c r="B232">
        <v>29</v>
      </c>
      <c r="C232" t="s">
        <v>622</v>
      </c>
      <c r="D232">
        <v>2018</v>
      </c>
      <c r="E232" s="38" t="s">
        <v>610</v>
      </c>
      <c r="F232" s="30" t="s">
        <v>617</v>
      </c>
      <c r="G232" s="27" t="s">
        <v>279</v>
      </c>
      <c r="H232" s="27" t="s">
        <v>261</v>
      </c>
      <c r="I232" s="24">
        <v>0</v>
      </c>
      <c r="J232" s="24">
        <v>0</v>
      </c>
      <c r="K232" s="24">
        <f t="shared" si="3"/>
        <v>0</v>
      </c>
    </row>
    <row r="233" spans="1:11">
      <c r="A233" t="s">
        <v>633</v>
      </c>
      <c r="B233">
        <v>29</v>
      </c>
      <c r="C233" t="s">
        <v>622</v>
      </c>
      <c r="D233">
        <v>2018</v>
      </c>
      <c r="E233" s="38" t="s">
        <v>604</v>
      </c>
      <c r="F233" s="30" t="s">
        <v>199</v>
      </c>
      <c r="G233" s="6" t="s">
        <v>279</v>
      </c>
      <c r="H233" s="27" t="s">
        <v>261</v>
      </c>
      <c r="I233" s="24">
        <v>12</v>
      </c>
      <c r="J233" s="24">
        <v>1120.6500000000001</v>
      </c>
      <c r="K233" s="24">
        <f t="shared" si="3"/>
        <v>93.387500000000003</v>
      </c>
    </row>
    <row r="234" spans="1:11">
      <c r="A234" t="s">
        <v>633</v>
      </c>
      <c r="B234">
        <v>29</v>
      </c>
      <c r="C234" t="s">
        <v>622</v>
      </c>
      <c r="D234">
        <v>2018</v>
      </c>
      <c r="E234" s="38" t="s">
        <v>609</v>
      </c>
      <c r="F234" s="30" t="s">
        <v>615</v>
      </c>
      <c r="G234" s="27" t="s">
        <v>279</v>
      </c>
      <c r="H234" s="27" t="s">
        <v>261</v>
      </c>
      <c r="I234" s="24">
        <v>0</v>
      </c>
      <c r="J234" s="24">
        <v>0</v>
      </c>
      <c r="K234" s="24">
        <f t="shared" si="3"/>
        <v>0</v>
      </c>
    </row>
    <row r="235" spans="1:11">
      <c r="A235" t="s">
        <v>633</v>
      </c>
      <c r="B235">
        <v>29</v>
      </c>
      <c r="C235" t="s">
        <v>622</v>
      </c>
      <c r="D235">
        <v>2018</v>
      </c>
      <c r="E235" s="38" t="s">
        <v>605</v>
      </c>
      <c r="F235" s="30" t="s">
        <v>186</v>
      </c>
      <c r="G235" s="6" t="s">
        <v>279</v>
      </c>
      <c r="H235" s="27" t="s">
        <v>261</v>
      </c>
      <c r="I235" s="24">
        <v>33</v>
      </c>
      <c r="J235" s="24">
        <v>5279.6000000000013</v>
      </c>
      <c r="K235" s="24">
        <f t="shared" si="3"/>
        <v>159.98787878787883</v>
      </c>
    </row>
    <row r="236" spans="1:11">
      <c r="A236" t="s">
        <v>633</v>
      </c>
      <c r="B236">
        <v>29</v>
      </c>
      <c r="C236" t="s">
        <v>622</v>
      </c>
      <c r="D236">
        <v>2018</v>
      </c>
      <c r="E236" s="38" t="s">
        <v>608</v>
      </c>
      <c r="F236" s="30" t="s">
        <v>612</v>
      </c>
      <c r="G236" s="27" t="s">
        <v>279</v>
      </c>
      <c r="H236" s="27" t="s">
        <v>261</v>
      </c>
      <c r="I236" s="24">
        <v>0</v>
      </c>
      <c r="J236" s="24">
        <v>0</v>
      </c>
      <c r="K236" s="24">
        <f t="shared" si="3"/>
        <v>0</v>
      </c>
    </row>
    <row r="238" spans="1:11">
      <c r="B238" s="42" t="s">
        <v>264</v>
      </c>
      <c r="C238" s="41" t="s">
        <v>258</v>
      </c>
      <c r="D238" s="40"/>
      <c r="E238" s="40">
        <f t="shared" ref="E238" si="4">SUMIF($G2:$G236,$B238,$I2:$I236)</f>
        <v>11022</v>
      </c>
      <c r="F238" s="39">
        <f>SUMIF($G2:$G236,$B238,$J2:$J236)</f>
        <v>2036101.1400000066</v>
      </c>
      <c r="G238" s="48">
        <f>SUMIF($G2:$G236,$B238,$K2:$K236)</f>
        <v>916.20289436687403</v>
      </c>
    </row>
    <row r="239" spans="1:11">
      <c r="B239" s="26" t="s">
        <v>265</v>
      </c>
      <c r="C239" s="38" t="s">
        <v>258</v>
      </c>
      <c r="D239" s="35"/>
      <c r="E239" s="35">
        <f>SUMIF($G2:$G236,$B239,$I2:$I236)</f>
        <v>4565</v>
      </c>
      <c r="F239" s="30">
        <f>SUMIF($G2:$G236,$B239,$J2:$J236)</f>
        <v>669113.77999999991</v>
      </c>
      <c r="G239" s="48">
        <f>SUMIF($G2:$G236,$B239,$K2:$K236)</f>
        <v>1249.7239942610595</v>
      </c>
    </row>
    <row r="240" spans="1:11">
      <c r="B240" s="26" t="s">
        <v>266</v>
      </c>
      <c r="C240" s="38" t="s">
        <v>258</v>
      </c>
      <c r="D240" s="35"/>
      <c r="E240" s="35">
        <f>SUMIF($G2:$G236,$B240,$I2:$I236)</f>
        <v>4980</v>
      </c>
      <c r="F240" s="30">
        <f>SUMIF($G2:$G236,$B240,$J2:$J236)</f>
        <v>1734076.4800000004</v>
      </c>
      <c r="G240" s="48">
        <f>SUMIF($G2:$G236,$B240,$K2:$K236)</f>
        <v>4567.3196641712075</v>
      </c>
    </row>
    <row r="241" spans="2:7">
      <c r="B241" s="26" t="s">
        <v>267</v>
      </c>
      <c r="C241" s="38" t="s">
        <v>258</v>
      </c>
      <c r="D241" s="35"/>
      <c r="E241" s="35">
        <f>SUMIF($G2:$G236,$B241,$I2:$I236)</f>
        <v>3063</v>
      </c>
      <c r="F241" s="30">
        <f>SUMIF($G2:$G236,$B241,$J2:$J236)</f>
        <v>571187.73000000033</v>
      </c>
      <c r="G241" s="48">
        <f>SUMIF($G2:$G236,$B241,$K2:$K236)</f>
        <v>4959.1740188923814</v>
      </c>
    </row>
    <row r="242" spans="2:7">
      <c r="B242" s="26" t="s">
        <v>268</v>
      </c>
      <c r="C242" s="38" t="s">
        <v>259</v>
      </c>
      <c r="D242" s="35"/>
      <c r="E242" s="35">
        <f>SUMIF($G2:$G236,$B242,$I2:$I236)</f>
        <v>2595</v>
      </c>
      <c r="F242" s="30">
        <f>SUMIF($G2:$G236,$B242,$J2:$J236)</f>
        <v>813747.18999999925</v>
      </c>
      <c r="G242" s="48">
        <f>SUMIF($G2:$G236,$B242,$K2:$K236)</f>
        <v>2090.2586291437069</v>
      </c>
    </row>
    <row r="243" spans="2:7">
      <c r="B243" s="26" t="s">
        <v>269</v>
      </c>
      <c r="C243" s="38" t="s">
        <v>259</v>
      </c>
      <c r="D243" s="35"/>
      <c r="E243" s="35">
        <f>SUMIF($G2:$G236,$B243,$I2:$I236)</f>
        <v>5951</v>
      </c>
      <c r="F243" s="30">
        <f>SUMIF($G2:$G236,$B243,$J2:$J236)</f>
        <v>1207938.3499999903</v>
      </c>
      <c r="G243" s="48">
        <f>SUMIF($G2:$G236,$B243,$K2:$K236)</f>
        <v>1596.454033178848</v>
      </c>
    </row>
    <row r="244" spans="2:7">
      <c r="B244" s="26" t="s">
        <v>270</v>
      </c>
      <c r="C244" s="38" t="s">
        <v>259</v>
      </c>
      <c r="D244" s="35"/>
      <c r="E244" s="35">
        <f>SUMIF($G2:$G236,$B244,$I2:$I236)</f>
        <v>18033</v>
      </c>
      <c r="F244" s="30">
        <f>SUMIF($G2:$G236,$B244,$J2:$J236)</f>
        <v>3409204.6999999871</v>
      </c>
      <c r="G244" s="48">
        <f>SUMIF($G2:$G236,$B244,$K2:$K236)</f>
        <v>2694.6752046018119</v>
      </c>
    </row>
    <row r="245" spans="2:7">
      <c r="B245" s="26" t="s">
        <v>271</v>
      </c>
      <c r="C245" s="38" t="s">
        <v>259</v>
      </c>
      <c r="D245" s="35"/>
      <c r="E245" s="35">
        <f>SUMIF($G2:$G236,$B245,$I2:$I236)</f>
        <v>4044</v>
      </c>
      <c r="F245" s="30">
        <f>SUMIF($G2:$G236,$B245,$J2:$J236)</f>
        <v>663754.19999999984</v>
      </c>
      <c r="G245" s="48">
        <f>SUMIF($G2:$G236,$B245,$K2:$K236)</f>
        <v>1623.8273663262078</v>
      </c>
    </row>
    <row r="246" spans="2:7">
      <c r="B246" s="26" t="s">
        <v>272</v>
      </c>
      <c r="C246" s="38" t="s">
        <v>260</v>
      </c>
      <c r="D246" s="35"/>
      <c r="E246" s="35">
        <f>SUMIF($G2:$G236,$B246,$I2:$I236)</f>
        <v>21</v>
      </c>
      <c r="F246" s="30">
        <f>SUMIF($G2:$G236,$B246,$J2:$J236)</f>
        <v>7487.1900000000005</v>
      </c>
      <c r="G246" s="48">
        <f>SUMIF($G2:$G236,$B246,$K2:$K236)</f>
        <v>1010.2694642857143</v>
      </c>
    </row>
    <row r="247" spans="2:7">
      <c r="B247" s="26" t="s">
        <v>273</v>
      </c>
      <c r="C247" s="38" t="s">
        <v>260</v>
      </c>
      <c r="D247" s="35"/>
      <c r="E247" s="35">
        <f>SUMIF($G2:$G236,$B247,$I2:$I236)</f>
        <v>6795</v>
      </c>
      <c r="F247" s="30">
        <f>SUMIF($G2:$G236,$B247,$J2:$J236)</f>
        <v>1231002.8600000043</v>
      </c>
      <c r="G247" s="48">
        <f>SUMIF($G2:$G236,$B247,$K2:$K236)</f>
        <v>1220.3800247258951</v>
      </c>
    </row>
    <row r="248" spans="2:7">
      <c r="B248" s="26" t="s">
        <v>274</v>
      </c>
      <c r="C248" s="38" t="s">
        <v>260</v>
      </c>
      <c r="D248" s="35"/>
      <c r="E248" s="35">
        <f>SUMIF($G2:$G236,$B248,$I2:$I236)</f>
        <v>9681</v>
      </c>
      <c r="F248" s="30">
        <f>SUMIF($G2:$G236,$B248,$J2:$J236)</f>
        <v>1163609.0999999992</v>
      </c>
      <c r="G248" s="48">
        <f>SUMIF($G2:$G236,$B248,$K2:$K236)</f>
        <v>1892.5171311479476</v>
      </c>
    </row>
    <row r="249" spans="2:7">
      <c r="B249" s="26" t="s">
        <v>275</v>
      </c>
      <c r="C249" s="38" t="s">
        <v>260</v>
      </c>
      <c r="D249" s="35"/>
      <c r="E249" s="35">
        <f>SUMIF($G2:$G236,$B249,$I2:$I236)</f>
        <v>6152</v>
      </c>
      <c r="F249" s="30">
        <f>SUMIF($G2:$G236,$B249,$J2:$J236)</f>
        <v>1631608.7799999977</v>
      </c>
      <c r="G249" s="48">
        <f>SUMIF($G2:$G236,$B249,$K2:$K236)</f>
        <v>3214.2659170112543</v>
      </c>
    </row>
    <row r="250" spans="2:7">
      <c r="B250" s="26" t="s">
        <v>276</v>
      </c>
      <c r="C250" s="38" t="s">
        <v>260</v>
      </c>
      <c r="D250" s="35"/>
      <c r="E250" s="35">
        <f>SUMIF($G2:$G236,$B250,$I2:$I236)</f>
        <v>4816</v>
      </c>
      <c r="F250" s="30">
        <f>SUMIF($G2:$G236,$B250,$J2:$J236)</f>
        <v>1082078.5900000003</v>
      </c>
      <c r="G250" s="48">
        <f>SUMIF($G2:$G236,$B250,$K2:$K236)</f>
        <v>3472.8993246774462</v>
      </c>
    </row>
    <row r="251" spans="2:7">
      <c r="B251" s="26" t="s">
        <v>277</v>
      </c>
      <c r="C251" s="38" t="s">
        <v>261</v>
      </c>
      <c r="D251" s="35"/>
      <c r="E251" s="35">
        <f>SUMIF($G2:$G236,$B251,$I2:$I236)</f>
        <v>4304</v>
      </c>
      <c r="F251" s="30">
        <f>SUMIF($G2:$G236,$B251,$J2:$J236)</f>
        <v>1406049.9000000018</v>
      </c>
      <c r="G251" s="48">
        <f>SUMIF($G2:$G236,$B251,$K2:$K236)</f>
        <v>598.33629534781983</v>
      </c>
    </row>
    <row r="252" spans="2:7">
      <c r="B252" s="26" t="s">
        <v>278</v>
      </c>
      <c r="C252" s="38" t="s">
        <v>261</v>
      </c>
      <c r="D252" s="35"/>
      <c r="E252" s="35">
        <f>SUMIF($G2:$G236,$B252,$I2:$I236)</f>
        <v>260</v>
      </c>
      <c r="F252" s="30">
        <f>SUMIF($G2:$G236,$B252,$J2:$J236)</f>
        <v>86405.959999999992</v>
      </c>
      <c r="G252" s="48">
        <f>SUMIF($G2:$G236,$B252,$K2:$K236)</f>
        <v>3167.0374737162774</v>
      </c>
    </row>
    <row r="253" spans="2:7">
      <c r="B253" s="26" t="s">
        <v>59</v>
      </c>
      <c r="C253" s="38" t="s">
        <v>261</v>
      </c>
      <c r="D253" s="35"/>
      <c r="E253" s="35">
        <f>SUMIF($G2:$G236,$B253,$I2:$I236)</f>
        <v>13</v>
      </c>
      <c r="F253" s="30">
        <f>SUMIF($G2:$G236,$B253,$J2:$J236)</f>
        <v>1250</v>
      </c>
      <c r="G253" s="48">
        <f>SUMIF($G2:$G236,$B253,$K2:$K236)</f>
        <v>235.83333333333334</v>
      </c>
    </row>
    <row r="254" spans="2:7">
      <c r="B254" s="26" t="s">
        <v>279</v>
      </c>
      <c r="C254" s="38" t="s">
        <v>261</v>
      </c>
      <c r="D254" s="35"/>
      <c r="E254" s="35">
        <f>SUMIF($G2:$G236,$B254,$I2:$I236)</f>
        <v>182</v>
      </c>
      <c r="F254" s="30">
        <f>SUMIF($G2:$G236,$B254,$J2:$J236)</f>
        <v>51277.769999999968</v>
      </c>
      <c r="G254" s="48">
        <f>SUMIF($G2:$G236,$B254,$K2:$K236)</f>
        <v>690.52150271950245</v>
      </c>
    </row>
    <row r="255" spans="2:7">
      <c r="B255" s="26" t="s">
        <v>280</v>
      </c>
      <c r="C255" s="38" t="s">
        <v>262</v>
      </c>
      <c r="D255" s="35"/>
      <c r="E255" s="35">
        <f>SUMIF($G2:$G236,$B255,$I2:$I236)</f>
        <v>1146</v>
      </c>
      <c r="F255" s="30">
        <f>SUMIF($G2:$G236,$B255,$J2:$J236)</f>
        <v>1303413.2999999998</v>
      </c>
      <c r="G255" s="48">
        <f>SUMIF($G2:$G236,$B255,$K2:$K236)</f>
        <v>13858.037541963778</v>
      </c>
    </row>
    <row r="256" spans="2:7">
      <c r="B256" s="26" t="s">
        <v>281</v>
      </c>
      <c r="C256" s="38" t="s">
        <v>262</v>
      </c>
      <c r="D256" s="35"/>
      <c r="E256" s="35">
        <f>SUMIF($G2:$G236,$B256,$I2:$I236)</f>
        <v>53</v>
      </c>
      <c r="F256" s="30">
        <f>SUMIF($G2:$G236,$B256,$J2:$J236)</f>
        <v>88627.470000000016</v>
      </c>
      <c r="G256" s="48">
        <f>SUMIF($G2:$G236,$B256,$K2:$K236)</f>
        <v>17742.744641025645</v>
      </c>
    </row>
    <row r="257" spans="2:7">
      <c r="B257" s="26" t="s">
        <v>282</v>
      </c>
      <c r="C257" s="38" t="s">
        <v>262</v>
      </c>
      <c r="D257" s="35"/>
      <c r="E257" s="35">
        <f>SUMIF($G2:$G236,$B257,$I2:$I236)</f>
        <v>4907</v>
      </c>
      <c r="F257" s="30">
        <f>SUMIF($G2:$G236,$B257,$J2:$J236)</f>
        <v>1219042.3100000031</v>
      </c>
      <c r="G257" s="48">
        <f>SUMIF($G2:$G236,$B257,$K2:$K236)</f>
        <v>902.63390000842855</v>
      </c>
    </row>
    <row r="258" spans="2:7">
      <c r="B258" s="26" t="s">
        <v>283</v>
      </c>
      <c r="C258" s="38" t="s">
        <v>262</v>
      </c>
      <c r="D258" s="35"/>
      <c r="E258" s="35">
        <f>SUMIF($G2:$G236,$B258,$I2:$I236)</f>
        <v>1270</v>
      </c>
      <c r="F258" s="30">
        <f>SUMIF($G2:$G236,$B258,$J2:$J236)</f>
        <v>525252.34000000125</v>
      </c>
      <c r="G258" s="48">
        <f>SUMIF($G2:$G236,$B258,$K2:$K236)</f>
        <v>5318.1789939320006</v>
      </c>
    </row>
    <row r="259" spans="2:7">
      <c r="B259" s="26" t="s">
        <v>284</v>
      </c>
      <c r="C259" s="38" t="s">
        <v>262</v>
      </c>
      <c r="D259" s="35"/>
      <c r="E259" s="35">
        <f>SUMIF($G2:$G236,$B259,$I2:$I236)</f>
        <v>129</v>
      </c>
      <c r="F259" s="30">
        <f>SUMIF($G2:$G236,$B259,$J2:$J236)</f>
        <v>53443.229999999996</v>
      </c>
      <c r="G259" s="48">
        <f>SUMIF($G2:$G236,$B259,$K2:$K236)</f>
        <v>3353.8764861395912</v>
      </c>
    </row>
    <row r="260" spans="2:7">
      <c r="B260" s="30"/>
      <c r="C260" s="24"/>
      <c r="D260" s="24"/>
    </row>
    <row r="261" spans="2:7">
      <c r="B261" s="30"/>
      <c r="C261" s="24"/>
      <c r="D261" s="24"/>
    </row>
    <row r="262" spans="2:7" ht="15.75" thickBot="1">
      <c r="B262" s="30"/>
      <c r="C262" s="24"/>
      <c r="D262" s="24"/>
      <c r="G262" s="30"/>
    </row>
    <row r="263" spans="2:7">
      <c r="B263" s="37" t="s">
        <v>258</v>
      </c>
      <c r="C263" s="36"/>
      <c r="D263" s="36"/>
      <c r="E263" s="36">
        <f>SUM(E238:E241)</f>
        <v>23630</v>
      </c>
      <c r="F263" s="36">
        <f>SUM(F238:F241)</f>
        <v>5010479.1300000073</v>
      </c>
      <c r="G263" s="56">
        <f>SUM(G238:G241)</f>
        <v>11692.420571691522</v>
      </c>
    </row>
    <row r="264" spans="2:7">
      <c r="B264" s="26" t="s">
        <v>259</v>
      </c>
      <c r="C264" s="35"/>
      <c r="D264" s="35"/>
      <c r="E264" s="35">
        <f>SUM(E242:E245)</f>
        <v>30623</v>
      </c>
      <c r="F264" s="35">
        <f>SUM(F242:F245)</f>
        <v>6094644.4399999771</v>
      </c>
      <c r="G264" s="48">
        <f>SUM(G242:G245)</f>
        <v>8005.2152332505748</v>
      </c>
    </row>
    <row r="265" spans="2:7">
      <c r="B265" s="26" t="s">
        <v>260</v>
      </c>
      <c r="C265" s="35"/>
      <c r="D265" s="35"/>
      <c r="E265" s="35">
        <f>SUM(E246:E250)</f>
        <v>27465</v>
      </c>
      <c r="F265" s="35">
        <f>SUM(F246:F250)</f>
        <v>5115786.5200000014</v>
      </c>
      <c r="G265" s="48">
        <f>SUM(G246:G250)</f>
        <v>10810.331861848257</v>
      </c>
    </row>
    <row r="266" spans="2:7">
      <c r="B266" s="26" t="s">
        <v>261</v>
      </c>
      <c r="C266" s="35"/>
      <c r="D266" s="35"/>
      <c r="E266" s="35">
        <f>SUM(E251:E254)</f>
        <v>4759</v>
      </c>
      <c r="F266" s="35">
        <f>SUM(F251:F254)</f>
        <v>1544983.6300000018</v>
      </c>
      <c r="G266" s="48">
        <f>SUM(G251:G254)</f>
        <v>4691.7286051169331</v>
      </c>
    </row>
    <row r="267" spans="2:7">
      <c r="B267" s="26" t="s">
        <v>262</v>
      </c>
      <c r="C267" s="35"/>
      <c r="D267" s="35"/>
      <c r="E267" s="35">
        <f>SUM(E255:E259)</f>
        <v>7505</v>
      </c>
      <c r="F267" s="35">
        <f>SUM(F255:F259)</f>
        <v>3189778.6500000041</v>
      </c>
      <c r="G267" s="48">
        <f>SUM(G255:G259)</f>
        <v>41175.471563069441</v>
      </c>
    </row>
    <row r="268" spans="2:7" ht="15.75" thickBot="1">
      <c r="B268" s="34" t="s">
        <v>263</v>
      </c>
      <c r="C268" s="33"/>
      <c r="D268" s="33"/>
      <c r="E268" s="33">
        <f>SUM(E263:E267)</f>
        <v>93982</v>
      </c>
      <c r="F268" s="33">
        <f>SUM(F263:F267)</f>
        <v>20955672.36999999</v>
      </c>
      <c r="G268" s="55">
        <f>SUM(G263:G267)</f>
        <v>76375.167834976732</v>
      </c>
    </row>
    <row r="269" spans="2:7" ht="15.75" thickTop="1"/>
    <row r="270" spans="2:7" ht="15.75" thickBot="1">
      <c r="B270" s="34" t="s">
        <v>632</v>
      </c>
      <c r="C270" s="34" t="s">
        <v>631</v>
      </c>
      <c r="D270" s="34" t="s">
        <v>630</v>
      </c>
      <c r="E270" s="34" t="s">
        <v>642</v>
      </c>
    </row>
    <row r="271" spans="2:7" ht="15.75" thickTop="1">
      <c r="B271" s="30" t="s">
        <v>629</v>
      </c>
      <c r="C271" s="30">
        <v>1566</v>
      </c>
      <c r="D271">
        <v>253810.63000000082</v>
      </c>
      <c r="E271" s="48">
        <f>IFERROR(D271/C271,0)</f>
        <v>162.07575351213333</v>
      </c>
    </row>
    <row r="272" spans="2:7">
      <c r="B272" s="30" t="s">
        <v>628</v>
      </c>
      <c r="C272" s="30">
        <v>435</v>
      </c>
      <c r="D272">
        <v>173017.83000000028</v>
      </c>
      <c r="E272" s="48">
        <f t="shared" ref="E272:E276" si="5">IFERROR(D272/C272,0)</f>
        <v>397.74213793103513</v>
      </c>
    </row>
    <row r="273" spans="2:5">
      <c r="B273" s="30" t="s">
        <v>627</v>
      </c>
      <c r="C273" s="30">
        <v>43</v>
      </c>
      <c r="D273">
        <v>13149.35</v>
      </c>
      <c r="E273" s="48">
        <f t="shared" si="5"/>
        <v>305.79883720930235</v>
      </c>
    </row>
    <row r="274" spans="2:5">
      <c r="B274" s="30" t="s">
        <v>626</v>
      </c>
      <c r="C274" s="30">
        <v>2</v>
      </c>
      <c r="D274">
        <v>151</v>
      </c>
      <c r="E274" s="48">
        <f t="shared" si="5"/>
        <v>75.5</v>
      </c>
    </row>
    <row r="275" spans="2:5">
      <c r="B275" s="30" t="s">
        <v>625</v>
      </c>
      <c r="C275" s="30">
        <v>1</v>
      </c>
      <c r="D275">
        <v>43.93</v>
      </c>
      <c r="E275" s="48">
        <f t="shared" si="5"/>
        <v>43.93</v>
      </c>
    </row>
    <row r="276" spans="2:5">
      <c r="B276" s="30" t="s">
        <v>624</v>
      </c>
      <c r="C276" s="30">
        <v>0</v>
      </c>
      <c r="D276">
        <v>0</v>
      </c>
      <c r="E276" s="48">
        <f t="shared" si="5"/>
        <v>0</v>
      </c>
    </row>
    <row r="277" spans="2:5" ht="15.75" thickBot="1">
      <c r="B277" s="34" t="s">
        <v>623</v>
      </c>
      <c r="C277" s="33">
        <v>2047</v>
      </c>
      <c r="D277" s="33">
        <v>440172.7400000011</v>
      </c>
      <c r="E277" s="55">
        <f>SUM(E271:E276)</f>
        <v>985.04672865247073</v>
      </c>
    </row>
    <row r="278" spans="2:5" ht="15.75" thickTop="1"/>
    <row r="280" spans="2:5" ht="15.75" thickBot="1">
      <c r="B280" s="34" t="s">
        <v>640</v>
      </c>
      <c r="C280" s="51">
        <f>SUM(E268+C277)</f>
        <v>96029</v>
      </c>
      <c r="D280" s="51">
        <f>F268+D277</f>
        <v>21395845.109999992</v>
      </c>
      <c r="E280" s="24">
        <v>21395845.109999992</v>
      </c>
    </row>
    <row r="281" spans="2:5" ht="15.7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opLeftCell="B257" workbookViewId="0">
      <selection activeCell="M270" sqref="M270"/>
    </sheetView>
  </sheetViews>
  <sheetFormatPr defaultRowHeight="15"/>
  <cols>
    <col min="2" max="2" width="16" bestFit="1" customWidth="1"/>
    <col min="5" max="5" width="6.5703125" style="24" bestFit="1" customWidth="1"/>
    <col min="6" max="6" width="28" style="30" bestFit="1" customWidth="1"/>
    <col min="7" max="7" width="16" style="24" bestFit="1" customWidth="1"/>
    <col min="8" max="8" width="9.140625" style="24"/>
    <col min="9" max="9" width="12" style="24" bestFit="1" customWidth="1"/>
    <col min="11" max="11" width="10.5703125" bestFit="1" customWidth="1"/>
  </cols>
  <sheetData>
    <row r="1" spans="1:11">
      <c r="A1" s="45" t="s">
        <v>621</v>
      </c>
      <c r="B1" s="45" t="s">
        <v>620</v>
      </c>
      <c r="C1" s="45" t="s">
        <v>619</v>
      </c>
      <c r="D1" s="45" t="s">
        <v>618</v>
      </c>
      <c r="E1" s="45" t="s">
        <v>302</v>
      </c>
      <c r="F1" s="31" t="s">
        <v>255</v>
      </c>
      <c r="G1" s="45" t="s">
        <v>256</v>
      </c>
      <c r="H1" s="45" t="s">
        <v>257</v>
      </c>
      <c r="I1" s="45" t="s">
        <v>638</v>
      </c>
      <c r="J1" s="45" t="s">
        <v>637</v>
      </c>
      <c r="K1" s="45" t="s">
        <v>636</v>
      </c>
    </row>
    <row r="2" spans="1:11">
      <c r="A2" t="s">
        <v>633</v>
      </c>
      <c r="B2">
        <v>11</v>
      </c>
      <c r="C2" t="s">
        <v>622</v>
      </c>
      <c r="D2">
        <v>2018</v>
      </c>
      <c r="E2" s="26" t="s">
        <v>370</v>
      </c>
      <c r="F2" s="30" t="s">
        <v>19</v>
      </c>
      <c r="G2" s="26" t="s">
        <v>280</v>
      </c>
      <c r="H2" s="26" t="s">
        <v>262</v>
      </c>
      <c r="I2" s="24">
        <f>IFERROR(VLOOKUP(F2,[2]Viator_global_count!A:C,2,0),0)</f>
        <v>4</v>
      </c>
      <c r="J2">
        <v>5303.2</v>
      </c>
      <c r="K2" s="47">
        <f t="shared" ref="K2:K33" si="0">IFERROR(J2/I2, 0)</f>
        <v>1325.8</v>
      </c>
    </row>
    <row r="3" spans="1:11">
      <c r="A3" t="s">
        <v>633</v>
      </c>
      <c r="B3">
        <v>11</v>
      </c>
      <c r="C3" t="s">
        <v>622</v>
      </c>
      <c r="D3">
        <v>2018</v>
      </c>
      <c r="E3" s="26" t="s">
        <v>374</v>
      </c>
      <c r="F3" s="30" t="s">
        <v>97</v>
      </c>
      <c r="G3" s="26" t="s">
        <v>280</v>
      </c>
      <c r="H3" s="26" t="s">
        <v>262</v>
      </c>
      <c r="I3" s="24">
        <f>IFERROR(VLOOKUP(F3,[2]Viator_global_count!A:C,2,0),0)</f>
        <v>0</v>
      </c>
      <c r="J3">
        <v>0</v>
      </c>
      <c r="K3" s="47">
        <f t="shared" si="0"/>
        <v>0</v>
      </c>
    </row>
    <row r="4" spans="1:11">
      <c r="A4" t="s">
        <v>633</v>
      </c>
      <c r="B4">
        <v>11</v>
      </c>
      <c r="C4" t="s">
        <v>622</v>
      </c>
      <c r="D4">
        <v>2018</v>
      </c>
      <c r="E4" s="38" t="s">
        <v>373</v>
      </c>
      <c r="F4" s="30" t="s">
        <v>46</v>
      </c>
      <c r="G4" s="38" t="s">
        <v>280</v>
      </c>
      <c r="H4" s="38" t="s">
        <v>262</v>
      </c>
      <c r="I4" s="24">
        <f>IFERROR(VLOOKUP(F4,[2]Viator_global_count!A:C,2,0),0)</f>
        <v>0</v>
      </c>
      <c r="J4">
        <v>0</v>
      </c>
      <c r="K4" s="47">
        <f t="shared" si="0"/>
        <v>0</v>
      </c>
    </row>
    <row r="5" spans="1:11">
      <c r="A5" t="s">
        <v>633</v>
      </c>
      <c r="B5">
        <v>11</v>
      </c>
      <c r="C5" t="s">
        <v>622</v>
      </c>
      <c r="D5">
        <v>2018</v>
      </c>
      <c r="E5" s="38" t="s">
        <v>371</v>
      </c>
      <c r="F5" s="30" t="s">
        <v>54</v>
      </c>
      <c r="G5" s="38" t="s">
        <v>280</v>
      </c>
      <c r="H5" s="38" t="s">
        <v>262</v>
      </c>
      <c r="I5" s="24">
        <f>IFERROR(VLOOKUP(F5,[2]Viator_global_count!A:C,2,0),0)</f>
        <v>1</v>
      </c>
      <c r="J5">
        <v>40</v>
      </c>
      <c r="K5" s="47">
        <f t="shared" si="0"/>
        <v>40</v>
      </c>
    </row>
    <row r="6" spans="1:11">
      <c r="A6" t="s">
        <v>633</v>
      </c>
      <c r="B6">
        <v>11</v>
      </c>
      <c r="C6" t="s">
        <v>622</v>
      </c>
      <c r="D6">
        <v>2018</v>
      </c>
      <c r="E6" s="38" t="s">
        <v>359</v>
      </c>
      <c r="F6" s="30" t="s">
        <v>56</v>
      </c>
      <c r="G6" s="38" t="s">
        <v>280</v>
      </c>
      <c r="H6" s="38" t="s">
        <v>262</v>
      </c>
      <c r="I6" s="24">
        <f>IFERROR(VLOOKUP(F6,[2]Viator_global_count!A:C,2,0),0)</f>
        <v>53</v>
      </c>
      <c r="J6">
        <v>133911.74</v>
      </c>
      <c r="K6" s="47">
        <f t="shared" si="0"/>
        <v>2526.6366037735847</v>
      </c>
    </row>
    <row r="7" spans="1:11">
      <c r="A7" t="s">
        <v>633</v>
      </c>
      <c r="B7">
        <v>11</v>
      </c>
      <c r="C7" t="s">
        <v>622</v>
      </c>
      <c r="D7">
        <v>2018</v>
      </c>
      <c r="E7" s="38" t="s">
        <v>361</v>
      </c>
      <c r="F7" s="30" t="s">
        <v>94</v>
      </c>
      <c r="G7" s="38" t="s">
        <v>280</v>
      </c>
      <c r="H7" s="38" t="s">
        <v>262</v>
      </c>
      <c r="I7" s="24">
        <f>IFERROR(VLOOKUP(F7,[2]Viator_global_count!A:C,2,0),0)</f>
        <v>374</v>
      </c>
      <c r="J7">
        <v>343076.27</v>
      </c>
      <c r="K7" s="47">
        <f t="shared" si="0"/>
        <v>917.31622994652412</v>
      </c>
    </row>
    <row r="8" spans="1:11">
      <c r="A8" t="s">
        <v>633</v>
      </c>
      <c r="B8">
        <v>11</v>
      </c>
      <c r="C8" t="s">
        <v>622</v>
      </c>
      <c r="D8">
        <v>2018</v>
      </c>
      <c r="E8" s="38" t="s">
        <v>364</v>
      </c>
      <c r="F8" s="30" t="s">
        <v>117</v>
      </c>
      <c r="G8" s="38" t="s">
        <v>280</v>
      </c>
      <c r="H8" s="38" t="s">
        <v>262</v>
      </c>
      <c r="I8" s="24">
        <f>IFERROR(VLOOKUP(F8,[2]Viator_global_count!A:C,2,0),0)</f>
        <v>25</v>
      </c>
      <c r="J8">
        <v>13262.179999999998</v>
      </c>
      <c r="K8" s="47">
        <f t="shared" si="0"/>
        <v>530.48719999999992</v>
      </c>
    </row>
    <row r="9" spans="1:11">
      <c r="A9" t="s">
        <v>633</v>
      </c>
      <c r="B9">
        <v>11</v>
      </c>
      <c r="C9" t="s">
        <v>622</v>
      </c>
      <c r="D9">
        <v>2018</v>
      </c>
      <c r="E9" s="38" t="s">
        <v>365</v>
      </c>
      <c r="F9" s="30" t="s">
        <v>129</v>
      </c>
      <c r="G9" s="38" t="s">
        <v>280</v>
      </c>
      <c r="H9" s="38" t="s">
        <v>262</v>
      </c>
      <c r="I9" s="24">
        <f>IFERROR(VLOOKUP(F9,[2]Viator_global_count!A:C,2,0),0)</f>
        <v>0</v>
      </c>
      <c r="J9">
        <v>0</v>
      </c>
      <c r="K9" s="47">
        <f t="shared" si="0"/>
        <v>0</v>
      </c>
    </row>
    <row r="10" spans="1:11">
      <c r="A10" t="s">
        <v>633</v>
      </c>
      <c r="B10">
        <v>11</v>
      </c>
      <c r="C10" t="s">
        <v>622</v>
      </c>
      <c r="D10">
        <v>2018</v>
      </c>
      <c r="E10" s="38" t="s">
        <v>372</v>
      </c>
      <c r="F10" s="30" t="s">
        <v>127</v>
      </c>
      <c r="G10" s="38" t="s">
        <v>280</v>
      </c>
      <c r="H10" s="38" t="s">
        <v>262</v>
      </c>
      <c r="I10" s="24">
        <f>IFERROR(VLOOKUP(F10,[2]Viator_global_count!A:C,2,0),0)</f>
        <v>117</v>
      </c>
      <c r="J10">
        <v>22950.32</v>
      </c>
      <c r="K10" s="47">
        <f t="shared" si="0"/>
        <v>196.15658119658119</v>
      </c>
    </row>
    <row r="11" spans="1:11">
      <c r="A11" t="s">
        <v>633</v>
      </c>
      <c r="B11">
        <v>11</v>
      </c>
      <c r="C11" t="s">
        <v>622</v>
      </c>
      <c r="D11">
        <v>2018</v>
      </c>
      <c r="E11" s="38" t="s">
        <v>375</v>
      </c>
      <c r="F11" s="30" t="s">
        <v>201</v>
      </c>
      <c r="G11" s="38" t="s">
        <v>280</v>
      </c>
      <c r="H11" s="38" t="s">
        <v>262</v>
      </c>
      <c r="I11" s="24">
        <f>IFERROR(VLOOKUP(F11,[2]Viator_global_count!A:C,2,0),0)</f>
        <v>0</v>
      </c>
      <c r="J11">
        <v>0</v>
      </c>
      <c r="K11" s="47">
        <f t="shared" si="0"/>
        <v>0</v>
      </c>
    </row>
    <row r="12" spans="1:11">
      <c r="A12" t="s">
        <v>633</v>
      </c>
      <c r="B12">
        <v>11</v>
      </c>
      <c r="C12" t="s">
        <v>622</v>
      </c>
      <c r="D12">
        <v>2018</v>
      </c>
      <c r="E12" s="38" t="s">
        <v>363</v>
      </c>
      <c r="F12" s="30" t="s">
        <v>132</v>
      </c>
      <c r="G12" s="38" t="s">
        <v>280</v>
      </c>
      <c r="H12" s="38" t="s">
        <v>262</v>
      </c>
      <c r="I12" s="24">
        <f>IFERROR(VLOOKUP(F12,[2]Viator_global_count!A:C,2,0),0)</f>
        <v>39</v>
      </c>
      <c r="J12">
        <v>36500.220000000008</v>
      </c>
      <c r="K12" s="47">
        <f t="shared" si="0"/>
        <v>935.90307692307715</v>
      </c>
    </row>
    <row r="13" spans="1:11">
      <c r="A13" t="s">
        <v>633</v>
      </c>
      <c r="B13">
        <v>11</v>
      </c>
      <c r="C13" t="s">
        <v>622</v>
      </c>
      <c r="D13">
        <v>2018</v>
      </c>
      <c r="E13" s="38" t="s">
        <v>377</v>
      </c>
      <c r="F13" s="30" t="s">
        <v>158</v>
      </c>
      <c r="G13" s="38" t="s">
        <v>280</v>
      </c>
      <c r="H13" s="38" t="s">
        <v>262</v>
      </c>
      <c r="I13" s="24">
        <f>IFERROR(VLOOKUP(F13,[2]Viator_global_count!A:C,2,0),0)</f>
        <v>10</v>
      </c>
      <c r="J13">
        <v>11473</v>
      </c>
      <c r="K13" s="47">
        <f t="shared" si="0"/>
        <v>1147.3</v>
      </c>
    </row>
    <row r="14" spans="1:11">
      <c r="A14" t="s">
        <v>633</v>
      </c>
      <c r="B14">
        <v>11</v>
      </c>
      <c r="C14" t="s">
        <v>622</v>
      </c>
      <c r="D14">
        <v>2018</v>
      </c>
      <c r="E14" s="38" t="s">
        <v>369</v>
      </c>
      <c r="F14" s="30" t="s">
        <v>162</v>
      </c>
      <c r="G14" s="38" t="s">
        <v>280</v>
      </c>
      <c r="H14" s="38" t="s">
        <v>262</v>
      </c>
      <c r="I14" s="24">
        <f>IFERROR(VLOOKUP(F14,[2]Viator_global_count!A:C,2,0),0)</f>
        <v>27</v>
      </c>
      <c r="J14">
        <v>39847.08</v>
      </c>
      <c r="K14" s="47">
        <f t="shared" si="0"/>
        <v>1475.8177777777778</v>
      </c>
    </row>
    <row r="15" spans="1:11">
      <c r="A15" t="s">
        <v>633</v>
      </c>
      <c r="B15">
        <v>11</v>
      </c>
      <c r="C15" t="s">
        <v>622</v>
      </c>
      <c r="D15">
        <v>2018</v>
      </c>
      <c r="E15" s="38" t="s">
        <v>376</v>
      </c>
      <c r="F15" s="30" t="s">
        <v>165</v>
      </c>
      <c r="G15" s="38" t="s">
        <v>280</v>
      </c>
      <c r="H15" s="38" t="s">
        <v>262</v>
      </c>
      <c r="I15" s="24">
        <f>IFERROR(VLOOKUP(F15,[2]Viator_global_count!A:C,2,0),0)</f>
        <v>25</v>
      </c>
      <c r="J15">
        <v>6244.7199999999984</v>
      </c>
      <c r="K15" s="47">
        <f t="shared" si="0"/>
        <v>249.78879999999992</v>
      </c>
    </row>
    <row r="16" spans="1:11">
      <c r="A16" t="s">
        <v>633</v>
      </c>
      <c r="B16">
        <v>11</v>
      </c>
      <c r="C16" t="s">
        <v>622</v>
      </c>
      <c r="D16">
        <v>2018</v>
      </c>
      <c r="E16" s="38" t="s">
        <v>368</v>
      </c>
      <c r="F16" s="30" t="s">
        <v>173</v>
      </c>
      <c r="G16" s="38" t="s">
        <v>280</v>
      </c>
      <c r="H16" s="38" t="s">
        <v>262</v>
      </c>
      <c r="I16" s="24">
        <f>IFERROR(VLOOKUP(F16,[2]Viator_global_count!A:C,2,0),0)</f>
        <v>0</v>
      </c>
      <c r="J16">
        <v>0</v>
      </c>
      <c r="K16" s="47">
        <f t="shared" si="0"/>
        <v>0</v>
      </c>
    </row>
    <row r="17" spans="1:11">
      <c r="A17" t="s">
        <v>633</v>
      </c>
      <c r="B17">
        <v>11</v>
      </c>
      <c r="C17" t="s">
        <v>622</v>
      </c>
      <c r="D17">
        <v>2018</v>
      </c>
      <c r="E17" s="38" t="s">
        <v>360</v>
      </c>
      <c r="F17" s="30" t="s">
        <v>189</v>
      </c>
      <c r="G17" s="38" t="s">
        <v>280</v>
      </c>
      <c r="H17" s="38" t="s">
        <v>262</v>
      </c>
      <c r="I17" s="24">
        <f>IFERROR(VLOOKUP(F17,[2]Viator_global_count!A:C,2,0),0)</f>
        <v>235</v>
      </c>
      <c r="J17">
        <v>367012.19000000006</v>
      </c>
      <c r="K17" s="47">
        <f t="shared" si="0"/>
        <v>1561.7540000000004</v>
      </c>
    </row>
    <row r="18" spans="1:11">
      <c r="A18" t="s">
        <v>633</v>
      </c>
      <c r="B18">
        <v>11</v>
      </c>
      <c r="C18" t="s">
        <v>622</v>
      </c>
      <c r="D18">
        <v>2018</v>
      </c>
      <c r="E18" s="38" t="s">
        <v>362</v>
      </c>
      <c r="F18" s="30" t="s">
        <v>191</v>
      </c>
      <c r="G18" s="38" t="s">
        <v>280</v>
      </c>
      <c r="H18" s="38" t="s">
        <v>262</v>
      </c>
      <c r="I18" s="24">
        <f>IFERROR(VLOOKUP(F18,[2]Viator_global_count!A:C,2,0),0)</f>
        <v>90</v>
      </c>
      <c r="J18">
        <v>170961.6</v>
      </c>
      <c r="K18" s="47">
        <f t="shared" si="0"/>
        <v>1899.5733333333335</v>
      </c>
    </row>
    <row r="19" spans="1:11">
      <c r="A19" t="s">
        <v>633</v>
      </c>
      <c r="B19">
        <v>11</v>
      </c>
      <c r="C19" t="s">
        <v>622</v>
      </c>
      <c r="D19">
        <v>2018</v>
      </c>
      <c r="E19" s="38" t="s">
        <v>366</v>
      </c>
      <c r="F19" s="30" t="s">
        <v>203</v>
      </c>
      <c r="G19" s="38" t="s">
        <v>280</v>
      </c>
      <c r="H19" s="38" t="s">
        <v>262</v>
      </c>
      <c r="I19" s="24">
        <f>IFERROR(VLOOKUP(F19,[2]Viator_global_count!A:C,2,0),0)</f>
        <v>20</v>
      </c>
      <c r="J19">
        <v>2443</v>
      </c>
      <c r="K19" s="47">
        <f t="shared" si="0"/>
        <v>122.15</v>
      </c>
    </row>
    <row r="20" spans="1:11">
      <c r="A20" t="s">
        <v>633</v>
      </c>
      <c r="B20">
        <v>11</v>
      </c>
      <c r="C20" t="s">
        <v>622</v>
      </c>
      <c r="D20">
        <v>2018</v>
      </c>
      <c r="E20" s="38" t="s">
        <v>367</v>
      </c>
      <c r="F20" s="30" t="s">
        <v>204</v>
      </c>
      <c r="G20" s="38" t="s">
        <v>280</v>
      </c>
      <c r="H20" s="38" t="s">
        <v>262</v>
      </c>
      <c r="I20" s="24">
        <f>IFERROR(VLOOKUP(F20,[2]Viator_global_count!A:C,2,0),0)</f>
        <v>95</v>
      </c>
      <c r="J20">
        <v>55900</v>
      </c>
      <c r="K20" s="47">
        <f t="shared" si="0"/>
        <v>588.42105263157896</v>
      </c>
    </row>
    <row r="21" spans="1:11">
      <c r="A21" t="s">
        <v>633</v>
      </c>
      <c r="B21">
        <v>11</v>
      </c>
      <c r="C21" t="s">
        <v>622</v>
      </c>
      <c r="D21">
        <v>2018</v>
      </c>
      <c r="E21" s="26" t="s">
        <v>379</v>
      </c>
      <c r="F21" s="30" t="s">
        <v>7</v>
      </c>
      <c r="G21" s="26" t="s">
        <v>281</v>
      </c>
      <c r="H21" s="26" t="s">
        <v>262</v>
      </c>
      <c r="I21" s="24">
        <f>IFERROR(VLOOKUP(F21,[2]Viator_global_count!A:C,2,0),0)</f>
        <v>15</v>
      </c>
      <c r="J21">
        <v>16120.139999999998</v>
      </c>
      <c r="K21" s="47">
        <f t="shared" si="0"/>
        <v>1074.6759999999999</v>
      </c>
    </row>
    <row r="22" spans="1:11">
      <c r="A22" t="s">
        <v>633</v>
      </c>
      <c r="B22">
        <v>11</v>
      </c>
      <c r="C22" t="s">
        <v>622</v>
      </c>
      <c r="D22">
        <v>2018</v>
      </c>
      <c r="E22" s="26" t="s">
        <v>380</v>
      </c>
      <c r="F22" s="30" t="s">
        <v>38</v>
      </c>
      <c r="G22" s="26" t="s">
        <v>281</v>
      </c>
      <c r="H22" s="26" t="s">
        <v>262</v>
      </c>
      <c r="I22" s="24">
        <f>IFERROR(VLOOKUP(F22,[2]Viator_global_count!A:C,2,0),0)</f>
        <v>13</v>
      </c>
      <c r="J22">
        <v>9243.989999999998</v>
      </c>
      <c r="K22" s="47">
        <f t="shared" si="0"/>
        <v>711.07615384615372</v>
      </c>
    </row>
    <row r="23" spans="1:11">
      <c r="A23" t="s">
        <v>633</v>
      </c>
      <c r="B23">
        <v>11</v>
      </c>
      <c r="C23" t="s">
        <v>622</v>
      </c>
      <c r="D23">
        <v>2018</v>
      </c>
      <c r="E23" s="26" t="s">
        <v>384</v>
      </c>
      <c r="F23" s="30" t="s">
        <v>385</v>
      </c>
      <c r="G23" s="26" t="s">
        <v>281</v>
      </c>
      <c r="H23" s="26" t="s">
        <v>262</v>
      </c>
      <c r="I23" s="24">
        <f>IFERROR(VLOOKUP(F23,[2]Viator_global_count!A:C,2,0),0)</f>
        <v>1</v>
      </c>
      <c r="J23">
        <v>7875</v>
      </c>
      <c r="K23" s="47">
        <f t="shared" si="0"/>
        <v>7875</v>
      </c>
    </row>
    <row r="24" spans="1:11">
      <c r="A24" t="s">
        <v>633</v>
      </c>
      <c r="B24">
        <v>11</v>
      </c>
      <c r="C24" t="s">
        <v>622</v>
      </c>
      <c r="D24">
        <v>2018</v>
      </c>
      <c r="E24" s="26" t="s">
        <v>381</v>
      </c>
      <c r="F24" s="30" t="s">
        <v>179</v>
      </c>
      <c r="G24" s="26" t="s">
        <v>281</v>
      </c>
      <c r="H24" s="26" t="s">
        <v>262</v>
      </c>
      <c r="I24" s="24">
        <f>IFERROR(VLOOKUP(F24,[2]Viator_global_count!A:C,2,0),0)</f>
        <v>10</v>
      </c>
      <c r="J24">
        <v>29544.899999999998</v>
      </c>
      <c r="K24" s="47">
        <f t="shared" si="0"/>
        <v>2954.49</v>
      </c>
    </row>
    <row r="25" spans="1:11">
      <c r="A25" t="s">
        <v>633</v>
      </c>
      <c r="B25">
        <v>11</v>
      </c>
      <c r="C25" t="s">
        <v>622</v>
      </c>
      <c r="D25">
        <v>2018</v>
      </c>
      <c r="E25" s="26" t="s">
        <v>378</v>
      </c>
      <c r="F25" s="30" t="s">
        <v>33</v>
      </c>
      <c r="G25" s="26" t="s">
        <v>281</v>
      </c>
      <c r="H25" s="26" t="s">
        <v>262</v>
      </c>
      <c r="I25" s="24">
        <f>IFERROR(VLOOKUP(F25,[2]Viator_global_count!A:C,2,0),0)</f>
        <v>5</v>
      </c>
      <c r="J25">
        <v>22044.989999999998</v>
      </c>
      <c r="K25" s="47">
        <f t="shared" si="0"/>
        <v>4408.9979999999996</v>
      </c>
    </row>
    <row r="26" spans="1:11">
      <c r="A26" t="s">
        <v>633</v>
      </c>
      <c r="B26">
        <v>11</v>
      </c>
      <c r="C26" t="s">
        <v>622</v>
      </c>
      <c r="D26">
        <v>2018</v>
      </c>
      <c r="E26" s="38" t="s">
        <v>382</v>
      </c>
      <c r="F26" s="30" t="s">
        <v>383</v>
      </c>
      <c r="G26" s="38" t="s">
        <v>281</v>
      </c>
      <c r="H26" s="38" t="s">
        <v>262</v>
      </c>
      <c r="I26" s="24">
        <f>IFERROR(VLOOKUP(F26,[2]Viator_global_count!A:C,2,0),0)</f>
        <v>6</v>
      </c>
      <c r="J26">
        <v>3348.99</v>
      </c>
      <c r="K26" s="47">
        <f t="shared" si="0"/>
        <v>558.16499999999996</v>
      </c>
    </row>
    <row r="27" spans="1:11">
      <c r="A27" t="s">
        <v>633</v>
      </c>
      <c r="B27">
        <v>11</v>
      </c>
      <c r="C27" t="s">
        <v>622</v>
      </c>
      <c r="D27">
        <v>2018</v>
      </c>
      <c r="E27" s="38" t="s">
        <v>387</v>
      </c>
      <c r="F27" s="30" t="s">
        <v>73</v>
      </c>
      <c r="G27" s="38" t="s">
        <v>281</v>
      </c>
      <c r="H27" s="38" t="s">
        <v>262</v>
      </c>
      <c r="I27" s="24">
        <f>IFERROR(VLOOKUP(F27,[2]Viator_global_count!A:C,2,0),0)</f>
        <v>0</v>
      </c>
      <c r="J27">
        <v>0</v>
      </c>
      <c r="K27" s="47">
        <f t="shared" si="0"/>
        <v>0</v>
      </c>
    </row>
    <row r="28" spans="1:11">
      <c r="A28" t="s">
        <v>633</v>
      </c>
      <c r="B28">
        <v>11</v>
      </c>
      <c r="C28" t="s">
        <v>622</v>
      </c>
      <c r="D28">
        <v>2018</v>
      </c>
      <c r="E28" s="38" t="s">
        <v>386</v>
      </c>
      <c r="F28" s="30" t="s">
        <v>62</v>
      </c>
      <c r="G28" s="38" t="s">
        <v>281</v>
      </c>
      <c r="H28" s="38" t="s">
        <v>262</v>
      </c>
      <c r="I28" s="24">
        <f>IFERROR(VLOOKUP(F28,[2]Viator_global_count!A:C,2,0),0)</f>
        <v>0</v>
      </c>
      <c r="J28">
        <v>0</v>
      </c>
      <c r="K28" s="47">
        <f t="shared" si="0"/>
        <v>0</v>
      </c>
    </row>
    <row r="29" spans="1:11">
      <c r="A29" t="s">
        <v>633</v>
      </c>
      <c r="B29">
        <v>11</v>
      </c>
      <c r="C29" t="s">
        <v>622</v>
      </c>
      <c r="D29">
        <v>2018</v>
      </c>
      <c r="E29" s="38" t="s">
        <v>388</v>
      </c>
      <c r="F29" s="30" t="s">
        <v>389</v>
      </c>
      <c r="G29" s="38" t="s">
        <v>281</v>
      </c>
      <c r="H29" s="38" t="s">
        <v>262</v>
      </c>
      <c r="I29" s="24">
        <f>IFERROR(VLOOKUP(F29,[2]Viator_global_count!A:C,2,0),0)</f>
        <v>3</v>
      </c>
      <c r="J29">
        <v>488.97</v>
      </c>
      <c r="K29" s="47">
        <f t="shared" si="0"/>
        <v>162.99</v>
      </c>
    </row>
    <row r="30" spans="1:11">
      <c r="A30" t="s">
        <v>633</v>
      </c>
      <c r="B30">
        <v>11</v>
      </c>
      <c r="C30" t="s">
        <v>622</v>
      </c>
      <c r="D30">
        <v>2018</v>
      </c>
      <c r="E30" s="26" t="s">
        <v>391</v>
      </c>
      <c r="F30" s="30" t="s">
        <v>50</v>
      </c>
      <c r="G30" s="26" t="s">
        <v>282</v>
      </c>
      <c r="H30" s="26" t="s">
        <v>262</v>
      </c>
      <c r="I30" s="24">
        <f>IFERROR(VLOOKUP(F30,[2]Viator_global_count!A:C,2,0),0)</f>
        <v>0</v>
      </c>
      <c r="J30">
        <v>0</v>
      </c>
      <c r="K30" s="47">
        <f t="shared" si="0"/>
        <v>0</v>
      </c>
    </row>
    <row r="31" spans="1:11">
      <c r="A31" t="s">
        <v>633</v>
      </c>
      <c r="B31">
        <v>11</v>
      </c>
      <c r="C31" t="s">
        <v>622</v>
      </c>
      <c r="D31">
        <v>2018</v>
      </c>
      <c r="E31" s="38" t="s">
        <v>390</v>
      </c>
      <c r="F31" s="30" t="s">
        <v>53</v>
      </c>
      <c r="G31" s="38" t="s">
        <v>282</v>
      </c>
      <c r="H31" s="38" t="s">
        <v>262</v>
      </c>
      <c r="I31" s="24">
        <f>IFERROR(VLOOKUP(F31,[2]Viator_global_count!A:C,2,0),0)</f>
        <v>3315</v>
      </c>
      <c r="J31">
        <v>668012.14999999956</v>
      </c>
      <c r="K31" s="47">
        <f t="shared" si="0"/>
        <v>201.5119607843136</v>
      </c>
    </row>
    <row r="32" spans="1:11">
      <c r="A32" t="s">
        <v>633</v>
      </c>
      <c r="B32">
        <v>11</v>
      </c>
      <c r="C32" t="s">
        <v>622</v>
      </c>
      <c r="D32">
        <v>2018</v>
      </c>
      <c r="E32" s="38" t="s">
        <v>396</v>
      </c>
      <c r="F32" s="30" t="s">
        <v>111</v>
      </c>
      <c r="G32" s="38" t="s">
        <v>282</v>
      </c>
      <c r="H32" s="38" t="s">
        <v>262</v>
      </c>
      <c r="I32" s="24">
        <f>IFERROR(VLOOKUP(F32,[2]Viator_global_count!A:C,2,0),0)</f>
        <v>0</v>
      </c>
      <c r="J32">
        <v>0</v>
      </c>
      <c r="K32" s="47">
        <f t="shared" si="0"/>
        <v>0</v>
      </c>
    </row>
    <row r="33" spans="1:11">
      <c r="A33" t="s">
        <v>633</v>
      </c>
      <c r="B33">
        <v>11</v>
      </c>
      <c r="C33" t="s">
        <v>622</v>
      </c>
      <c r="D33">
        <v>2018</v>
      </c>
      <c r="E33" s="38" t="s">
        <v>394</v>
      </c>
      <c r="F33" s="30" t="s">
        <v>112</v>
      </c>
      <c r="G33" s="38" t="s">
        <v>282</v>
      </c>
      <c r="H33" s="38" t="s">
        <v>262</v>
      </c>
      <c r="I33" s="24">
        <f>IFERROR(VLOOKUP(F33,[2]Viator_global_count!A:C,2,0),0)</f>
        <v>1286</v>
      </c>
      <c r="J33">
        <v>382317.65999999497</v>
      </c>
      <c r="K33" s="47">
        <f t="shared" si="0"/>
        <v>297.29211508553266</v>
      </c>
    </row>
    <row r="34" spans="1:11">
      <c r="A34" t="s">
        <v>633</v>
      </c>
      <c r="B34">
        <v>11</v>
      </c>
      <c r="C34" t="s">
        <v>622</v>
      </c>
      <c r="D34">
        <v>2018</v>
      </c>
      <c r="E34" s="38" t="s">
        <v>392</v>
      </c>
      <c r="F34" s="30" t="s">
        <v>393</v>
      </c>
      <c r="G34" s="38" t="s">
        <v>282</v>
      </c>
      <c r="H34" s="38" t="s">
        <v>262</v>
      </c>
      <c r="I34" s="24">
        <f>IFERROR(VLOOKUP(F34,[2]Viator_global_count!A:C,2,0),0)</f>
        <v>0</v>
      </c>
      <c r="J34">
        <v>0</v>
      </c>
      <c r="K34" s="47">
        <f t="shared" ref="K34:K65" si="1">IFERROR(J34/I34, 0)</f>
        <v>0</v>
      </c>
    </row>
    <row r="35" spans="1:11">
      <c r="A35" t="s">
        <v>633</v>
      </c>
      <c r="B35">
        <v>11</v>
      </c>
      <c r="C35" t="s">
        <v>622</v>
      </c>
      <c r="D35">
        <v>2018</v>
      </c>
      <c r="E35" s="38" t="s">
        <v>395</v>
      </c>
      <c r="F35" s="30" t="s">
        <v>185</v>
      </c>
      <c r="G35" s="38" t="s">
        <v>282</v>
      </c>
      <c r="H35" s="38" t="s">
        <v>262</v>
      </c>
      <c r="I35" s="24">
        <f>IFERROR(VLOOKUP(F35,[2]Viator_global_count!A:C,2,0),0)</f>
        <v>39</v>
      </c>
      <c r="J35">
        <v>8244.44</v>
      </c>
      <c r="K35" s="47">
        <f t="shared" si="1"/>
        <v>211.39589743589744</v>
      </c>
    </row>
    <row r="36" spans="1:11">
      <c r="A36" t="s">
        <v>633</v>
      </c>
      <c r="B36">
        <v>11</v>
      </c>
      <c r="C36" t="s">
        <v>622</v>
      </c>
      <c r="D36">
        <v>2018</v>
      </c>
      <c r="E36" s="38" t="s">
        <v>397</v>
      </c>
      <c r="F36" s="30" t="s">
        <v>398</v>
      </c>
      <c r="G36" s="38" t="s">
        <v>282</v>
      </c>
      <c r="H36" s="38" t="s">
        <v>262</v>
      </c>
      <c r="I36" s="24">
        <f>IFERROR(VLOOKUP(F36,[2]Viator_global_count!A:C,2,0),0)</f>
        <v>3</v>
      </c>
      <c r="J36">
        <v>265.43</v>
      </c>
      <c r="K36" s="47">
        <f t="shared" si="1"/>
        <v>88.476666666666674</v>
      </c>
    </row>
    <row r="37" spans="1:11">
      <c r="A37" t="s">
        <v>633</v>
      </c>
      <c r="B37">
        <v>11</v>
      </c>
      <c r="C37" t="s">
        <v>622</v>
      </c>
      <c r="D37">
        <v>2018</v>
      </c>
      <c r="E37" s="26" t="s">
        <v>401</v>
      </c>
      <c r="F37" s="30" t="s">
        <v>28</v>
      </c>
      <c r="G37" s="26" t="s">
        <v>283</v>
      </c>
      <c r="H37" s="26" t="s">
        <v>262</v>
      </c>
      <c r="I37" s="24">
        <f>IFERROR(VLOOKUP(F37,[2]Viator_global_count!A:C,2,0),0)</f>
        <v>37</v>
      </c>
      <c r="J37">
        <v>148846.70000000001</v>
      </c>
      <c r="K37" s="47">
        <f t="shared" si="1"/>
        <v>4022.8837837837841</v>
      </c>
    </row>
    <row r="38" spans="1:11">
      <c r="A38" t="s">
        <v>633</v>
      </c>
      <c r="B38">
        <v>11</v>
      </c>
      <c r="C38" t="s">
        <v>622</v>
      </c>
      <c r="D38">
        <v>2018</v>
      </c>
      <c r="E38" s="38" t="s">
        <v>402</v>
      </c>
      <c r="F38" s="30" t="s">
        <v>107</v>
      </c>
      <c r="G38" s="38" t="s">
        <v>283</v>
      </c>
      <c r="H38" s="38" t="s">
        <v>262</v>
      </c>
      <c r="I38" s="24">
        <f>IFERROR(VLOOKUP(F38,[2]Viator_global_count!A:C,2,0),0)</f>
        <v>0</v>
      </c>
      <c r="J38">
        <v>0</v>
      </c>
      <c r="K38" s="47">
        <f t="shared" si="1"/>
        <v>0</v>
      </c>
    </row>
    <row r="39" spans="1:11">
      <c r="A39" t="s">
        <v>633</v>
      </c>
      <c r="B39">
        <v>11</v>
      </c>
      <c r="C39" t="s">
        <v>622</v>
      </c>
      <c r="D39">
        <v>2018</v>
      </c>
      <c r="E39" s="38" t="s">
        <v>400</v>
      </c>
      <c r="F39" s="30" t="s">
        <v>133</v>
      </c>
      <c r="G39" s="38" t="s">
        <v>283</v>
      </c>
      <c r="H39" s="38" t="s">
        <v>262</v>
      </c>
      <c r="I39" s="24">
        <f>IFERROR(VLOOKUP(F39,[2]Viator_global_count!A:C,2,0),0)</f>
        <v>60</v>
      </c>
      <c r="J39">
        <v>48504.75</v>
      </c>
      <c r="K39" s="47">
        <f t="shared" si="1"/>
        <v>808.41250000000002</v>
      </c>
    </row>
    <row r="40" spans="1:11">
      <c r="A40" t="s">
        <v>633</v>
      </c>
      <c r="B40">
        <v>11</v>
      </c>
      <c r="C40" t="s">
        <v>622</v>
      </c>
      <c r="D40">
        <v>2018</v>
      </c>
      <c r="E40" s="38" t="s">
        <v>399</v>
      </c>
      <c r="F40" s="30" t="s">
        <v>202</v>
      </c>
      <c r="G40" s="38" t="s">
        <v>283</v>
      </c>
      <c r="H40" s="38" t="s">
        <v>262</v>
      </c>
      <c r="I40" s="24">
        <f>IFERROR(VLOOKUP(F40,[2]Viator_global_count!A:C,2,0),0)</f>
        <v>1143</v>
      </c>
      <c r="J40">
        <v>445765.64000000141</v>
      </c>
      <c r="K40" s="47">
        <f t="shared" si="1"/>
        <v>389.99618547681661</v>
      </c>
    </row>
    <row r="41" spans="1:11">
      <c r="A41" t="s">
        <v>633</v>
      </c>
      <c r="B41">
        <v>11</v>
      </c>
      <c r="C41" t="s">
        <v>622</v>
      </c>
      <c r="D41">
        <v>2018</v>
      </c>
      <c r="E41" s="38" t="s">
        <v>403</v>
      </c>
      <c r="F41" s="30" t="s">
        <v>177</v>
      </c>
      <c r="G41" s="38" t="s">
        <v>283</v>
      </c>
      <c r="H41" s="38" t="s">
        <v>262</v>
      </c>
      <c r="I41" s="24">
        <f>IFERROR(VLOOKUP(F41,[2]Viator_global_count!A:C,2,0),0)</f>
        <v>2</v>
      </c>
      <c r="J41">
        <v>824.18000000000006</v>
      </c>
      <c r="K41" s="47">
        <f t="shared" si="1"/>
        <v>412.09000000000003</v>
      </c>
    </row>
    <row r="42" spans="1:11">
      <c r="A42" t="s">
        <v>633</v>
      </c>
      <c r="B42">
        <v>11</v>
      </c>
      <c r="C42" t="s">
        <v>622</v>
      </c>
      <c r="D42">
        <v>2018</v>
      </c>
      <c r="E42" s="26" t="s">
        <v>412</v>
      </c>
      <c r="F42" s="30" t="s">
        <v>20</v>
      </c>
      <c r="G42" s="26" t="s">
        <v>284</v>
      </c>
      <c r="H42" s="26" t="s">
        <v>262</v>
      </c>
      <c r="I42" s="24">
        <f>IFERROR(VLOOKUP(F42,[2]Viator_global_count!A:C,2,0),0)</f>
        <v>0</v>
      </c>
      <c r="J42">
        <v>0</v>
      </c>
      <c r="K42" s="47">
        <f t="shared" si="1"/>
        <v>0</v>
      </c>
    </row>
    <row r="43" spans="1:11">
      <c r="A43" t="s">
        <v>633</v>
      </c>
      <c r="B43">
        <v>11</v>
      </c>
      <c r="C43" t="s">
        <v>622</v>
      </c>
      <c r="D43">
        <v>2018</v>
      </c>
      <c r="E43" s="26" t="s">
        <v>408</v>
      </c>
      <c r="F43" s="30" t="s">
        <v>16</v>
      </c>
      <c r="G43" s="26" t="s">
        <v>284</v>
      </c>
      <c r="H43" s="26" t="s">
        <v>262</v>
      </c>
      <c r="I43" s="24">
        <f>IFERROR(VLOOKUP(F43,[2]Viator_global_count!A:C,2,0),0)</f>
        <v>1</v>
      </c>
      <c r="J43">
        <v>782</v>
      </c>
      <c r="K43" s="47">
        <f t="shared" si="1"/>
        <v>782</v>
      </c>
    </row>
    <row r="44" spans="1:11">
      <c r="A44" t="s">
        <v>633</v>
      </c>
      <c r="B44">
        <v>11</v>
      </c>
      <c r="C44" t="s">
        <v>622</v>
      </c>
      <c r="D44">
        <v>2018</v>
      </c>
      <c r="E44" s="26" t="s">
        <v>418</v>
      </c>
      <c r="F44" s="30" t="s">
        <v>43</v>
      </c>
      <c r="G44" s="26" t="s">
        <v>284</v>
      </c>
      <c r="H44" s="26" t="s">
        <v>262</v>
      </c>
      <c r="I44" s="24">
        <f>IFERROR(VLOOKUP(F44,[2]Viator_global_count!A:C,2,0),0)</f>
        <v>27</v>
      </c>
      <c r="J44">
        <v>4703.0199999999986</v>
      </c>
      <c r="K44" s="47">
        <f t="shared" si="1"/>
        <v>174.18592592592589</v>
      </c>
    </row>
    <row r="45" spans="1:11">
      <c r="A45" t="s">
        <v>633</v>
      </c>
      <c r="B45">
        <v>11</v>
      </c>
      <c r="C45" t="s">
        <v>622</v>
      </c>
      <c r="D45">
        <v>2018</v>
      </c>
      <c r="E45" s="38" t="s">
        <v>421</v>
      </c>
      <c r="F45" s="30" t="s">
        <v>70</v>
      </c>
      <c r="G45" s="38" t="s">
        <v>284</v>
      </c>
      <c r="H45" s="38" t="s">
        <v>262</v>
      </c>
      <c r="I45" s="24">
        <f>IFERROR(VLOOKUP(F45,[2]Viator_global_count!A:C,2,0),0)</f>
        <v>1</v>
      </c>
      <c r="J45">
        <v>64.81</v>
      </c>
      <c r="K45" s="47">
        <f t="shared" si="1"/>
        <v>64.81</v>
      </c>
    </row>
    <row r="46" spans="1:11">
      <c r="A46" t="s">
        <v>633</v>
      </c>
      <c r="B46">
        <v>11</v>
      </c>
      <c r="C46" t="s">
        <v>622</v>
      </c>
      <c r="D46">
        <v>2018</v>
      </c>
      <c r="E46" s="38" t="s">
        <v>405</v>
      </c>
      <c r="F46" s="30" t="s">
        <v>67</v>
      </c>
      <c r="G46" s="38" t="s">
        <v>284</v>
      </c>
      <c r="H46" s="38" t="s">
        <v>262</v>
      </c>
      <c r="I46" s="24">
        <f>IFERROR(VLOOKUP(F46,[2]Viator_global_count!A:C,2,0),0)</f>
        <v>55</v>
      </c>
      <c r="J46">
        <v>33622.770000000004</v>
      </c>
      <c r="K46" s="47">
        <f t="shared" si="1"/>
        <v>611.32309090909098</v>
      </c>
    </row>
    <row r="47" spans="1:11">
      <c r="A47" t="s">
        <v>633</v>
      </c>
      <c r="B47">
        <v>11</v>
      </c>
      <c r="C47" t="s">
        <v>622</v>
      </c>
      <c r="D47">
        <v>2018</v>
      </c>
      <c r="E47" s="38" t="s">
        <v>411</v>
      </c>
      <c r="F47" s="30" t="s">
        <v>71</v>
      </c>
      <c r="G47" s="38" t="s">
        <v>284</v>
      </c>
      <c r="H47" s="38" t="s">
        <v>262</v>
      </c>
      <c r="I47" s="24">
        <f>IFERROR(VLOOKUP(F47,[2]Viator_global_count!A:C,2,0),0)</f>
        <v>0</v>
      </c>
      <c r="J47">
        <v>0</v>
      </c>
      <c r="K47" s="47">
        <f t="shared" si="1"/>
        <v>0</v>
      </c>
    </row>
    <row r="48" spans="1:11">
      <c r="A48" t="s">
        <v>633</v>
      </c>
      <c r="B48">
        <v>11</v>
      </c>
      <c r="C48" t="s">
        <v>622</v>
      </c>
      <c r="D48">
        <v>2018</v>
      </c>
      <c r="E48" s="38" t="s">
        <v>417</v>
      </c>
      <c r="F48" s="30" t="s">
        <v>77</v>
      </c>
      <c r="G48" s="38" t="s">
        <v>284</v>
      </c>
      <c r="H48" s="38" t="s">
        <v>262</v>
      </c>
      <c r="I48" s="24">
        <f>IFERROR(VLOOKUP(F48,[2]Viator_global_count!A:C,2,0),0)</f>
        <v>0</v>
      </c>
      <c r="J48">
        <v>0</v>
      </c>
      <c r="K48" s="47">
        <f t="shared" si="1"/>
        <v>0</v>
      </c>
    </row>
    <row r="49" spans="1:11">
      <c r="A49" t="s">
        <v>633</v>
      </c>
      <c r="B49">
        <v>11</v>
      </c>
      <c r="C49" t="s">
        <v>622</v>
      </c>
      <c r="D49">
        <v>2018</v>
      </c>
      <c r="E49" s="38" t="s">
        <v>406</v>
      </c>
      <c r="F49" s="30" t="s">
        <v>35</v>
      </c>
      <c r="G49" s="38" t="s">
        <v>284</v>
      </c>
      <c r="H49" s="38" t="s">
        <v>262</v>
      </c>
      <c r="I49" s="24">
        <f>IFERROR(VLOOKUP(F49,[2]Viator_global_count!A:C,2,0),0)</f>
        <v>1</v>
      </c>
      <c r="J49">
        <v>832.6</v>
      </c>
      <c r="K49" s="47">
        <f t="shared" si="1"/>
        <v>832.6</v>
      </c>
    </row>
    <row r="50" spans="1:11">
      <c r="A50" t="s">
        <v>633</v>
      </c>
      <c r="B50">
        <v>11</v>
      </c>
      <c r="C50" t="s">
        <v>622</v>
      </c>
      <c r="D50">
        <v>2018</v>
      </c>
      <c r="E50" s="38" t="s">
        <v>415</v>
      </c>
      <c r="F50" s="30" t="s">
        <v>106</v>
      </c>
      <c r="G50" s="38" t="s">
        <v>284</v>
      </c>
      <c r="H50" s="38" t="s">
        <v>262</v>
      </c>
      <c r="I50" s="24">
        <f>IFERROR(VLOOKUP(F50,[2]Viator_global_count!A:C,2,0),0)</f>
        <v>0</v>
      </c>
      <c r="J50">
        <v>0</v>
      </c>
      <c r="K50" s="47">
        <f t="shared" si="1"/>
        <v>0</v>
      </c>
    </row>
    <row r="51" spans="1:11">
      <c r="A51" t="s">
        <v>633</v>
      </c>
      <c r="B51">
        <v>11</v>
      </c>
      <c r="C51" t="s">
        <v>622</v>
      </c>
      <c r="D51">
        <v>2018</v>
      </c>
      <c r="E51" s="38" t="s">
        <v>409</v>
      </c>
      <c r="F51" s="30" t="s">
        <v>119</v>
      </c>
      <c r="G51" s="38" t="s">
        <v>284</v>
      </c>
      <c r="H51" s="38" t="s">
        <v>262</v>
      </c>
      <c r="I51" s="24">
        <f>IFERROR(VLOOKUP(F51,[2]Viator_global_count!A:C,2,0),0)</f>
        <v>0</v>
      </c>
      <c r="J51">
        <v>0</v>
      </c>
      <c r="K51" s="47">
        <f t="shared" si="1"/>
        <v>0</v>
      </c>
    </row>
    <row r="52" spans="1:11">
      <c r="A52" t="s">
        <v>633</v>
      </c>
      <c r="B52">
        <v>11</v>
      </c>
      <c r="C52" t="s">
        <v>622</v>
      </c>
      <c r="D52">
        <v>2018</v>
      </c>
      <c r="E52" s="38" t="s">
        <v>416</v>
      </c>
      <c r="F52" s="30" t="s">
        <v>125</v>
      </c>
      <c r="G52" s="38" t="s">
        <v>284</v>
      </c>
      <c r="H52" s="38" t="s">
        <v>262</v>
      </c>
      <c r="I52" s="24">
        <f>IFERROR(VLOOKUP(F52,[2]Viator_global_count!A:C,2,0),0)</f>
        <v>0</v>
      </c>
      <c r="J52">
        <v>0</v>
      </c>
      <c r="K52" s="47">
        <f t="shared" si="1"/>
        <v>0</v>
      </c>
    </row>
    <row r="53" spans="1:11">
      <c r="A53" t="s">
        <v>633</v>
      </c>
      <c r="B53">
        <v>11</v>
      </c>
      <c r="C53" t="s">
        <v>622</v>
      </c>
      <c r="D53">
        <v>2018</v>
      </c>
      <c r="E53" s="38" t="s">
        <v>407</v>
      </c>
      <c r="F53" s="30" t="s">
        <v>135</v>
      </c>
      <c r="G53" s="38" t="s">
        <v>284</v>
      </c>
      <c r="H53" s="38" t="s">
        <v>262</v>
      </c>
      <c r="I53" s="24">
        <f>IFERROR(VLOOKUP(F53,[2]Viator_global_count!A:C,2,0),0)</f>
        <v>0</v>
      </c>
      <c r="J53">
        <v>0</v>
      </c>
      <c r="K53" s="47">
        <f t="shared" si="1"/>
        <v>0</v>
      </c>
    </row>
    <row r="54" spans="1:11">
      <c r="A54" t="s">
        <v>633</v>
      </c>
      <c r="B54">
        <v>11</v>
      </c>
      <c r="C54" t="s">
        <v>622</v>
      </c>
      <c r="D54">
        <v>2018</v>
      </c>
      <c r="E54" s="38" t="s">
        <v>404</v>
      </c>
      <c r="F54" s="30" t="s">
        <v>137</v>
      </c>
      <c r="G54" s="38" t="s">
        <v>284</v>
      </c>
      <c r="H54" s="38" t="s">
        <v>262</v>
      </c>
      <c r="I54" s="24">
        <f>IFERROR(VLOOKUP(F54,[2]Viator_global_count!A:C,2,0),0)</f>
        <v>17</v>
      </c>
      <c r="J54">
        <v>4346</v>
      </c>
      <c r="K54" s="47">
        <f t="shared" si="1"/>
        <v>255.64705882352942</v>
      </c>
    </row>
    <row r="55" spans="1:11">
      <c r="A55" t="s">
        <v>633</v>
      </c>
      <c r="B55">
        <v>11</v>
      </c>
      <c r="C55" t="s">
        <v>622</v>
      </c>
      <c r="D55">
        <v>2018</v>
      </c>
      <c r="E55" s="38" t="s">
        <v>419</v>
      </c>
      <c r="F55" s="30" t="s">
        <v>420</v>
      </c>
      <c r="G55" s="38" t="s">
        <v>284</v>
      </c>
      <c r="H55" s="38" t="s">
        <v>262</v>
      </c>
      <c r="I55" s="24">
        <f>IFERROR(VLOOKUP(F55,[2]Viator_global_count!A:C,2,0),0)</f>
        <v>0</v>
      </c>
      <c r="J55">
        <v>0</v>
      </c>
      <c r="K55" s="47">
        <f t="shared" si="1"/>
        <v>0</v>
      </c>
    </row>
    <row r="56" spans="1:11">
      <c r="A56" t="s">
        <v>633</v>
      </c>
      <c r="B56">
        <v>11</v>
      </c>
      <c r="C56" t="s">
        <v>622</v>
      </c>
      <c r="D56">
        <v>2018</v>
      </c>
      <c r="E56" s="38" t="s">
        <v>410</v>
      </c>
      <c r="F56" s="30" t="s">
        <v>172</v>
      </c>
      <c r="G56" s="38" t="s">
        <v>284</v>
      </c>
      <c r="H56" s="38" t="s">
        <v>262</v>
      </c>
      <c r="I56" s="24">
        <f>IFERROR(VLOOKUP(F56,[2]Viator_global_count!A:C,2,0),0)</f>
        <v>0</v>
      </c>
      <c r="J56">
        <v>0</v>
      </c>
      <c r="K56" s="47">
        <f t="shared" si="1"/>
        <v>0</v>
      </c>
    </row>
    <row r="57" spans="1:11">
      <c r="A57" t="s">
        <v>633</v>
      </c>
      <c r="B57">
        <v>11</v>
      </c>
      <c r="C57" t="s">
        <v>622</v>
      </c>
      <c r="D57">
        <v>2018</v>
      </c>
      <c r="E57" s="38" t="s">
        <v>414</v>
      </c>
      <c r="F57" s="30" t="s">
        <v>170</v>
      </c>
      <c r="G57" s="38" t="s">
        <v>284</v>
      </c>
      <c r="H57" s="38" t="s">
        <v>262</v>
      </c>
      <c r="I57" s="24">
        <f>IFERROR(VLOOKUP(F57,[2]Viator_global_count!A:C,2,0),0)</f>
        <v>11</v>
      </c>
      <c r="J57">
        <v>633</v>
      </c>
      <c r="K57" s="47">
        <f t="shared" si="1"/>
        <v>57.545454545454547</v>
      </c>
    </row>
    <row r="58" spans="1:11">
      <c r="A58" t="s">
        <v>633</v>
      </c>
      <c r="B58">
        <v>11</v>
      </c>
      <c r="C58" t="s">
        <v>622</v>
      </c>
      <c r="D58">
        <v>2018</v>
      </c>
      <c r="E58" s="38" t="s">
        <v>413</v>
      </c>
      <c r="F58" s="30" t="s">
        <v>180</v>
      </c>
      <c r="G58" s="38" t="s">
        <v>284</v>
      </c>
      <c r="H58" s="38" t="s">
        <v>262</v>
      </c>
      <c r="I58" s="24">
        <f>IFERROR(VLOOKUP(F58,[2]Viator_global_count!A:C,2,0),0)</f>
        <v>14</v>
      </c>
      <c r="J58">
        <v>8370.4500000000007</v>
      </c>
      <c r="K58" s="47">
        <f t="shared" si="1"/>
        <v>597.88928571428573</v>
      </c>
    </row>
    <row r="59" spans="1:11">
      <c r="A59" t="s">
        <v>633</v>
      </c>
      <c r="B59">
        <v>11</v>
      </c>
      <c r="C59" t="s">
        <v>622</v>
      </c>
      <c r="D59">
        <v>2018</v>
      </c>
      <c r="E59" s="26" t="s">
        <v>429</v>
      </c>
      <c r="F59" s="30" t="s">
        <v>30</v>
      </c>
      <c r="G59" s="26" t="s">
        <v>265</v>
      </c>
      <c r="H59" s="26" t="s">
        <v>258</v>
      </c>
      <c r="I59" s="24">
        <f>IFERROR(VLOOKUP(F59,[2]Viator_global_count!A:C,2,0),0)</f>
        <v>190</v>
      </c>
      <c r="J59">
        <v>33612.920000000013</v>
      </c>
      <c r="K59" s="47">
        <f t="shared" si="1"/>
        <v>176.91010526315796</v>
      </c>
    </row>
    <row r="60" spans="1:11">
      <c r="A60" t="s">
        <v>633</v>
      </c>
      <c r="B60">
        <v>11</v>
      </c>
      <c r="C60" t="s">
        <v>622</v>
      </c>
      <c r="D60">
        <v>2018</v>
      </c>
      <c r="E60" s="26" t="s">
        <v>427</v>
      </c>
      <c r="F60" s="30" t="s">
        <v>41</v>
      </c>
      <c r="G60" s="26" t="s">
        <v>265</v>
      </c>
      <c r="H60" s="26" t="s">
        <v>258</v>
      </c>
      <c r="I60" s="24">
        <f>IFERROR(VLOOKUP(F60,[2]Viator_global_count!A:C,2,0),0)</f>
        <v>1127</v>
      </c>
      <c r="J60">
        <v>168515.61000000004</v>
      </c>
      <c r="K60" s="47">
        <f t="shared" si="1"/>
        <v>149.52582963620236</v>
      </c>
    </row>
    <row r="61" spans="1:11">
      <c r="A61" t="s">
        <v>633</v>
      </c>
      <c r="B61">
        <v>11</v>
      </c>
      <c r="C61" t="s">
        <v>622</v>
      </c>
      <c r="D61">
        <v>2018</v>
      </c>
      <c r="E61" s="38" t="s">
        <v>425</v>
      </c>
      <c r="F61" s="30" t="s">
        <v>175</v>
      </c>
      <c r="G61" s="38" t="s">
        <v>265</v>
      </c>
      <c r="H61" s="38" t="s">
        <v>258</v>
      </c>
      <c r="I61" s="24">
        <f>IFERROR(VLOOKUP(F61,[2]Viator_global_count!A:C,2,0),0)</f>
        <v>99</v>
      </c>
      <c r="J61">
        <v>10474.419999999996</v>
      </c>
      <c r="K61" s="47">
        <f t="shared" si="1"/>
        <v>105.80222222222218</v>
      </c>
    </row>
    <row r="62" spans="1:11">
      <c r="A62" t="s">
        <v>633</v>
      </c>
      <c r="B62">
        <v>11</v>
      </c>
      <c r="C62" t="s">
        <v>622</v>
      </c>
      <c r="D62">
        <v>2018</v>
      </c>
      <c r="E62" s="38" t="s">
        <v>423</v>
      </c>
      <c r="F62" s="30" t="s">
        <v>75</v>
      </c>
      <c r="G62" s="38" t="s">
        <v>265</v>
      </c>
      <c r="H62" s="38" t="s">
        <v>258</v>
      </c>
      <c r="I62" s="24">
        <f>IFERROR(VLOOKUP(F62,[2]Viator_global_count!A:C,2,0),0)</f>
        <v>232</v>
      </c>
      <c r="J62">
        <v>44140.099999999969</v>
      </c>
      <c r="K62" s="47">
        <f t="shared" si="1"/>
        <v>190.25905172413781</v>
      </c>
    </row>
    <row r="63" spans="1:11">
      <c r="A63" t="s">
        <v>633</v>
      </c>
      <c r="B63">
        <v>11</v>
      </c>
      <c r="C63" t="s">
        <v>622</v>
      </c>
      <c r="D63">
        <v>2018</v>
      </c>
      <c r="E63" s="38" t="s">
        <v>424</v>
      </c>
      <c r="F63" s="30" t="s">
        <v>80</v>
      </c>
      <c r="G63" s="38" t="s">
        <v>265</v>
      </c>
      <c r="H63" s="38" t="s">
        <v>258</v>
      </c>
      <c r="I63" s="24">
        <f>IFERROR(VLOOKUP(F63,[2]Viator_global_count!A:C,2,0),0)</f>
        <v>95</v>
      </c>
      <c r="J63">
        <v>8184.9999999999991</v>
      </c>
      <c r="K63" s="47">
        <f t="shared" si="1"/>
        <v>86.157894736842096</v>
      </c>
    </row>
    <row r="64" spans="1:11">
      <c r="A64" t="s">
        <v>633</v>
      </c>
      <c r="B64">
        <v>11</v>
      </c>
      <c r="C64" t="s">
        <v>622</v>
      </c>
      <c r="D64">
        <v>2018</v>
      </c>
      <c r="E64" s="38" t="s">
        <v>422</v>
      </c>
      <c r="F64" s="30" t="s">
        <v>130</v>
      </c>
      <c r="G64" s="38" t="s">
        <v>265</v>
      </c>
      <c r="H64" s="38" t="s">
        <v>258</v>
      </c>
      <c r="I64" s="24">
        <f>IFERROR(VLOOKUP(F64,[2]Viator_global_count!A:C,2,0),0)</f>
        <v>2356</v>
      </c>
      <c r="J64">
        <v>554517.9600000002</v>
      </c>
      <c r="K64" s="47">
        <f t="shared" si="1"/>
        <v>235.3641595925298</v>
      </c>
    </row>
    <row r="65" spans="1:11">
      <c r="A65" t="s">
        <v>633</v>
      </c>
      <c r="B65">
        <v>11</v>
      </c>
      <c r="C65" t="s">
        <v>622</v>
      </c>
      <c r="D65">
        <v>2018</v>
      </c>
      <c r="E65" s="38" t="s">
        <v>426</v>
      </c>
      <c r="F65" s="30" t="s">
        <v>138</v>
      </c>
      <c r="G65" s="38" t="s">
        <v>265</v>
      </c>
      <c r="H65" s="38" t="s">
        <v>258</v>
      </c>
      <c r="I65" s="24">
        <f>IFERROR(VLOOKUP(F65,[2]Viator_global_count!A:C,2,0),0)</f>
        <v>176</v>
      </c>
      <c r="J65">
        <v>33496.680000000008</v>
      </c>
      <c r="K65" s="47">
        <f t="shared" si="1"/>
        <v>190.3220454545455</v>
      </c>
    </row>
    <row r="66" spans="1:11">
      <c r="A66" t="s">
        <v>633</v>
      </c>
      <c r="B66">
        <v>11</v>
      </c>
      <c r="C66" t="s">
        <v>622</v>
      </c>
      <c r="D66">
        <v>2018</v>
      </c>
      <c r="E66" s="38" t="s">
        <v>428</v>
      </c>
      <c r="F66" s="30" t="s">
        <v>146</v>
      </c>
      <c r="G66" s="38" t="s">
        <v>265</v>
      </c>
      <c r="H66" s="38" t="s">
        <v>258</v>
      </c>
      <c r="I66" s="24">
        <f>IFERROR(VLOOKUP(F66,[2]Viator_global_count!A:C,2,0),0)</f>
        <v>203</v>
      </c>
      <c r="J66">
        <v>40006.219999999994</v>
      </c>
      <c r="K66" s="47">
        <f t="shared" ref="K66:K97" si="2">IFERROR(J66/I66, 0)</f>
        <v>197.07497536945809</v>
      </c>
    </row>
    <row r="67" spans="1:11">
      <c r="A67" t="s">
        <v>633</v>
      </c>
      <c r="B67">
        <v>11</v>
      </c>
      <c r="C67" t="s">
        <v>622</v>
      </c>
      <c r="D67">
        <v>2018</v>
      </c>
      <c r="E67" s="26" t="s">
        <v>431</v>
      </c>
      <c r="F67" s="30" t="s">
        <v>22</v>
      </c>
      <c r="G67" s="26" t="s">
        <v>264</v>
      </c>
      <c r="H67" s="26" t="s">
        <v>258</v>
      </c>
      <c r="I67" s="24">
        <f>IFERROR(VLOOKUP(F67,[2]Viator_global_count!A:C,2,0),0)</f>
        <v>42</v>
      </c>
      <c r="J67">
        <v>3590.1899999999982</v>
      </c>
      <c r="K67" s="47">
        <f t="shared" si="2"/>
        <v>85.480714285714242</v>
      </c>
    </row>
    <row r="68" spans="1:11">
      <c r="A68" t="s">
        <v>633</v>
      </c>
      <c r="B68">
        <v>11</v>
      </c>
      <c r="C68" t="s">
        <v>622</v>
      </c>
      <c r="D68">
        <v>2018</v>
      </c>
      <c r="E68" s="26" t="s">
        <v>430</v>
      </c>
      <c r="F68" s="30" t="s">
        <v>31</v>
      </c>
      <c r="G68" s="26" t="s">
        <v>264</v>
      </c>
      <c r="H68" s="26" t="s">
        <v>258</v>
      </c>
      <c r="I68" s="24">
        <f>IFERROR(VLOOKUP(F68,[2]Viator_global_count!A:C,2,0),0)</f>
        <v>1176</v>
      </c>
      <c r="J68">
        <v>202507.76000000059</v>
      </c>
      <c r="K68" s="47">
        <f t="shared" si="2"/>
        <v>172.20047619047671</v>
      </c>
    </row>
    <row r="69" spans="1:11">
      <c r="A69" t="s">
        <v>633</v>
      </c>
      <c r="B69">
        <v>11</v>
      </c>
      <c r="C69" t="s">
        <v>622</v>
      </c>
      <c r="D69">
        <v>2018</v>
      </c>
      <c r="E69" s="38" t="s">
        <v>432</v>
      </c>
      <c r="F69" s="30" t="s">
        <v>69</v>
      </c>
      <c r="G69" s="38" t="s">
        <v>264</v>
      </c>
      <c r="H69" s="38" t="s">
        <v>258</v>
      </c>
      <c r="I69" s="24">
        <f>IFERROR(VLOOKUP(F69,[2]Viator_global_count!A:C,2,0),0)</f>
        <v>30</v>
      </c>
      <c r="J69">
        <v>13895.450000000003</v>
      </c>
      <c r="K69" s="47">
        <f t="shared" si="2"/>
        <v>463.18166666666673</v>
      </c>
    </row>
    <row r="70" spans="1:11">
      <c r="A70" t="s">
        <v>633</v>
      </c>
      <c r="B70">
        <v>11</v>
      </c>
      <c r="C70" t="s">
        <v>622</v>
      </c>
      <c r="D70">
        <v>2018</v>
      </c>
      <c r="E70" s="38" t="s">
        <v>433</v>
      </c>
      <c r="F70" s="30" t="s">
        <v>434</v>
      </c>
      <c r="G70" s="38" t="s">
        <v>264</v>
      </c>
      <c r="H70" s="38" t="s">
        <v>258</v>
      </c>
      <c r="I70" s="24">
        <f>IFERROR(VLOOKUP(F70,[2]Viator_global_count!A:C,2,0),0)</f>
        <v>0</v>
      </c>
      <c r="J70">
        <v>0</v>
      </c>
      <c r="K70" s="47">
        <f t="shared" si="2"/>
        <v>0</v>
      </c>
    </row>
    <row r="71" spans="1:11">
      <c r="A71" t="s">
        <v>633</v>
      </c>
      <c r="B71">
        <v>11</v>
      </c>
      <c r="C71" t="s">
        <v>622</v>
      </c>
      <c r="D71">
        <v>2018</v>
      </c>
      <c r="E71" s="38" t="s">
        <v>355</v>
      </c>
      <c r="F71" s="30" t="s">
        <v>301</v>
      </c>
      <c r="G71" s="38" t="s">
        <v>264</v>
      </c>
      <c r="H71" s="38" t="s">
        <v>258</v>
      </c>
      <c r="I71" s="24">
        <f>IFERROR(VLOOKUP(F71,[2]Viator_global_count!A:C,2,0),0)</f>
        <v>9485</v>
      </c>
      <c r="J71">
        <v>1505281.1499999755</v>
      </c>
      <c r="K71" s="47">
        <f t="shared" si="2"/>
        <v>158.7012282551371</v>
      </c>
    </row>
    <row r="72" spans="1:11">
      <c r="A72" t="s">
        <v>633</v>
      </c>
      <c r="B72">
        <v>11</v>
      </c>
      <c r="C72" t="s">
        <v>622</v>
      </c>
      <c r="D72">
        <v>2018</v>
      </c>
      <c r="E72" s="26" t="s">
        <v>437</v>
      </c>
      <c r="F72" s="30" t="s">
        <v>352</v>
      </c>
      <c r="G72" s="26" t="s">
        <v>266</v>
      </c>
      <c r="H72" s="26" t="s">
        <v>258</v>
      </c>
      <c r="I72" s="24">
        <f>IFERROR(VLOOKUP(F72,[2]Viator_global_count!A:C,2,0),0)</f>
        <v>689</v>
      </c>
      <c r="J72">
        <v>167669.34999999998</v>
      </c>
      <c r="K72" s="47">
        <f t="shared" si="2"/>
        <v>243.35174165457181</v>
      </c>
    </row>
    <row r="73" spans="1:11">
      <c r="A73" t="s">
        <v>633</v>
      </c>
      <c r="B73">
        <v>11</v>
      </c>
      <c r="C73" t="s">
        <v>622</v>
      </c>
      <c r="D73">
        <v>2018</v>
      </c>
      <c r="E73" s="26" t="s">
        <v>442</v>
      </c>
      <c r="F73" s="30" t="s">
        <v>24</v>
      </c>
      <c r="G73" s="26" t="s">
        <v>266</v>
      </c>
      <c r="H73" s="26" t="s">
        <v>258</v>
      </c>
      <c r="I73" s="24">
        <f>IFERROR(VLOOKUP(F73,[2]Viator_global_count!A:C,2,0),0)</f>
        <v>154</v>
      </c>
      <c r="J73">
        <v>38403.480000000003</v>
      </c>
      <c r="K73" s="47">
        <f t="shared" si="2"/>
        <v>249.37324675324678</v>
      </c>
    </row>
    <row r="74" spans="1:11">
      <c r="A74" t="s">
        <v>633</v>
      </c>
      <c r="B74">
        <v>11</v>
      </c>
      <c r="C74" t="s">
        <v>622</v>
      </c>
      <c r="D74">
        <v>2018</v>
      </c>
      <c r="E74" s="26" t="s">
        <v>435</v>
      </c>
      <c r="F74" s="30" t="s">
        <v>25</v>
      </c>
      <c r="G74" s="26" t="s">
        <v>266</v>
      </c>
      <c r="H74" s="26" t="s">
        <v>258</v>
      </c>
      <c r="I74" s="24">
        <f>IFERROR(VLOOKUP(F74,[2]Viator_global_count!A:C,2,0),0)</f>
        <v>876</v>
      </c>
      <c r="J74">
        <v>129310.72000000047</v>
      </c>
      <c r="K74" s="47">
        <f t="shared" si="2"/>
        <v>147.6149771689503</v>
      </c>
    </row>
    <row r="75" spans="1:11">
      <c r="A75" t="s">
        <v>633</v>
      </c>
      <c r="B75">
        <v>11</v>
      </c>
      <c r="C75" t="s">
        <v>622</v>
      </c>
      <c r="D75">
        <v>2018</v>
      </c>
      <c r="E75" s="26" t="s">
        <v>440</v>
      </c>
      <c r="F75" s="30" t="s">
        <v>37</v>
      </c>
      <c r="G75" s="26" t="s">
        <v>266</v>
      </c>
      <c r="H75" s="26" t="s">
        <v>258</v>
      </c>
      <c r="I75" s="24">
        <f>IFERROR(VLOOKUP(F75,[2]Viator_global_count!A:C,2,0),0)</f>
        <v>465</v>
      </c>
      <c r="J75">
        <v>85303.819999999934</v>
      </c>
      <c r="K75" s="47">
        <f t="shared" si="2"/>
        <v>183.44907526881707</v>
      </c>
    </row>
    <row r="76" spans="1:11">
      <c r="A76" t="s">
        <v>633</v>
      </c>
      <c r="B76">
        <v>11</v>
      </c>
      <c r="C76" t="s">
        <v>622</v>
      </c>
      <c r="D76">
        <v>2018</v>
      </c>
      <c r="E76" s="26" t="s">
        <v>436</v>
      </c>
      <c r="F76" s="30" t="s">
        <v>40</v>
      </c>
      <c r="G76" s="26" t="s">
        <v>266</v>
      </c>
      <c r="H76" s="26" t="s">
        <v>258</v>
      </c>
      <c r="I76" s="24">
        <f>IFERROR(VLOOKUP(F76,[2]Viator_global_count!A:C,2,0),0)</f>
        <v>612</v>
      </c>
      <c r="J76">
        <v>124357.36999999995</v>
      </c>
      <c r="K76" s="47">
        <f t="shared" si="2"/>
        <v>203.19831699346398</v>
      </c>
    </row>
    <row r="77" spans="1:11">
      <c r="A77" t="s">
        <v>633</v>
      </c>
      <c r="B77">
        <v>11</v>
      </c>
      <c r="C77" t="s">
        <v>622</v>
      </c>
      <c r="D77">
        <v>2018</v>
      </c>
      <c r="E77" s="38" t="s">
        <v>441</v>
      </c>
      <c r="F77" s="30" t="s">
        <v>51</v>
      </c>
      <c r="G77" s="38" t="s">
        <v>266</v>
      </c>
      <c r="H77" s="38" t="s">
        <v>258</v>
      </c>
      <c r="I77" s="24">
        <f>IFERROR(VLOOKUP(F77,[2]Viator_global_count!A:C,2,0),0)</f>
        <v>588</v>
      </c>
      <c r="J77">
        <v>268935.36999999953</v>
      </c>
      <c r="K77" s="47">
        <f t="shared" si="2"/>
        <v>457.37307823129174</v>
      </c>
    </row>
    <row r="78" spans="1:11">
      <c r="A78" t="s">
        <v>633</v>
      </c>
      <c r="B78">
        <v>11</v>
      </c>
      <c r="C78" t="s">
        <v>622</v>
      </c>
      <c r="D78">
        <v>2018</v>
      </c>
      <c r="E78" s="38" t="s">
        <v>448</v>
      </c>
      <c r="F78" s="30" t="s">
        <v>449</v>
      </c>
      <c r="G78" s="38" t="s">
        <v>266</v>
      </c>
      <c r="H78" s="38" t="s">
        <v>258</v>
      </c>
      <c r="I78" s="24">
        <f>IFERROR(VLOOKUP(F78,[2]Viator_global_count!A:C,2,0),0)</f>
        <v>2</v>
      </c>
      <c r="J78">
        <v>572.79999999999995</v>
      </c>
      <c r="K78" s="47">
        <f t="shared" si="2"/>
        <v>286.39999999999998</v>
      </c>
    </row>
    <row r="79" spans="1:11">
      <c r="A79" t="s">
        <v>633</v>
      </c>
      <c r="B79">
        <v>11</v>
      </c>
      <c r="C79" t="s">
        <v>622</v>
      </c>
      <c r="D79">
        <v>2018</v>
      </c>
      <c r="E79" s="38" t="s">
        <v>447</v>
      </c>
      <c r="F79" s="30" t="s">
        <v>66</v>
      </c>
      <c r="G79" s="38" t="s">
        <v>266</v>
      </c>
      <c r="H79" s="38" t="s">
        <v>258</v>
      </c>
      <c r="I79" s="24">
        <f>IFERROR(VLOOKUP(F79,[2]Viator_global_count!A:C,2,0),0)</f>
        <v>0</v>
      </c>
      <c r="J79">
        <v>0</v>
      </c>
      <c r="K79" s="47">
        <f t="shared" si="2"/>
        <v>0</v>
      </c>
    </row>
    <row r="80" spans="1:11">
      <c r="A80" t="s">
        <v>633</v>
      </c>
      <c r="B80">
        <v>11</v>
      </c>
      <c r="C80" t="s">
        <v>622</v>
      </c>
      <c r="D80">
        <v>2018</v>
      </c>
      <c r="E80" s="38" t="s">
        <v>445</v>
      </c>
      <c r="F80" s="30" t="s">
        <v>78</v>
      </c>
      <c r="G80" s="38" t="s">
        <v>266</v>
      </c>
      <c r="H80" s="38" t="s">
        <v>258</v>
      </c>
      <c r="I80" s="24">
        <f>IFERROR(VLOOKUP(F80,[2]Viator_global_count!A:C,2,0),0)</f>
        <v>11</v>
      </c>
      <c r="J80">
        <v>16763</v>
      </c>
      <c r="K80" s="47">
        <f t="shared" si="2"/>
        <v>1523.909090909091</v>
      </c>
    </row>
    <row r="81" spans="1:11">
      <c r="A81" t="s">
        <v>633</v>
      </c>
      <c r="B81">
        <v>11</v>
      </c>
      <c r="C81" t="s">
        <v>622</v>
      </c>
      <c r="D81">
        <v>2018</v>
      </c>
      <c r="E81" s="38" t="s">
        <v>443</v>
      </c>
      <c r="F81" s="30" t="s">
        <v>156</v>
      </c>
      <c r="G81" s="38" t="s">
        <v>266</v>
      </c>
      <c r="H81" s="38" t="s">
        <v>258</v>
      </c>
      <c r="I81" s="24">
        <f>IFERROR(VLOOKUP(F81,[2]Viator_global_count!A:C,2,0),0)</f>
        <v>15</v>
      </c>
      <c r="J81">
        <v>1123.1999999999998</v>
      </c>
      <c r="K81" s="47">
        <f t="shared" si="2"/>
        <v>74.879999999999981</v>
      </c>
    </row>
    <row r="82" spans="1:11">
      <c r="A82" t="s">
        <v>633</v>
      </c>
      <c r="B82">
        <v>11</v>
      </c>
      <c r="C82" t="s">
        <v>622</v>
      </c>
      <c r="D82">
        <v>2018</v>
      </c>
      <c r="E82" s="38" t="s">
        <v>438</v>
      </c>
      <c r="F82" s="30" t="s">
        <v>147</v>
      </c>
      <c r="G82" s="38" t="s">
        <v>266</v>
      </c>
      <c r="H82" s="38" t="s">
        <v>258</v>
      </c>
      <c r="I82" s="24">
        <f>IFERROR(VLOOKUP(F82,[2]Viator_global_count!A:C,2,0),0)</f>
        <v>1282</v>
      </c>
      <c r="J82">
        <v>427100.50999999902</v>
      </c>
      <c r="K82" s="47">
        <f t="shared" si="2"/>
        <v>333.15172386895398</v>
      </c>
    </row>
    <row r="83" spans="1:11">
      <c r="A83" t="s">
        <v>633</v>
      </c>
      <c r="B83">
        <v>11</v>
      </c>
      <c r="C83" t="s">
        <v>622</v>
      </c>
      <c r="D83">
        <v>2018</v>
      </c>
      <c r="E83" s="38" t="s">
        <v>446</v>
      </c>
      <c r="F83" s="30" t="s">
        <v>174</v>
      </c>
      <c r="G83" s="38" t="s">
        <v>266</v>
      </c>
      <c r="H83" s="38" t="s">
        <v>258</v>
      </c>
      <c r="I83" s="24">
        <f>IFERROR(VLOOKUP(F83,[2]Viator_global_count!A:C,2,0),0)</f>
        <v>5</v>
      </c>
      <c r="J83">
        <v>313.69</v>
      </c>
      <c r="K83" s="47">
        <f t="shared" si="2"/>
        <v>62.738</v>
      </c>
    </row>
    <row r="84" spans="1:11">
      <c r="A84" t="s">
        <v>633</v>
      </c>
      <c r="B84">
        <v>11</v>
      </c>
      <c r="C84" t="s">
        <v>622</v>
      </c>
      <c r="D84">
        <v>2018</v>
      </c>
      <c r="E84" s="38" t="s">
        <v>444</v>
      </c>
      <c r="F84" s="30" t="s">
        <v>192</v>
      </c>
      <c r="G84" s="38" t="s">
        <v>266</v>
      </c>
      <c r="H84" s="38" t="s">
        <v>258</v>
      </c>
      <c r="I84" s="24">
        <f>IFERROR(VLOOKUP(F84,[2]Viator_global_count!A:C,2,0),0)</f>
        <v>44</v>
      </c>
      <c r="J84">
        <v>4666.2699999999995</v>
      </c>
      <c r="K84" s="47">
        <f t="shared" si="2"/>
        <v>106.0515909090909</v>
      </c>
    </row>
    <row r="85" spans="1:11">
      <c r="A85" t="s">
        <v>633</v>
      </c>
      <c r="B85">
        <v>11</v>
      </c>
      <c r="C85" t="s">
        <v>622</v>
      </c>
      <c r="D85">
        <v>2018</v>
      </c>
      <c r="E85" s="38" t="s">
        <v>439</v>
      </c>
      <c r="F85" s="30" t="s">
        <v>195</v>
      </c>
      <c r="G85" s="38" t="s">
        <v>266</v>
      </c>
      <c r="H85" s="38" t="s">
        <v>258</v>
      </c>
      <c r="I85" s="24">
        <f>IFERROR(VLOOKUP(F85,[2]Viator_global_count!A:C,2,0),0)</f>
        <v>23</v>
      </c>
      <c r="J85">
        <v>4862</v>
      </c>
      <c r="K85" s="47">
        <f t="shared" si="2"/>
        <v>211.39130434782609</v>
      </c>
    </row>
    <row r="86" spans="1:11">
      <c r="A86" t="s">
        <v>633</v>
      </c>
      <c r="B86">
        <v>11</v>
      </c>
      <c r="C86" t="s">
        <v>622</v>
      </c>
      <c r="D86">
        <v>2018</v>
      </c>
      <c r="E86" s="26" t="s">
        <v>475</v>
      </c>
      <c r="F86" s="30" t="s">
        <v>4</v>
      </c>
      <c r="G86" s="26" t="s">
        <v>267</v>
      </c>
      <c r="H86" s="26" t="s">
        <v>258</v>
      </c>
      <c r="I86" s="24">
        <f>IFERROR(VLOOKUP(F86,[2]Viator_global_count!A:C,2,0),0)</f>
        <v>5</v>
      </c>
      <c r="J86">
        <v>2110</v>
      </c>
      <c r="K86" s="47">
        <f t="shared" si="2"/>
        <v>422</v>
      </c>
    </row>
    <row r="87" spans="1:11">
      <c r="A87" t="s">
        <v>633</v>
      </c>
      <c r="B87">
        <v>11</v>
      </c>
      <c r="C87" t="s">
        <v>622</v>
      </c>
      <c r="D87">
        <v>2018</v>
      </c>
      <c r="E87" s="26" t="s">
        <v>468</v>
      </c>
      <c r="F87" s="30" t="s">
        <v>3</v>
      </c>
      <c r="G87" s="26" t="s">
        <v>267</v>
      </c>
      <c r="H87" s="26" t="s">
        <v>258</v>
      </c>
      <c r="I87" s="24">
        <f>IFERROR(VLOOKUP(F87,[2]Viator_global_count!A:C,2,0),0)</f>
        <v>54</v>
      </c>
      <c r="J87">
        <v>7365.28</v>
      </c>
      <c r="K87" s="47">
        <f t="shared" si="2"/>
        <v>136.39407407407407</v>
      </c>
    </row>
    <row r="88" spans="1:11">
      <c r="A88" t="s">
        <v>633</v>
      </c>
      <c r="B88">
        <v>11</v>
      </c>
      <c r="C88" t="s">
        <v>622</v>
      </c>
      <c r="D88">
        <v>2018</v>
      </c>
      <c r="E88" s="26" t="s">
        <v>467</v>
      </c>
      <c r="F88" s="30" t="s">
        <v>11</v>
      </c>
      <c r="G88" s="26" t="s">
        <v>267</v>
      </c>
      <c r="H88" s="26" t="s">
        <v>258</v>
      </c>
      <c r="I88" s="24">
        <f>IFERROR(VLOOKUP(F88,[2]Viator_global_count!A:C,2,0),0)</f>
        <v>132</v>
      </c>
      <c r="J88">
        <v>13839.339999999997</v>
      </c>
      <c r="K88" s="47">
        <f t="shared" si="2"/>
        <v>104.84348484848482</v>
      </c>
    </row>
    <row r="89" spans="1:11">
      <c r="A89" t="s">
        <v>633</v>
      </c>
      <c r="B89">
        <v>11</v>
      </c>
      <c r="C89" t="s">
        <v>622</v>
      </c>
      <c r="D89">
        <v>2018</v>
      </c>
      <c r="E89" s="26" t="s">
        <v>458</v>
      </c>
      <c r="F89" s="30" t="s">
        <v>26</v>
      </c>
      <c r="G89" s="26" t="s">
        <v>267</v>
      </c>
      <c r="H89" s="26" t="s">
        <v>258</v>
      </c>
      <c r="I89" s="24">
        <f>IFERROR(VLOOKUP(F89,[2]Viator_global_count!A:C,2,0),0)</f>
        <v>202</v>
      </c>
      <c r="J89">
        <v>29989.220000000034</v>
      </c>
      <c r="K89" s="47">
        <f t="shared" si="2"/>
        <v>148.46148514851501</v>
      </c>
    </row>
    <row r="90" spans="1:11">
      <c r="A90" t="s">
        <v>633</v>
      </c>
      <c r="B90">
        <v>11</v>
      </c>
      <c r="C90" t="s">
        <v>622</v>
      </c>
      <c r="D90">
        <v>2018</v>
      </c>
      <c r="E90" s="26" t="s">
        <v>460</v>
      </c>
      <c r="F90" s="30" t="s">
        <v>13</v>
      </c>
      <c r="G90" s="26" t="s">
        <v>267</v>
      </c>
      <c r="H90" s="26" t="s">
        <v>258</v>
      </c>
      <c r="I90" s="24">
        <f>IFERROR(VLOOKUP(F90,[2]Viator_global_count!A:C,2,0),0)</f>
        <v>119</v>
      </c>
      <c r="J90">
        <v>12025.39</v>
      </c>
      <c r="K90" s="47">
        <f t="shared" si="2"/>
        <v>101.05369747899159</v>
      </c>
    </row>
    <row r="91" spans="1:11">
      <c r="A91" t="s">
        <v>633</v>
      </c>
      <c r="B91">
        <v>11</v>
      </c>
      <c r="C91" t="s">
        <v>622</v>
      </c>
      <c r="D91">
        <v>2018</v>
      </c>
      <c r="E91" s="26" t="s">
        <v>482</v>
      </c>
      <c r="F91" s="30" t="s">
        <v>635</v>
      </c>
      <c r="G91" s="26" t="s">
        <v>267</v>
      </c>
      <c r="H91" s="26" t="s">
        <v>258</v>
      </c>
      <c r="I91" s="24">
        <f>IFERROR(VLOOKUP(F91,[2]Viator_global_count!A:C,2,0),0)</f>
        <v>16</v>
      </c>
      <c r="J91">
        <v>1335.5</v>
      </c>
      <c r="K91" s="47">
        <f t="shared" si="2"/>
        <v>83.46875</v>
      </c>
    </row>
    <row r="92" spans="1:11">
      <c r="A92" t="s">
        <v>633</v>
      </c>
      <c r="B92">
        <v>11</v>
      </c>
      <c r="C92" t="s">
        <v>622</v>
      </c>
      <c r="D92">
        <v>2018</v>
      </c>
      <c r="E92" s="26" t="s">
        <v>474</v>
      </c>
      <c r="F92" s="30" t="s">
        <v>196</v>
      </c>
      <c r="G92" s="26" t="s">
        <v>267</v>
      </c>
      <c r="H92" s="26" t="s">
        <v>258</v>
      </c>
      <c r="I92" s="24">
        <f>IFERROR(VLOOKUP(F92,[2]Viator_global_count!A:C,2,0),0)</f>
        <v>20</v>
      </c>
      <c r="J92">
        <v>6126.0099999999984</v>
      </c>
      <c r="K92" s="47">
        <f t="shared" si="2"/>
        <v>306.30049999999994</v>
      </c>
    </row>
    <row r="93" spans="1:11">
      <c r="A93" t="s">
        <v>633</v>
      </c>
      <c r="B93">
        <v>11</v>
      </c>
      <c r="C93" t="s">
        <v>622</v>
      </c>
      <c r="D93">
        <v>2018</v>
      </c>
      <c r="E93" s="26" t="s">
        <v>470</v>
      </c>
      <c r="F93" s="30" t="s">
        <v>99</v>
      </c>
      <c r="G93" s="26" t="s">
        <v>267</v>
      </c>
      <c r="H93" s="26" t="s">
        <v>258</v>
      </c>
      <c r="I93" s="24">
        <f>IFERROR(VLOOKUP(F93,[2]Viator_global_count!A:C,2,0),0)</f>
        <v>77</v>
      </c>
      <c r="J93">
        <v>11797.35</v>
      </c>
      <c r="K93" s="47">
        <f t="shared" si="2"/>
        <v>153.21233766233766</v>
      </c>
    </row>
    <row r="94" spans="1:11">
      <c r="A94" t="s">
        <v>633</v>
      </c>
      <c r="B94">
        <v>11</v>
      </c>
      <c r="C94" t="s">
        <v>622</v>
      </c>
      <c r="D94">
        <v>2018</v>
      </c>
      <c r="E94" s="38" t="s">
        <v>450</v>
      </c>
      <c r="F94" s="30" t="s">
        <v>42</v>
      </c>
      <c r="G94" s="38" t="s">
        <v>267</v>
      </c>
      <c r="H94" s="38" t="s">
        <v>258</v>
      </c>
      <c r="I94" s="24">
        <f>IFERROR(VLOOKUP(F94,[2]Viator_global_count!A:C,2,0),0)</f>
        <v>0</v>
      </c>
      <c r="J94">
        <v>0</v>
      </c>
      <c r="K94" s="47">
        <f t="shared" si="2"/>
        <v>0</v>
      </c>
    </row>
    <row r="95" spans="1:11">
      <c r="A95" t="s">
        <v>633</v>
      </c>
      <c r="B95">
        <v>11</v>
      </c>
      <c r="C95" t="s">
        <v>622</v>
      </c>
      <c r="D95">
        <v>2018</v>
      </c>
      <c r="E95" s="38" t="s">
        <v>462</v>
      </c>
      <c r="F95" s="30" t="s">
        <v>463</v>
      </c>
      <c r="G95" s="38" t="s">
        <v>267</v>
      </c>
      <c r="H95" s="38" t="s">
        <v>258</v>
      </c>
      <c r="I95" s="24">
        <f>IFERROR(VLOOKUP(F95,[2]Viator_global_count!A:C,2,0),0)</f>
        <v>86</v>
      </c>
      <c r="J95">
        <v>17901.360000000008</v>
      </c>
      <c r="K95" s="47">
        <f t="shared" si="2"/>
        <v>208.1553488372094</v>
      </c>
    </row>
    <row r="96" spans="1:11">
      <c r="A96" t="s">
        <v>633</v>
      </c>
      <c r="B96">
        <v>11</v>
      </c>
      <c r="C96" t="s">
        <v>622</v>
      </c>
      <c r="D96">
        <v>2018</v>
      </c>
      <c r="E96" s="38" t="s">
        <v>469</v>
      </c>
      <c r="F96" s="30" t="s">
        <v>48</v>
      </c>
      <c r="G96" s="38" t="s">
        <v>267</v>
      </c>
      <c r="H96" s="38" t="s">
        <v>258</v>
      </c>
      <c r="I96" s="24">
        <f>IFERROR(VLOOKUP(F96,[2]Viator_global_count!A:C,2,0),0)</f>
        <v>24</v>
      </c>
      <c r="J96">
        <v>6170.6199999999981</v>
      </c>
      <c r="K96" s="47">
        <f t="shared" si="2"/>
        <v>257.10916666666657</v>
      </c>
    </row>
    <row r="97" spans="1:11">
      <c r="A97" t="s">
        <v>633</v>
      </c>
      <c r="B97">
        <v>11</v>
      </c>
      <c r="C97" t="s">
        <v>622</v>
      </c>
      <c r="D97">
        <v>2018</v>
      </c>
      <c r="E97" s="38" t="s">
        <v>452</v>
      </c>
      <c r="F97" s="30" t="s">
        <v>49</v>
      </c>
      <c r="G97" s="38" t="s">
        <v>267</v>
      </c>
      <c r="H97" s="38" t="s">
        <v>258</v>
      </c>
      <c r="I97" s="24">
        <f>IFERROR(VLOOKUP(F97,[2]Viator_global_count!A:C,2,0),0)</f>
        <v>698</v>
      </c>
      <c r="J97">
        <v>104454.72999999997</v>
      </c>
      <c r="K97" s="47">
        <f t="shared" si="2"/>
        <v>149.6486103151862</v>
      </c>
    </row>
    <row r="98" spans="1:11">
      <c r="A98" t="s">
        <v>633</v>
      </c>
      <c r="B98">
        <v>11</v>
      </c>
      <c r="C98" t="s">
        <v>622</v>
      </c>
      <c r="D98">
        <v>2018</v>
      </c>
      <c r="E98" s="38" t="s">
        <v>465</v>
      </c>
      <c r="F98" s="30" t="s">
        <v>64</v>
      </c>
      <c r="G98" s="38" t="s">
        <v>267</v>
      </c>
      <c r="H98" s="38" t="s">
        <v>258</v>
      </c>
      <c r="I98" s="24">
        <f>IFERROR(VLOOKUP(F98,[2]Viator_global_count!A:C,2,0),0)</f>
        <v>45</v>
      </c>
      <c r="J98">
        <v>14629.39</v>
      </c>
      <c r="K98" s="47">
        <f t="shared" ref="K98:K129" si="3">IFERROR(J98/I98, 0)</f>
        <v>325.09755555555552</v>
      </c>
    </row>
    <row r="99" spans="1:11">
      <c r="A99" t="s">
        <v>633</v>
      </c>
      <c r="B99">
        <v>11</v>
      </c>
      <c r="C99" t="s">
        <v>622</v>
      </c>
      <c r="D99">
        <v>2018</v>
      </c>
      <c r="E99" s="38" t="s">
        <v>457</v>
      </c>
      <c r="F99" s="30" t="s">
        <v>72</v>
      </c>
      <c r="G99" s="38" t="s">
        <v>267</v>
      </c>
      <c r="H99" s="38" t="s">
        <v>258</v>
      </c>
      <c r="I99" s="24">
        <f>IFERROR(VLOOKUP(F99,[2]Viator_global_count!A:C,2,0),0)</f>
        <v>37</v>
      </c>
      <c r="J99">
        <v>7476.1599999999989</v>
      </c>
      <c r="K99" s="47">
        <f t="shared" si="3"/>
        <v>202.05837837837834</v>
      </c>
    </row>
    <row r="100" spans="1:11">
      <c r="A100" t="s">
        <v>633</v>
      </c>
      <c r="B100">
        <v>11</v>
      </c>
      <c r="C100" t="s">
        <v>622</v>
      </c>
      <c r="D100">
        <v>2018</v>
      </c>
      <c r="E100" s="38" t="s">
        <v>451</v>
      </c>
      <c r="F100" s="30" t="s">
        <v>82</v>
      </c>
      <c r="G100" s="38" t="s">
        <v>267</v>
      </c>
      <c r="H100" s="38" t="s">
        <v>258</v>
      </c>
      <c r="I100" s="24">
        <f>IFERROR(VLOOKUP(F100,[2]Viator_global_count!A:C,2,0),0)</f>
        <v>16</v>
      </c>
      <c r="J100">
        <v>4879</v>
      </c>
      <c r="K100" s="47">
        <f t="shared" si="3"/>
        <v>304.9375</v>
      </c>
    </row>
    <row r="101" spans="1:11">
      <c r="A101" t="s">
        <v>633</v>
      </c>
      <c r="B101">
        <v>11</v>
      </c>
      <c r="C101" t="s">
        <v>622</v>
      </c>
      <c r="D101">
        <v>2018</v>
      </c>
      <c r="E101" s="38" t="s">
        <v>454</v>
      </c>
      <c r="F101" s="30" t="s">
        <v>91</v>
      </c>
      <c r="G101" s="38" t="s">
        <v>267</v>
      </c>
      <c r="H101" s="38" t="s">
        <v>258</v>
      </c>
      <c r="I101" s="24">
        <f>IFERROR(VLOOKUP(F101,[2]Viator_global_count!A:C,2,0),0)</f>
        <v>606</v>
      </c>
      <c r="J101">
        <v>96673.770000000033</v>
      </c>
      <c r="K101" s="47">
        <f t="shared" si="3"/>
        <v>159.52767326732678</v>
      </c>
    </row>
    <row r="102" spans="1:11">
      <c r="A102" t="s">
        <v>633</v>
      </c>
      <c r="B102">
        <v>11</v>
      </c>
      <c r="C102" t="s">
        <v>622</v>
      </c>
      <c r="D102">
        <v>2018</v>
      </c>
      <c r="E102" s="38" t="s">
        <v>459</v>
      </c>
      <c r="F102" s="30" t="s">
        <v>124</v>
      </c>
      <c r="G102" s="38" t="s">
        <v>267</v>
      </c>
      <c r="H102" s="38" t="s">
        <v>258</v>
      </c>
      <c r="I102" s="24">
        <f>IFERROR(VLOOKUP(F102,[2]Viator_global_count!A:C,2,0),0)</f>
        <v>14</v>
      </c>
      <c r="J102">
        <v>4318.72</v>
      </c>
      <c r="K102" s="47">
        <f t="shared" si="3"/>
        <v>308.48</v>
      </c>
    </row>
    <row r="103" spans="1:11">
      <c r="A103" t="s">
        <v>633</v>
      </c>
      <c r="B103">
        <v>11</v>
      </c>
      <c r="C103" t="s">
        <v>622</v>
      </c>
      <c r="D103">
        <v>2018</v>
      </c>
      <c r="E103" s="38" t="s">
        <v>476</v>
      </c>
      <c r="F103" s="30" t="s">
        <v>477</v>
      </c>
      <c r="G103" s="38" t="s">
        <v>267</v>
      </c>
      <c r="H103" s="38" t="s">
        <v>258</v>
      </c>
      <c r="I103" s="24">
        <f>IFERROR(VLOOKUP(F103,[2]Viator_global_count!A:C,2,0),0)</f>
        <v>0</v>
      </c>
      <c r="J103">
        <v>0</v>
      </c>
      <c r="K103" s="47">
        <f t="shared" si="3"/>
        <v>0</v>
      </c>
    </row>
    <row r="104" spans="1:11">
      <c r="A104" t="s">
        <v>633</v>
      </c>
      <c r="B104">
        <v>11</v>
      </c>
      <c r="C104" t="s">
        <v>622</v>
      </c>
      <c r="D104">
        <v>2018</v>
      </c>
      <c r="E104" s="38" t="s">
        <v>453</v>
      </c>
      <c r="F104" s="30" t="s">
        <v>153</v>
      </c>
      <c r="G104" s="38" t="s">
        <v>267</v>
      </c>
      <c r="H104" s="38" t="s">
        <v>258</v>
      </c>
      <c r="I104" s="24">
        <f>IFERROR(VLOOKUP(F104,[2]Viator_global_count!A:C,2,0),0)</f>
        <v>157</v>
      </c>
      <c r="J104">
        <v>20221.230000000007</v>
      </c>
      <c r="K104" s="47">
        <f t="shared" si="3"/>
        <v>128.79764331210197</v>
      </c>
    </row>
    <row r="105" spans="1:11">
      <c r="A105" t="s">
        <v>633</v>
      </c>
      <c r="B105">
        <v>11</v>
      </c>
      <c r="C105" t="s">
        <v>622</v>
      </c>
      <c r="D105">
        <v>2018</v>
      </c>
      <c r="E105" s="38" t="s">
        <v>478</v>
      </c>
      <c r="F105" s="30" t="s">
        <v>21</v>
      </c>
      <c r="G105" s="38" t="s">
        <v>267</v>
      </c>
      <c r="H105" s="38" t="s">
        <v>258</v>
      </c>
      <c r="I105" s="24">
        <f>IFERROR(VLOOKUP(F105,[2]Viator_global_count!A:C,2,0),0)</f>
        <v>0</v>
      </c>
      <c r="J105">
        <v>0</v>
      </c>
      <c r="K105" s="47">
        <f t="shared" si="3"/>
        <v>0</v>
      </c>
    </row>
    <row r="106" spans="1:11">
      <c r="A106" t="s">
        <v>633</v>
      </c>
      <c r="B106">
        <v>11</v>
      </c>
      <c r="C106" t="s">
        <v>622</v>
      </c>
      <c r="D106">
        <v>2018</v>
      </c>
      <c r="E106" s="38" t="s">
        <v>471</v>
      </c>
      <c r="F106" s="30" t="s">
        <v>472</v>
      </c>
      <c r="G106" s="38" t="s">
        <v>267</v>
      </c>
      <c r="H106" s="38" t="s">
        <v>258</v>
      </c>
      <c r="I106" s="24">
        <f>IFERROR(VLOOKUP(F106,[2]Viator_global_count!A:C,2,0),0)</f>
        <v>72</v>
      </c>
      <c r="J106">
        <v>7662.0599999999986</v>
      </c>
      <c r="K106" s="47">
        <f t="shared" si="3"/>
        <v>106.41749999999998</v>
      </c>
    </row>
    <row r="107" spans="1:11">
      <c r="A107" t="s">
        <v>633</v>
      </c>
      <c r="B107">
        <v>11</v>
      </c>
      <c r="C107" t="s">
        <v>622</v>
      </c>
      <c r="D107">
        <v>2018</v>
      </c>
      <c r="E107" s="38" t="s">
        <v>461</v>
      </c>
      <c r="F107" s="30" t="s">
        <v>103</v>
      </c>
      <c r="G107" s="38" t="s">
        <v>267</v>
      </c>
      <c r="H107" s="38" t="s">
        <v>258</v>
      </c>
      <c r="I107" s="24">
        <f>IFERROR(VLOOKUP(F107,[2]Viator_global_count!A:C,2,0),0)</f>
        <v>198</v>
      </c>
      <c r="J107">
        <v>27892.220000000016</v>
      </c>
      <c r="K107" s="47">
        <f t="shared" si="3"/>
        <v>140.86979797979805</v>
      </c>
    </row>
    <row r="108" spans="1:11">
      <c r="A108" t="s">
        <v>633</v>
      </c>
      <c r="B108">
        <v>11</v>
      </c>
      <c r="C108" t="s">
        <v>622</v>
      </c>
      <c r="D108">
        <v>2018</v>
      </c>
      <c r="E108" s="38" t="s">
        <v>479</v>
      </c>
      <c r="F108" s="30" t="s">
        <v>116</v>
      </c>
      <c r="G108" s="38" t="s">
        <v>267</v>
      </c>
      <c r="H108" s="38" t="s">
        <v>258</v>
      </c>
      <c r="I108" s="24">
        <f>IFERROR(VLOOKUP(F108,[2]Viator_global_count!A:C,2,0),0)</f>
        <v>0</v>
      </c>
      <c r="J108">
        <v>0</v>
      </c>
      <c r="K108" s="47">
        <f t="shared" si="3"/>
        <v>0</v>
      </c>
    </row>
    <row r="109" spans="1:11">
      <c r="A109" t="s">
        <v>633</v>
      </c>
      <c r="B109">
        <v>11</v>
      </c>
      <c r="C109" t="s">
        <v>622</v>
      </c>
      <c r="D109">
        <v>2018</v>
      </c>
      <c r="E109" s="38" t="s">
        <v>464</v>
      </c>
      <c r="F109" s="30" t="s">
        <v>194</v>
      </c>
      <c r="G109" s="38" t="s">
        <v>267</v>
      </c>
      <c r="H109" s="38" t="s">
        <v>258</v>
      </c>
      <c r="I109" s="24">
        <f>IFERROR(VLOOKUP(F109,[2]Viator_global_count!A:C,2,0),0)</f>
        <v>0</v>
      </c>
      <c r="J109">
        <v>0</v>
      </c>
      <c r="K109" s="47">
        <f t="shared" si="3"/>
        <v>0</v>
      </c>
    </row>
    <row r="110" spans="1:11">
      <c r="A110" t="s">
        <v>633</v>
      </c>
      <c r="B110">
        <v>11</v>
      </c>
      <c r="C110" t="s">
        <v>622</v>
      </c>
      <c r="D110">
        <v>2018</v>
      </c>
      <c r="E110" s="38" t="s">
        <v>480</v>
      </c>
      <c r="F110" s="30" t="s">
        <v>481</v>
      </c>
      <c r="G110" s="38" t="s">
        <v>267</v>
      </c>
      <c r="H110" s="38" t="s">
        <v>258</v>
      </c>
      <c r="I110" s="24">
        <f>IFERROR(VLOOKUP(F110,[2]Viator_global_count!A:C,2,0),0)</f>
        <v>171</v>
      </c>
      <c r="J110">
        <v>44357.950000000004</v>
      </c>
      <c r="K110" s="47">
        <f t="shared" si="3"/>
        <v>259.40321637426905</v>
      </c>
    </row>
    <row r="111" spans="1:11">
      <c r="A111" t="s">
        <v>633</v>
      </c>
      <c r="B111">
        <v>11</v>
      </c>
      <c r="C111" t="s">
        <v>622</v>
      </c>
      <c r="D111">
        <v>2018</v>
      </c>
      <c r="E111" s="38" t="s">
        <v>455</v>
      </c>
      <c r="F111" s="30" t="s">
        <v>456</v>
      </c>
      <c r="G111" s="38" t="s">
        <v>267</v>
      </c>
      <c r="H111" s="38" t="s">
        <v>258</v>
      </c>
      <c r="I111" s="24">
        <f>IFERROR(VLOOKUP(F111,[2]Viator_global_count!A:C,2,0),0)</f>
        <v>47</v>
      </c>
      <c r="J111">
        <v>3924.4699999999993</v>
      </c>
      <c r="K111" s="47">
        <f t="shared" si="3"/>
        <v>83.499361702127644</v>
      </c>
    </row>
    <row r="112" spans="1:11">
      <c r="A112" t="s">
        <v>633</v>
      </c>
      <c r="B112">
        <v>11</v>
      </c>
      <c r="C112" t="s">
        <v>622</v>
      </c>
      <c r="D112">
        <v>2018</v>
      </c>
      <c r="E112" s="38" t="s">
        <v>473</v>
      </c>
      <c r="F112" s="30" t="s">
        <v>178</v>
      </c>
      <c r="G112" s="38" t="s">
        <v>267</v>
      </c>
      <c r="H112" s="38" t="s">
        <v>258</v>
      </c>
      <c r="I112" s="24">
        <f>IFERROR(VLOOKUP(F112,[2]Viator_global_count!A:C,2,0),0)</f>
        <v>77</v>
      </c>
      <c r="J112">
        <v>35941.53</v>
      </c>
      <c r="K112" s="47">
        <f t="shared" si="3"/>
        <v>466.77311688311687</v>
      </c>
    </row>
    <row r="113" spans="1:11">
      <c r="A113" t="s">
        <v>633</v>
      </c>
      <c r="B113">
        <v>11</v>
      </c>
      <c r="C113" t="s">
        <v>622</v>
      </c>
      <c r="D113">
        <v>2018</v>
      </c>
      <c r="E113" s="38" t="s">
        <v>466</v>
      </c>
      <c r="F113" s="30" t="s">
        <v>356</v>
      </c>
      <c r="G113" s="38" t="s">
        <v>267</v>
      </c>
      <c r="H113" s="38" t="s">
        <v>258</v>
      </c>
      <c r="I113" s="24">
        <f>IFERROR(VLOOKUP(F113,[2]Viator_global_count!A:C,2,0),0)</f>
        <v>110</v>
      </c>
      <c r="J113">
        <v>24509.34</v>
      </c>
      <c r="K113" s="47">
        <f t="shared" si="3"/>
        <v>222.81218181818181</v>
      </c>
    </row>
    <row r="114" spans="1:11">
      <c r="A114" t="s">
        <v>633</v>
      </c>
      <c r="B114">
        <v>11</v>
      </c>
      <c r="C114" t="s">
        <v>622</v>
      </c>
      <c r="D114">
        <v>2018</v>
      </c>
      <c r="E114" s="38" t="s">
        <v>485</v>
      </c>
      <c r="F114" s="30" t="s">
        <v>100</v>
      </c>
      <c r="G114" s="38" t="s">
        <v>272</v>
      </c>
      <c r="H114" s="38" t="s">
        <v>260</v>
      </c>
      <c r="I114" s="24">
        <f>IFERROR(VLOOKUP(F114,[2]Viator_global_count!A:C,2,0),0)</f>
        <v>4</v>
      </c>
      <c r="J114">
        <v>35.42</v>
      </c>
      <c r="K114" s="47">
        <f t="shared" si="3"/>
        <v>8.8550000000000004</v>
      </c>
    </row>
    <row r="115" spans="1:11">
      <c r="A115" t="s">
        <v>633</v>
      </c>
      <c r="B115">
        <v>11</v>
      </c>
      <c r="C115" t="s">
        <v>622</v>
      </c>
      <c r="D115">
        <v>2018</v>
      </c>
      <c r="E115" s="38" t="s">
        <v>487</v>
      </c>
      <c r="F115" s="30" t="s">
        <v>488</v>
      </c>
      <c r="G115" s="38" t="s">
        <v>272</v>
      </c>
      <c r="H115" s="38" t="s">
        <v>260</v>
      </c>
      <c r="I115" s="24">
        <f>IFERROR(VLOOKUP(F115,[2]Viator_global_count!A:C,2,0),0)</f>
        <v>1</v>
      </c>
      <c r="J115">
        <v>900</v>
      </c>
      <c r="K115" s="47">
        <f t="shared" si="3"/>
        <v>900</v>
      </c>
    </row>
    <row r="116" spans="1:11">
      <c r="A116" t="s">
        <v>633</v>
      </c>
      <c r="B116">
        <v>11</v>
      </c>
      <c r="C116" t="s">
        <v>622</v>
      </c>
      <c r="D116">
        <v>2018</v>
      </c>
      <c r="E116" s="38" t="s">
        <v>486</v>
      </c>
      <c r="F116" s="30" t="s">
        <v>182</v>
      </c>
      <c r="G116" s="38" t="s">
        <v>272</v>
      </c>
      <c r="H116" s="38" t="s">
        <v>260</v>
      </c>
      <c r="I116" s="24">
        <f>IFERROR(VLOOKUP(F116,[2]Viator_global_count!A:C,2,0),0)</f>
        <v>0</v>
      </c>
      <c r="J116">
        <v>0</v>
      </c>
      <c r="K116" s="47">
        <f t="shared" si="3"/>
        <v>0</v>
      </c>
    </row>
    <row r="117" spans="1:11">
      <c r="A117" t="s">
        <v>633</v>
      </c>
      <c r="B117">
        <v>11</v>
      </c>
      <c r="C117" t="s">
        <v>622</v>
      </c>
      <c r="D117">
        <v>2018</v>
      </c>
      <c r="E117" s="38" t="s">
        <v>489</v>
      </c>
      <c r="F117" s="30" t="s">
        <v>184</v>
      </c>
      <c r="G117" s="38" t="s">
        <v>272</v>
      </c>
      <c r="H117" s="38" t="s">
        <v>260</v>
      </c>
      <c r="I117" s="24">
        <f>IFERROR(VLOOKUP(F117,[2]Viator_global_count!A:C,2,0),0)</f>
        <v>0</v>
      </c>
      <c r="J117">
        <v>0</v>
      </c>
      <c r="K117" s="47">
        <f t="shared" si="3"/>
        <v>0</v>
      </c>
    </row>
    <row r="118" spans="1:11">
      <c r="A118" t="s">
        <v>633</v>
      </c>
      <c r="B118">
        <v>11</v>
      </c>
      <c r="C118" t="s">
        <v>622</v>
      </c>
      <c r="D118">
        <v>2018</v>
      </c>
      <c r="E118" s="38" t="s">
        <v>484</v>
      </c>
      <c r="F118" s="30" t="s">
        <v>193</v>
      </c>
      <c r="G118" s="38" t="s">
        <v>272</v>
      </c>
      <c r="H118" s="38" t="s">
        <v>260</v>
      </c>
      <c r="I118" s="24">
        <f>IFERROR(VLOOKUP(F118,[2]Viator_global_count!A:C,2,0),0)</f>
        <v>8</v>
      </c>
      <c r="J118">
        <v>3554.3</v>
      </c>
      <c r="K118" s="47">
        <f t="shared" si="3"/>
        <v>444.28750000000002</v>
      </c>
    </row>
    <row r="119" spans="1:11">
      <c r="A119" t="s">
        <v>633</v>
      </c>
      <c r="B119">
        <v>11</v>
      </c>
      <c r="C119" t="s">
        <v>622</v>
      </c>
      <c r="D119">
        <v>2018</v>
      </c>
      <c r="E119" s="26" t="s">
        <v>490</v>
      </c>
      <c r="F119" s="30" t="s">
        <v>39</v>
      </c>
      <c r="G119" s="26" t="s">
        <v>273</v>
      </c>
      <c r="H119" s="26" t="s">
        <v>260</v>
      </c>
      <c r="I119" s="24">
        <f>IFERROR(VLOOKUP(F119,[2]Viator_global_count!A:C,2,0),0)</f>
        <v>4635</v>
      </c>
      <c r="J119">
        <v>818560.3100000025</v>
      </c>
      <c r="K119" s="47">
        <f t="shared" si="3"/>
        <v>176.60416612729287</v>
      </c>
    </row>
    <row r="120" spans="1:11">
      <c r="A120" t="s">
        <v>633</v>
      </c>
      <c r="B120">
        <v>11</v>
      </c>
      <c r="C120" t="s">
        <v>622</v>
      </c>
      <c r="D120">
        <v>2018</v>
      </c>
      <c r="E120" s="38" t="s">
        <v>494</v>
      </c>
      <c r="F120" s="30" t="s">
        <v>79</v>
      </c>
      <c r="G120" s="38" t="s">
        <v>273</v>
      </c>
      <c r="H120" s="38" t="s">
        <v>260</v>
      </c>
      <c r="I120" s="24">
        <f>IFERROR(VLOOKUP(F120,[2]Viator_global_count!A:C,2,0),0)</f>
        <v>0</v>
      </c>
      <c r="J120">
        <v>0</v>
      </c>
      <c r="K120" s="47">
        <f t="shared" si="3"/>
        <v>0</v>
      </c>
    </row>
    <row r="121" spans="1:11">
      <c r="A121" t="s">
        <v>633</v>
      </c>
      <c r="B121">
        <v>11</v>
      </c>
      <c r="C121" t="s">
        <v>622</v>
      </c>
      <c r="D121">
        <v>2018</v>
      </c>
      <c r="E121" s="38" t="s">
        <v>491</v>
      </c>
      <c r="F121" s="30" t="s">
        <v>93</v>
      </c>
      <c r="G121" s="38" t="s">
        <v>273</v>
      </c>
      <c r="H121" s="38" t="s">
        <v>260</v>
      </c>
      <c r="I121" s="24">
        <f>IFERROR(VLOOKUP(F121,[2]Viator_global_count!A:C,2,0),0)</f>
        <v>1199</v>
      </c>
      <c r="J121">
        <v>370116.39000000077</v>
      </c>
      <c r="K121" s="47">
        <f t="shared" si="3"/>
        <v>308.68756463719831</v>
      </c>
    </row>
    <row r="122" spans="1:11">
      <c r="A122" t="s">
        <v>633</v>
      </c>
      <c r="B122">
        <v>11</v>
      </c>
      <c r="C122" t="s">
        <v>622</v>
      </c>
      <c r="D122">
        <v>2018</v>
      </c>
      <c r="E122" s="38" t="s">
        <v>496</v>
      </c>
      <c r="F122" s="30" t="s">
        <v>122</v>
      </c>
      <c r="G122" s="38" t="s">
        <v>273</v>
      </c>
      <c r="H122" s="38" t="s">
        <v>260</v>
      </c>
      <c r="I122" s="24">
        <f>IFERROR(VLOOKUP(F122,[2]Viator_global_count!A:C,2,0),0)</f>
        <v>0</v>
      </c>
      <c r="J122">
        <v>0</v>
      </c>
      <c r="K122" s="47">
        <f t="shared" si="3"/>
        <v>0</v>
      </c>
    </row>
    <row r="123" spans="1:11">
      <c r="A123" t="s">
        <v>633</v>
      </c>
      <c r="B123">
        <v>11</v>
      </c>
      <c r="C123" t="s">
        <v>622</v>
      </c>
      <c r="D123">
        <v>2018</v>
      </c>
      <c r="E123" s="38" t="s">
        <v>495</v>
      </c>
      <c r="F123" s="30" t="s">
        <v>121</v>
      </c>
      <c r="G123" s="38" t="s">
        <v>273</v>
      </c>
      <c r="H123" s="38" t="s">
        <v>260</v>
      </c>
      <c r="I123" s="24">
        <f>IFERROR(VLOOKUP(F123,[2]Viator_global_count!A:C,2,0),0)</f>
        <v>123</v>
      </c>
      <c r="J123">
        <v>56692.929999999993</v>
      </c>
      <c r="K123" s="47">
        <f t="shared" si="3"/>
        <v>460.91813008130077</v>
      </c>
    </row>
    <row r="124" spans="1:11">
      <c r="A124" t="s">
        <v>633</v>
      </c>
      <c r="B124">
        <v>11</v>
      </c>
      <c r="C124" t="s">
        <v>622</v>
      </c>
      <c r="D124">
        <v>2018</v>
      </c>
      <c r="E124" s="38" t="s">
        <v>492</v>
      </c>
      <c r="F124" s="30" t="s">
        <v>354</v>
      </c>
      <c r="G124" s="38" t="s">
        <v>273</v>
      </c>
      <c r="H124" s="38" t="s">
        <v>260</v>
      </c>
      <c r="I124" s="24">
        <f>IFERROR(VLOOKUP(F124,[2]Viator_global_count!A:C,2,0),0)</f>
        <v>473</v>
      </c>
      <c r="J124">
        <v>63453.730000000018</v>
      </c>
      <c r="K124" s="47">
        <f t="shared" si="3"/>
        <v>134.15164904862584</v>
      </c>
    </row>
    <row r="125" spans="1:11">
      <c r="A125" t="s">
        <v>633</v>
      </c>
      <c r="B125">
        <v>11</v>
      </c>
      <c r="C125" t="s">
        <v>622</v>
      </c>
      <c r="D125">
        <v>2018</v>
      </c>
      <c r="E125" s="38" t="s">
        <v>493</v>
      </c>
      <c r="F125" s="30" t="s">
        <v>188</v>
      </c>
      <c r="G125" s="38" t="s">
        <v>273</v>
      </c>
      <c r="H125" s="38" t="s">
        <v>260</v>
      </c>
      <c r="I125" s="24">
        <f>IFERROR(VLOOKUP(F125,[2]Viator_global_count!A:C,2,0),0)</f>
        <v>209</v>
      </c>
      <c r="J125">
        <v>47689.090000000011</v>
      </c>
      <c r="K125" s="47">
        <f t="shared" si="3"/>
        <v>228.17746411483259</v>
      </c>
    </row>
    <row r="126" spans="1:11">
      <c r="A126" t="s">
        <v>633</v>
      </c>
      <c r="B126">
        <v>11</v>
      </c>
      <c r="C126" t="s">
        <v>622</v>
      </c>
      <c r="D126">
        <v>2018</v>
      </c>
      <c r="E126" s="26" t="s">
        <v>506</v>
      </c>
      <c r="F126" s="30" t="s">
        <v>23</v>
      </c>
      <c r="G126" s="26" t="s">
        <v>274</v>
      </c>
      <c r="H126" s="26" t="s">
        <v>260</v>
      </c>
      <c r="I126" s="24">
        <f>IFERROR(VLOOKUP(F126,[2]Viator_global_count!A:C,2,0),0)</f>
        <v>44</v>
      </c>
      <c r="J126">
        <v>4611.829999999999</v>
      </c>
      <c r="K126" s="47">
        <f t="shared" si="3"/>
        <v>104.81431818181817</v>
      </c>
    </row>
    <row r="127" spans="1:11">
      <c r="A127" t="s">
        <v>633</v>
      </c>
      <c r="B127">
        <v>11</v>
      </c>
      <c r="C127" t="s">
        <v>622</v>
      </c>
      <c r="D127">
        <v>2018</v>
      </c>
      <c r="E127" s="26" t="s">
        <v>503</v>
      </c>
      <c r="F127" s="30" t="s">
        <v>95</v>
      </c>
      <c r="G127" s="26" t="s">
        <v>274</v>
      </c>
      <c r="H127" s="26" t="s">
        <v>260</v>
      </c>
      <c r="I127" s="24">
        <f>IFERROR(VLOOKUP(F127,[2]Viator_global_count!A:C,2,0),0)</f>
        <v>621</v>
      </c>
      <c r="J127">
        <v>75125.1700000001</v>
      </c>
      <c r="K127" s="47">
        <f t="shared" si="3"/>
        <v>120.97450885668293</v>
      </c>
    </row>
    <row r="128" spans="1:11">
      <c r="A128" t="s">
        <v>633</v>
      </c>
      <c r="B128">
        <v>11</v>
      </c>
      <c r="C128" t="s">
        <v>622</v>
      </c>
      <c r="D128">
        <v>2018</v>
      </c>
      <c r="E128" s="38" t="s">
        <v>507</v>
      </c>
      <c r="F128" s="30" t="s">
        <v>183</v>
      </c>
      <c r="G128" s="38" t="s">
        <v>274</v>
      </c>
      <c r="H128" s="38" t="s">
        <v>260</v>
      </c>
      <c r="I128" s="24">
        <f>IFERROR(VLOOKUP(F128,[2]Viator_global_count!A:C,2,0),0)</f>
        <v>8</v>
      </c>
      <c r="J128">
        <v>5309.48</v>
      </c>
      <c r="K128" s="47">
        <f t="shared" si="3"/>
        <v>663.68499999999995</v>
      </c>
    </row>
    <row r="129" spans="1:11">
      <c r="A129" t="s">
        <v>633</v>
      </c>
      <c r="B129">
        <v>11</v>
      </c>
      <c r="C129" t="s">
        <v>622</v>
      </c>
      <c r="D129">
        <v>2018</v>
      </c>
      <c r="E129" s="38" t="s">
        <v>497</v>
      </c>
      <c r="F129" s="30" t="s">
        <v>84</v>
      </c>
      <c r="G129" s="38" t="s">
        <v>274</v>
      </c>
      <c r="H129" s="38" t="s">
        <v>260</v>
      </c>
      <c r="I129" s="24">
        <f>IFERROR(VLOOKUP(F129,[2]Viator_global_count!A:C,2,0),0)</f>
        <v>1391</v>
      </c>
      <c r="J129">
        <v>113331.58000000013</v>
      </c>
      <c r="K129" s="47">
        <f t="shared" si="3"/>
        <v>81.474895758447261</v>
      </c>
    </row>
    <row r="130" spans="1:11">
      <c r="A130" t="s">
        <v>633</v>
      </c>
      <c r="B130">
        <v>11</v>
      </c>
      <c r="C130" t="s">
        <v>622</v>
      </c>
      <c r="D130">
        <v>2018</v>
      </c>
      <c r="E130" s="38" t="s">
        <v>504</v>
      </c>
      <c r="F130" s="30" t="s">
        <v>101</v>
      </c>
      <c r="G130" s="38" t="s">
        <v>274</v>
      </c>
      <c r="H130" s="38" t="s">
        <v>260</v>
      </c>
      <c r="I130" s="24">
        <f>IFERROR(VLOOKUP(F130,[2]Viator_global_count!A:C,2,0),0)</f>
        <v>202</v>
      </c>
      <c r="J130">
        <v>27650.779999999995</v>
      </c>
      <c r="K130" s="47">
        <f t="shared" ref="K130:K156" si="4">IFERROR(J130/I130, 0)</f>
        <v>136.88504950495047</v>
      </c>
    </row>
    <row r="131" spans="1:11">
      <c r="A131" t="s">
        <v>633</v>
      </c>
      <c r="B131">
        <v>11</v>
      </c>
      <c r="C131" t="s">
        <v>622</v>
      </c>
      <c r="D131">
        <v>2018</v>
      </c>
      <c r="E131" s="38" t="s">
        <v>502</v>
      </c>
      <c r="F131" s="30" t="s">
        <v>131</v>
      </c>
      <c r="G131" s="38" t="s">
        <v>274</v>
      </c>
      <c r="H131" s="38" t="s">
        <v>260</v>
      </c>
      <c r="I131" s="24">
        <f>IFERROR(VLOOKUP(F131,[2]Viator_global_count!A:C,2,0),0)</f>
        <v>893</v>
      </c>
      <c r="J131">
        <v>77792.869999999937</v>
      </c>
      <c r="K131" s="47">
        <f t="shared" si="4"/>
        <v>87.114076147816277</v>
      </c>
    </row>
    <row r="132" spans="1:11">
      <c r="A132" t="s">
        <v>633</v>
      </c>
      <c r="B132">
        <v>11</v>
      </c>
      <c r="C132" t="s">
        <v>622</v>
      </c>
      <c r="D132">
        <v>2018</v>
      </c>
      <c r="E132" s="38" t="s">
        <v>501</v>
      </c>
      <c r="F132" s="30" t="s">
        <v>120</v>
      </c>
      <c r="G132" s="38" t="s">
        <v>274</v>
      </c>
      <c r="H132" s="38" t="s">
        <v>260</v>
      </c>
      <c r="I132" s="24">
        <f>IFERROR(VLOOKUP(F132,[2]Viator_global_count!A:C,2,0),0)</f>
        <v>481</v>
      </c>
      <c r="J132">
        <v>69963.88</v>
      </c>
      <c r="K132" s="47">
        <f t="shared" si="4"/>
        <v>145.45505197505199</v>
      </c>
    </row>
    <row r="133" spans="1:11">
      <c r="A133" t="s">
        <v>633</v>
      </c>
      <c r="B133">
        <v>11</v>
      </c>
      <c r="C133" t="s">
        <v>622</v>
      </c>
      <c r="D133">
        <v>2018</v>
      </c>
      <c r="E133" s="38" t="s">
        <v>498</v>
      </c>
      <c r="F133" s="30" t="s">
        <v>150</v>
      </c>
      <c r="G133" s="38" t="s">
        <v>274</v>
      </c>
      <c r="H133" s="38" t="s">
        <v>260</v>
      </c>
      <c r="I133" s="24">
        <f>IFERROR(VLOOKUP(F133,[2]Viator_global_count!A:C,2,0),0)</f>
        <v>354</v>
      </c>
      <c r="J133">
        <v>44945.05000000001</v>
      </c>
      <c r="K133" s="47">
        <f t="shared" si="4"/>
        <v>126.96341807909607</v>
      </c>
    </row>
    <row r="134" spans="1:11">
      <c r="A134" t="s">
        <v>633</v>
      </c>
      <c r="B134">
        <v>11</v>
      </c>
      <c r="C134" t="s">
        <v>622</v>
      </c>
      <c r="D134">
        <v>2018</v>
      </c>
      <c r="E134" s="38" t="s">
        <v>505</v>
      </c>
      <c r="F134" s="30" t="s">
        <v>167</v>
      </c>
      <c r="G134" s="38" t="s">
        <v>274</v>
      </c>
      <c r="H134" s="38" t="s">
        <v>260</v>
      </c>
      <c r="I134" s="24">
        <f>IFERROR(VLOOKUP(F134,[2]Viator_global_count!A:C,2,0),0)</f>
        <v>293</v>
      </c>
      <c r="J134">
        <v>31453.39000000001</v>
      </c>
      <c r="K134" s="47">
        <f t="shared" si="4"/>
        <v>107.34945392491471</v>
      </c>
    </row>
    <row r="135" spans="1:11">
      <c r="A135" t="s">
        <v>633</v>
      </c>
      <c r="B135">
        <v>11</v>
      </c>
      <c r="C135" t="s">
        <v>622</v>
      </c>
      <c r="D135">
        <v>2018</v>
      </c>
      <c r="E135" s="38" t="s">
        <v>500</v>
      </c>
      <c r="F135" s="30" t="s">
        <v>181</v>
      </c>
      <c r="G135" s="38" t="s">
        <v>274</v>
      </c>
      <c r="H135" s="38" t="s">
        <v>260</v>
      </c>
      <c r="I135" s="24">
        <f>IFERROR(VLOOKUP(F135,[2]Viator_global_count!A:C,2,0),0)</f>
        <v>2049</v>
      </c>
      <c r="J135">
        <v>318616.40000000177</v>
      </c>
      <c r="K135" s="47">
        <f t="shared" si="4"/>
        <v>155.49848706686274</v>
      </c>
    </row>
    <row r="136" spans="1:11">
      <c r="A136" t="s">
        <v>633</v>
      </c>
      <c r="B136">
        <v>11</v>
      </c>
      <c r="C136" t="s">
        <v>622</v>
      </c>
      <c r="D136">
        <v>2018</v>
      </c>
      <c r="E136" s="38" t="s">
        <v>499</v>
      </c>
      <c r="F136" s="30" t="s">
        <v>197</v>
      </c>
      <c r="G136" s="38" t="s">
        <v>274</v>
      </c>
      <c r="H136" s="38" t="s">
        <v>260</v>
      </c>
      <c r="I136" s="24">
        <f>IFERROR(VLOOKUP(F136,[2]Viator_global_count!A:C,2,0),0)</f>
        <v>3231</v>
      </c>
      <c r="J136">
        <v>435250.95000000118</v>
      </c>
      <c r="K136" s="47">
        <f t="shared" si="4"/>
        <v>134.71090993500502</v>
      </c>
    </row>
    <row r="137" spans="1:11">
      <c r="A137" t="s">
        <v>633</v>
      </c>
      <c r="B137">
        <v>11</v>
      </c>
      <c r="C137" t="s">
        <v>622</v>
      </c>
      <c r="D137">
        <v>2018</v>
      </c>
      <c r="E137" s="26" t="s">
        <v>513</v>
      </c>
      <c r="F137" s="30" t="s">
        <v>2</v>
      </c>
      <c r="G137" s="26" t="s">
        <v>275</v>
      </c>
      <c r="H137" s="26" t="s">
        <v>260</v>
      </c>
      <c r="I137" s="24">
        <f>IFERROR(VLOOKUP(F137,[2]Viator_global_count!A:C,2,0),0)</f>
        <v>0</v>
      </c>
      <c r="J137">
        <v>0</v>
      </c>
      <c r="K137" s="47">
        <f t="shared" si="4"/>
        <v>0</v>
      </c>
    </row>
    <row r="138" spans="1:11">
      <c r="A138" t="s">
        <v>633</v>
      </c>
      <c r="B138">
        <v>11</v>
      </c>
      <c r="C138" t="s">
        <v>622</v>
      </c>
      <c r="D138">
        <v>2018</v>
      </c>
      <c r="E138" s="26" t="s">
        <v>510</v>
      </c>
      <c r="F138" s="30" t="s">
        <v>14</v>
      </c>
      <c r="G138" s="26" t="s">
        <v>275</v>
      </c>
      <c r="H138" s="26" t="s">
        <v>260</v>
      </c>
      <c r="I138" s="24">
        <f>IFERROR(VLOOKUP(F138,[2]Viator_global_count!A:C,2,0),0)</f>
        <v>31</v>
      </c>
      <c r="J138">
        <v>4739.5</v>
      </c>
      <c r="K138" s="47">
        <f t="shared" si="4"/>
        <v>152.88709677419354</v>
      </c>
    </row>
    <row r="139" spans="1:11">
      <c r="A139" t="s">
        <v>633</v>
      </c>
      <c r="B139">
        <v>11</v>
      </c>
      <c r="C139" t="s">
        <v>622</v>
      </c>
      <c r="D139">
        <v>2018</v>
      </c>
      <c r="E139" s="26" t="s">
        <v>516</v>
      </c>
      <c r="F139" s="30" t="s">
        <v>27</v>
      </c>
      <c r="G139" s="26" t="s">
        <v>275</v>
      </c>
      <c r="H139" s="26" t="s">
        <v>260</v>
      </c>
      <c r="I139" s="24">
        <f>IFERROR(VLOOKUP(F139,[2]Viator_global_count!A:C,2,0),0)</f>
        <v>21</v>
      </c>
      <c r="J139">
        <v>38778</v>
      </c>
      <c r="K139" s="47">
        <f t="shared" si="4"/>
        <v>1846.5714285714287</v>
      </c>
    </row>
    <row r="140" spans="1:11">
      <c r="A140" t="s">
        <v>633</v>
      </c>
      <c r="B140">
        <v>11</v>
      </c>
      <c r="C140" t="s">
        <v>622</v>
      </c>
      <c r="D140">
        <v>2018</v>
      </c>
      <c r="E140" s="38" t="s">
        <v>508</v>
      </c>
      <c r="F140" s="30" t="s">
        <v>87</v>
      </c>
      <c r="G140" s="38" t="s">
        <v>275</v>
      </c>
      <c r="H140" s="38" t="s">
        <v>260</v>
      </c>
      <c r="I140" s="24">
        <f>IFERROR(VLOOKUP(F140,[2]Viator_global_count!A:C,2,0),0)</f>
        <v>4078</v>
      </c>
      <c r="J140">
        <v>644268.06000000041</v>
      </c>
      <c r="K140" s="47">
        <f t="shared" si="4"/>
        <v>157.98628249141746</v>
      </c>
    </row>
    <row r="141" spans="1:11">
      <c r="A141" t="s">
        <v>633</v>
      </c>
      <c r="B141">
        <v>11</v>
      </c>
      <c r="C141" t="s">
        <v>622</v>
      </c>
      <c r="D141">
        <v>2018</v>
      </c>
      <c r="E141" s="38" t="s">
        <v>511</v>
      </c>
      <c r="F141" s="30" t="s">
        <v>512</v>
      </c>
      <c r="G141" s="38" t="s">
        <v>275</v>
      </c>
      <c r="H141" s="38" t="s">
        <v>260</v>
      </c>
      <c r="I141" s="24">
        <f>IFERROR(VLOOKUP(F141,[2]Viator_global_count!A:C,2,0),0)</f>
        <v>0</v>
      </c>
      <c r="J141">
        <v>0</v>
      </c>
      <c r="K141" s="47">
        <f t="shared" si="4"/>
        <v>0</v>
      </c>
    </row>
    <row r="142" spans="1:11">
      <c r="A142" t="s">
        <v>633</v>
      </c>
      <c r="B142">
        <v>11</v>
      </c>
      <c r="C142" t="s">
        <v>622</v>
      </c>
      <c r="D142">
        <v>2018</v>
      </c>
      <c r="E142" s="38" t="s">
        <v>517</v>
      </c>
      <c r="F142" s="30" t="s">
        <v>128</v>
      </c>
      <c r="G142" s="38" t="s">
        <v>275</v>
      </c>
      <c r="H142" s="38" t="s">
        <v>260</v>
      </c>
      <c r="I142" s="24">
        <f>IFERROR(VLOOKUP(F142,[2]Viator_global_count!A:C,2,0),0)</f>
        <v>20</v>
      </c>
      <c r="J142">
        <v>5086.6000000000004</v>
      </c>
      <c r="K142" s="47">
        <f t="shared" si="4"/>
        <v>254.33</v>
      </c>
    </row>
    <row r="143" spans="1:11">
      <c r="A143" t="s">
        <v>633</v>
      </c>
      <c r="B143">
        <v>11</v>
      </c>
      <c r="C143" t="s">
        <v>622</v>
      </c>
      <c r="D143">
        <v>2018</v>
      </c>
      <c r="E143" s="38" t="s">
        <v>514</v>
      </c>
      <c r="F143" s="30" t="s">
        <v>141</v>
      </c>
      <c r="G143" s="38" t="s">
        <v>275</v>
      </c>
      <c r="H143" s="38" t="s">
        <v>260</v>
      </c>
      <c r="I143" s="24">
        <f>IFERROR(VLOOKUP(F143,[2]Viator_global_count!A:C,2,0),0)</f>
        <v>190</v>
      </c>
      <c r="J143">
        <v>52018.879999999997</v>
      </c>
      <c r="K143" s="47">
        <f t="shared" si="4"/>
        <v>273.78357894736843</v>
      </c>
    </row>
    <row r="144" spans="1:11">
      <c r="A144" t="s">
        <v>633</v>
      </c>
      <c r="B144">
        <v>11</v>
      </c>
      <c r="C144" t="s">
        <v>622</v>
      </c>
      <c r="D144">
        <v>2018</v>
      </c>
      <c r="E144" s="38" t="s">
        <v>509</v>
      </c>
      <c r="F144" s="30" t="s">
        <v>151</v>
      </c>
      <c r="G144" s="38" t="s">
        <v>275</v>
      </c>
      <c r="H144" s="38" t="s">
        <v>260</v>
      </c>
      <c r="I144" s="24">
        <f>IFERROR(VLOOKUP(F144,[2]Viator_global_count!A:C,2,0),0)</f>
        <v>4</v>
      </c>
      <c r="J144">
        <v>175</v>
      </c>
      <c r="K144" s="47">
        <f t="shared" si="4"/>
        <v>43.75</v>
      </c>
    </row>
    <row r="145" spans="1:11">
      <c r="A145" t="s">
        <v>633</v>
      </c>
      <c r="B145">
        <v>11</v>
      </c>
      <c r="C145" t="s">
        <v>622</v>
      </c>
      <c r="D145">
        <v>2018</v>
      </c>
      <c r="E145" s="38" t="s">
        <v>515</v>
      </c>
      <c r="F145" s="30" t="s">
        <v>105</v>
      </c>
      <c r="G145" s="38" t="s">
        <v>275</v>
      </c>
      <c r="H145" s="38" t="s">
        <v>260</v>
      </c>
      <c r="I145" s="24">
        <f>IFERROR(VLOOKUP(F145,[2]Viator_global_count!A:C,2,0),0)</f>
        <v>924</v>
      </c>
      <c r="J145">
        <v>75393.59000000052</v>
      </c>
      <c r="K145" s="47">
        <f t="shared" si="4"/>
        <v>81.594794372294942</v>
      </c>
    </row>
    <row r="146" spans="1:11">
      <c r="A146" t="s">
        <v>633</v>
      </c>
      <c r="B146">
        <v>11</v>
      </c>
      <c r="C146" t="s">
        <v>622</v>
      </c>
      <c r="D146">
        <v>2018</v>
      </c>
      <c r="E146" s="26" t="s">
        <v>534</v>
      </c>
      <c r="F146" s="30" t="s">
        <v>6</v>
      </c>
      <c r="G146" s="26" t="s">
        <v>276</v>
      </c>
      <c r="H146" s="26" t="s">
        <v>260</v>
      </c>
      <c r="I146" s="24">
        <f>IFERROR(VLOOKUP(F146,[2]Viator_global_count!A:C,2,0),0)</f>
        <v>129</v>
      </c>
      <c r="J146">
        <v>34450.179999999978</v>
      </c>
      <c r="K146" s="47">
        <f t="shared" si="4"/>
        <v>267.0556589147285</v>
      </c>
    </row>
    <row r="147" spans="1:11">
      <c r="A147" t="s">
        <v>633</v>
      </c>
      <c r="B147">
        <v>11</v>
      </c>
      <c r="C147" t="s">
        <v>622</v>
      </c>
      <c r="D147">
        <v>2018</v>
      </c>
      <c r="E147" s="26" t="s">
        <v>524</v>
      </c>
      <c r="F147" s="30" t="s">
        <v>12</v>
      </c>
      <c r="G147" s="26" t="s">
        <v>276</v>
      </c>
      <c r="H147" s="26" t="s">
        <v>260</v>
      </c>
      <c r="I147" s="24">
        <f>IFERROR(VLOOKUP(F147,[2]Viator_global_count!A:C,2,0),0)</f>
        <v>107</v>
      </c>
      <c r="J147">
        <v>30394.789999999997</v>
      </c>
      <c r="K147" s="47">
        <f t="shared" si="4"/>
        <v>284.06345794392519</v>
      </c>
    </row>
    <row r="148" spans="1:11">
      <c r="A148" t="s">
        <v>633</v>
      </c>
      <c r="B148">
        <v>11</v>
      </c>
      <c r="C148" t="s">
        <v>622</v>
      </c>
      <c r="D148">
        <v>2018</v>
      </c>
      <c r="E148" s="26" t="s">
        <v>536</v>
      </c>
      <c r="F148" s="30" t="s">
        <v>18</v>
      </c>
      <c r="G148" s="26" t="s">
        <v>276</v>
      </c>
      <c r="H148" s="26" t="s">
        <v>260</v>
      </c>
      <c r="I148" s="24">
        <f>IFERROR(VLOOKUP(F148,[2]Viator_global_count!A:C,2,0),0)</f>
        <v>25</v>
      </c>
      <c r="J148">
        <v>6302</v>
      </c>
      <c r="K148" s="47">
        <f t="shared" si="4"/>
        <v>252.08</v>
      </c>
    </row>
    <row r="149" spans="1:11">
      <c r="A149" t="s">
        <v>633</v>
      </c>
      <c r="B149">
        <v>11</v>
      </c>
      <c r="C149" t="s">
        <v>622</v>
      </c>
      <c r="D149">
        <v>2018</v>
      </c>
      <c r="E149" s="38" t="s">
        <v>537</v>
      </c>
      <c r="F149" s="30" t="s">
        <v>44</v>
      </c>
      <c r="G149" s="38" t="s">
        <v>276</v>
      </c>
      <c r="H149" s="38" t="s">
        <v>260</v>
      </c>
      <c r="I149" s="24">
        <f>IFERROR(VLOOKUP(F149,[2]Viator_global_count!A:C,2,0),0)</f>
        <v>188</v>
      </c>
      <c r="J149">
        <v>16455.789999999997</v>
      </c>
      <c r="K149" s="47">
        <f t="shared" si="4"/>
        <v>87.530797872340415</v>
      </c>
    </row>
    <row r="150" spans="1:11">
      <c r="A150" t="s">
        <v>633</v>
      </c>
      <c r="B150">
        <v>11</v>
      </c>
      <c r="C150" t="s">
        <v>622</v>
      </c>
      <c r="D150">
        <v>2018</v>
      </c>
      <c r="E150" s="38" t="s">
        <v>533</v>
      </c>
      <c r="F150" s="30" t="s">
        <v>65</v>
      </c>
      <c r="G150" s="38" t="s">
        <v>276</v>
      </c>
      <c r="H150" s="38" t="s">
        <v>260</v>
      </c>
      <c r="I150" s="24">
        <f>IFERROR(VLOOKUP(F150,[2]Viator_global_count!A:C,2,0),0)</f>
        <v>239</v>
      </c>
      <c r="J150">
        <v>43005.89</v>
      </c>
      <c r="K150" s="47">
        <f t="shared" si="4"/>
        <v>179.94096234309623</v>
      </c>
    </row>
    <row r="151" spans="1:11">
      <c r="A151" t="s">
        <v>633</v>
      </c>
      <c r="B151">
        <v>11</v>
      </c>
      <c r="C151" t="s">
        <v>622</v>
      </c>
      <c r="D151">
        <v>2018</v>
      </c>
      <c r="E151" s="38" t="s">
        <v>519</v>
      </c>
      <c r="F151" s="30" t="s">
        <v>88</v>
      </c>
      <c r="G151" s="38" t="s">
        <v>276</v>
      </c>
      <c r="H151" s="38" t="s">
        <v>260</v>
      </c>
      <c r="I151" s="24">
        <f>IFERROR(VLOOKUP(F151,[2]Viator_global_count!A:C,2,0),0)</f>
        <v>0</v>
      </c>
      <c r="J151">
        <v>0</v>
      </c>
      <c r="K151" s="47">
        <f t="shared" si="4"/>
        <v>0</v>
      </c>
    </row>
    <row r="152" spans="1:11">
      <c r="A152" t="s">
        <v>633</v>
      </c>
      <c r="B152">
        <v>11</v>
      </c>
      <c r="C152" t="s">
        <v>622</v>
      </c>
      <c r="D152">
        <v>2018</v>
      </c>
      <c r="E152" s="38" t="s">
        <v>527</v>
      </c>
      <c r="F152" s="30" t="s">
        <v>86</v>
      </c>
      <c r="G152" s="38" t="s">
        <v>276</v>
      </c>
      <c r="H152" s="38" t="s">
        <v>260</v>
      </c>
      <c r="I152" s="24">
        <f>IFERROR(VLOOKUP(F152,[2]Viator_global_count!A:C,2,0),0)</f>
        <v>357</v>
      </c>
      <c r="J152">
        <v>107471.57</v>
      </c>
      <c r="K152" s="47">
        <f t="shared" si="4"/>
        <v>301.04081232493002</v>
      </c>
    </row>
    <row r="153" spans="1:11">
      <c r="A153" t="s">
        <v>633</v>
      </c>
      <c r="B153">
        <v>11</v>
      </c>
      <c r="C153" t="s">
        <v>622</v>
      </c>
      <c r="D153">
        <v>2018</v>
      </c>
      <c r="E153" s="38" t="s">
        <v>525</v>
      </c>
      <c r="F153" s="30" t="s">
        <v>92</v>
      </c>
      <c r="G153" s="38" t="s">
        <v>276</v>
      </c>
      <c r="H153" s="38" t="s">
        <v>260</v>
      </c>
      <c r="I153" s="24">
        <f>IFERROR(VLOOKUP(F153,[2]Viator_global_count!A:C,2,0),0)</f>
        <v>324</v>
      </c>
      <c r="J153">
        <v>91558.62</v>
      </c>
      <c r="K153" s="47">
        <f t="shared" si="4"/>
        <v>282.58833333333331</v>
      </c>
    </row>
    <row r="154" spans="1:11">
      <c r="A154" t="s">
        <v>633</v>
      </c>
      <c r="B154">
        <v>11</v>
      </c>
      <c r="C154" t="s">
        <v>622</v>
      </c>
      <c r="D154">
        <v>2018</v>
      </c>
      <c r="E154" s="38" t="s">
        <v>532</v>
      </c>
      <c r="F154" s="30" t="s">
        <v>98</v>
      </c>
      <c r="G154" s="38" t="s">
        <v>276</v>
      </c>
      <c r="H154" s="38" t="s">
        <v>260</v>
      </c>
      <c r="I154" s="24">
        <f>IFERROR(VLOOKUP(F154,[2]Viator_global_count!A:C,2,0),0)</f>
        <v>6</v>
      </c>
      <c r="J154">
        <v>204</v>
      </c>
      <c r="K154" s="47">
        <f t="shared" si="4"/>
        <v>34</v>
      </c>
    </row>
    <row r="155" spans="1:11">
      <c r="A155" t="s">
        <v>633</v>
      </c>
      <c r="B155">
        <v>11</v>
      </c>
      <c r="C155" t="s">
        <v>622</v>
      </c>
      <c r="D155">
        <v>2018</v>
      </c>
      <c r="E155" s="38" t="s">
        <v>528</v>
      </c>
      <c r="F155" s="30" t="s">
        <v>102</v>
      </c>
      <c r="G155" s="38" t="s">
        <v>276</v>
      </c>
      <c r="H155" s="38" t="s">
        <v>260</v>
      </c>
      <c r="I155" s="24">
        <f>IFERROR(VLOOKUP(F155,[2]Viator_global_count!A:C,2,0),0)</f>
        <v>36</v>
      </c>
      <c r="J155">
        <v>3012.7400000000002</v>
      </c>
      <c r="K155" s="47">
        <f t="shared" si="4"/>
        <v>83.687222222222232</v>
      </c>
    </row>
    <row r="156" spans="1:11">
      <c r="A156" t="s">
        <v>633</v>
      </c>
      <c r="B156">
        <v>11</v>
      </c>
      <c r="C156" t="s">
        <v>622</v>
      </c>
      <c r="D156">
        <v>2018</v>
      </c>
      <c r="E156" s="38" t="s">
        <v>531</v>
      </c>
      <c r="F156" s="30" t="s">
        <v>145</v>
      </c>
      <c r="G156" s="38" t="s">
        <v>276</v>
      </c>
      <c r="H156" s="38" t="s">
        <v>260</v>
      </c>
      <c r="I156" s="24">
        <f>IFERROR(VLOOKUP(F156,[2]Viator_global_count!A:C,2,0),0)</f>
        <v>228</v>
      </c>
      <c r="J156">
        <v>85710.299999999988</v>
      </c>
      <c r="K156" s="47">
        <f t="shared" si="4"/>
        <v>375.92236842105257</v>
      </c>
    </row>
    <row r="157" spans="1:11">
      <c r="A157" t="s">
        <v>633</v>
      </c>
      <c r="B157">
        <v>11</v>
      </c>
      <c r="C157" t="s">
        <v>622</v>
      </c>
      <c r="D157">
        <v>2018</v>
      </c>
      <c r="E157" s="38" t="s">
        <v>529</v>
      </c>
      <c r="F157" s="25" t="s">
        <v>530</v>
      </c>
      <c r="G157" s="38" t="s">
        <v>276</v>
      </c>
      <c r="H157" s="38" t="s">
        <v>260</v>
      </c>
      <c r="I157" s="24">
        <v>6</v>
      </c>
      <c r="J157">
        <v>910</v>
      </c>
      <c r="K157" s="47">
        <v>151.66666666666666</v>
      </c>
    </row>
    <row r="158" spans="1:11">
      <c r="A158" t="s">
        <v>633</v>
      </c>
      <c r="B158">
        <v>11</v>
      </c>
      <c r="C158" t="s">
        <v>622</v>
      </c>
      <c r="D158">
        <v>2018</v>
      </c>
      <c r="E158" s="38" t="s">
        <v>535</v>
      </c>
      <c r="F158" s="30" t="s">
        <v>157</v>
      </c>
      <c r="G158" s="38" t="s">
        <v>276</v>
      </c>
      <c r="H158" s="38" t="s">
        <v>260</v>
      </c>
      <c r="I158" s="24">
        <f>IFERROR(VLOOKUP(F158,[2]Viator_global_count!A:C,2,0),0)</f>
        <v>29</v>
      </c>
      <c r="J158">
        <v>3012.8</v>
      </c>
      <c r="K158" s="47">
        <f t="shared" ref="K158:K189" si="5">IFERROR(J158/I158, 0)</f>
        <v>103.8896551724138</v>
      </c>
    </row>
    <row r="159" spans="1:11">
      <c r="A159" t="s">
        <v>633</v>
      </c>
      <c r="B159">
        <v>11</v>
      </c>
      <c r="C159" t="s">
        <v>622</v>
      </c>
      <c r="D159">
        <v>2018</v>
      </c>
      <c r="E159" s="38" t="s">
        <v>520</v>
      </c>
      <c r="F159" s="30" t="s">
        <v>163</v>
      </c>
      <c r="G159" s="38" t="s">
        <v>276</v>
      </c>
      <c r="H159" s="38" t="s">
        <v>260</v>
      </c>
      <c r="I159" s="24">
        <f>IFERROR(VLOOKUP(F159,[2]Viator_global_count!A:C,2,0),0)</f>
        <v>3</v>
      </c>
      <c r="J159">
        <v>1968.2</v>
      </c>
      <c r="K159" s="47">
        <f t="shared" si="5"/>
        <v>656.06666666666672</v>
      </c>
    </row>
    <row r="160" spans="1:11">
      <c r="A160" t="s">
        <v>633</v>
      </c>
      <c r="B160">
        <v>11</v>
      </c>
      <c r="C160" t="s">
        <v>622</v>
      </c>
      <c r="D160">
        <v>2018</v>
      </c>
      <c r="E160" s="38" t="s">
        <v>523</v>
      </c>
      <c r="F160" s="30" t="s">
        <v>176</v>
      </c>
      <c r="G160" s="38" t="s">
        <v>276</v>
      </c>
      <c r="H160" s="38" t="s">
        <v>260</v>
      </c>
      <c r="I160" s="24">
        <f>IFERROR(VLOOKUP(F160,[2]Viator_global_count!A:C,2,0),0)</f>
        <v>0</v>
      </c>
      <c r="J160">
        <v>0</v>
      </c>
      <c r="K160" s="47">
        <f t="shared" si="5"/>
        <v>0</v>
      </c>
    </row>
    <row r="161" spans="1:11">
      <c r="A161" t="s">
        <v>633</v>
      </c>
      <c r="B161">
        <v>11</v>
      </c>
      <c r="C161" t="s">
        <v>622</v>
      </c>
      <c r="D161">
        <v>2018</v>
      </c>
      <c r="E161" s="38" t="s">
        <v>518</v>
      </c>
      <c r="F161" s="30" t="s">
        <v>187</v>
      </c>
      <c r="G161" s="38" t="s">
        <v>276</v>
      </c>
      <c r="H161" s="38" t="s">
        <v>260</v>
      </c>
      <c r="I161" s="24">
        <f>IFERROR(VLOOKUP(F161,[2]Viator_global_count!A:C,2,0),0)</f>
        <v>1976</v>
      </c>
      <c r="J161">
        <v>476230.32999999949</v>
      </c>
      <c r="K161" s="47">
        <f t="shared" si="5"/>
        <v>241.00725202429123</v>
      </c>
    </row>
    <row r="162" spans="1:11">
      <c r="A162" t="s">
        <v>633</v>
      </c>
      <c r="B162">
        <v>11</v>
      </c>
      <c r="C162" t="s">
        <v>622</v>
      </c>
      <c r="D162">
        <v>2018</v>
      </c>
      <c r="E162" s="38" t="s">
        <v>526</v>
      </c>
      <c r="F162" s="30" t="s">
        <v>1</v>
      </c>
      <c r="G162" s="38" t="s">
        <v>276</v>
      </c>
      <c r="H162" s="38" t="s">
        <v>260</v>
      </c>
      <c r="I162" s="24">
        <f>IFERROR(VLOOKUP(F162,[2]Viator_global_count!A:C,2,0),0)</f>
        <v>1109</v>
      </c>
      <c r="J162">
        <v>193250.40999999997</v>
      </c>
      <c r="K162" s="47">
        <f t="shared" si="5"/>
        <v>174.25645626690709</v>
      </c>
    </row>
    <row r="163" spans="1:11">
      <c r="A163" t="s">
        <v>633</v>
      </c>
      <c r="B163">
        <v>11</v>
      </c>
      <c r="C163" t="s">
        <v>622</v>
      </c>
      <c r="D163">
        <v>2018</v>
      </c>
      <c r="E163" s="38" t="s">
        <v>521</v>
      </c>
      <c r="F163" s="30" t="s">
        <v>522</v>
      </c>
      <c r="G163" s="38" t="s">
        <v>276</v>
      </c>
      <c r="H163" s="38" t="s">
        <v>260</v>
      </c>
      <c r="I163" s="24">
        <f>IFERROR(VLOOKUP(F163,[2]Viator_global_count!A:C,2,0),0)</f>
        <v>0</v>
      </c>
      <c r="J163">
        <v>0</v>
      </c>
      <c r="K163" s="47">
        <f t="shared" si="5"/>
        <v>0</v>
      </c>
    </row>
    <row r="164" spans="1:11">
      <c r="A164" t="s">
        <v>633</v>
      </c>
      <c r="B164">
        <v>11</v>
      </c>
      <c r="C164" t="s">
        <v>622</v>
      </c>
      <c r="D164">
        <v>2018</v>
      </c>
      <c r="E164" s="26" t="s">
        <v>545</v>
      </c>
      <c r="F164" s="30" t="s">
        <v>29</v>
      </c>
      <c r="G164" s="26" t="s">
        <v>271</v>
      </c>
      <c r="H164" s="26" t="s">
        <v>259</v>
      </c>
      <c r="I164" s="24">
        <f>IFERROR(VLOOKUP(F164,[2]Viator_global_count!A:C,2,0),0)</f>
        <v>36</v>
      </c>
      <c r="J164">
        <v>6171.24</v>
      </c>
      <c r="K164" s="47">
        <f t="shared" si="5"/>
        <v>171.42333333333332</v>
      </c>
    </row>
    <row r="165" spans="1:11">
      <c r="A165" t="s">
        <v>633</v>
      </c>
      <c r="B165">
        <v>11</v>
      </c>
      <c r="C165" t="s">
        <v>622</v>
      </c>
      <c r="D165">
        <v>2018</v>
      </c>
      <c r="E165" s="26" t="s">
        <v>546</v>
      </c>
      <c r="F165" s="30" t="s">
        <v>17</v>
      </c>
      <c r="G165" s="26" t="s">
        <v>271</v>
      </c>
      <c r="H165" s="26" t="s">
        <v>259</v>
      </c>
      <c r="I165" s="24">
        <f>IFERROR(VLOOKUP(F165,[2]Viator_global_count!A:C,2,0),0)</f>
        <v>322</v>
      </c>
      <c r="J165">
        <v>35514.980000000025</v>
      </c>
      <c r="K165" s="47">
        <f t="shared" si="5"/>
        <v>110.29496894409945</v>
      </c>
    </row>
    <row r="166" spans="1:11">
      <c r="A166" t="s">
        <v>633</v>
      </c>
      <c r="B166">
        <v>11</v>
      </c>
      <c r="C166" t="s">
        <v>622</v>
      </c>
      <c r="D166">
        <v>2018</v>
      </c>
      <c r="E166" s="44"/>
      <c r="F166" s="30" t="s">
        <v>353</v>
      </c>
      <c r="G166" s="38" t="s">
        <v>271</v>
      </c>
      <c r="H166" s="38" t="s">
        <v>259</v>
      </c>
      <c r="I166" s="24">
        <f>IFERROR(VLOOKUP(F166,[2]Viator_global_count!A:C,2,0),0)</f>
        <v>0</v>
      </c>
      <c r="J166">
        <v>0</v>
      </c>
      <c r="K166" s="47">
        <f t="shared" si="5"/>
        <v>0</v>
      </c>
    </row>
    <row r="167" spans="1:11">
      <c r="A167" t="s">
        <v>633</v>
      </c>
      <c r="B167">
        <v>11</v>
      </c>
      <c r="C167" t="s">
        <v>622</v>
      </c>
      <c r="D167">
        <v>2018</v>
      </c>
      <c r="E167" s="38" t="s">
        <v>542</v>
      </c>
      <c r="F167" s="30" t="s">
        <v>543</v>
      </c>
      <c r="G167" s="38" t="s">
        <v>271</v>
      </c>
      <c r="H167" s="38" t="s">
        <v>259</v>
      </c>
      <c r="I167" s="24">
        <f>IFERROR(VLOOKUP(F167,[2]Viator_global_count!A:C,2,0),0)</f>
        <v>701</v>
      </c>
      <c r="J167">
        <v>93048.039999999673</v>
      </c>
      <c r="K167" s="47">
        <f t="shared" si="5"/>
        <v>132.73614835948598</v>
      </c>
    </row>
    <row r="168" spans="1:11">
      <c r="A168" t="s">
        <v>633</v>
      </c>
      <c r="B168">
        <v>11</v>
      </c>
      <c r="C168" t="s">
        <v>622</v>
      </c>
      <c r="D168">
        <v>2018</v>
      </c>
      <c r="E168" s="38" t="s">
        <v>544</v>
      </c>
      <c r="F168" s="30" t="s">
        <v>83</v>
      </c>
      <c r="G168" s="38" t="s">
        <v>271</v>
      </c>
      <c r="H168" s="38" t="s">
        <v>259</v>
      </c>
      <c r="I168" s="24">
        <f>IFERROR(VLOOKUP(F168,[2]Viator_global_count!A:C,2,0),0)</f>
        <v>531</v>
      </c>
      <c r="J168">
        <v>95910.989999999947</v>
      </c>
      <c r="K168" s="47">
        <f t="shared" si="5"/>
        <v>180.62333333333322</v>
      </c>
    </row>
    <row r="169" spans="1:11">
      <c r="A169" t="s">
        <v>633</v>
      </c>
      <c r="B169">
        <v>11</v>
      </c>
      <c r="C169" t="s">
        <v>622</v>
      </c>
      <c r="D169">
        <v>2018</v>
      </c>
      <c r="E169" s="38" t="s">
        <v>548</v>
      </c>
      <c r="F169" s="30" t="s">
        <v>114</v>
      </c>
      <c r="G169" s="38" t="s">
        <v>271</v>
      </c>
      <c r="H169" s="38" t="s">
        <v>259</v>
      </c>
      <c r="I169" s="24">
        <f>IFERROR(VLOOKUP(F169,[2]Viator_global_count!A:C,2,0),0)</f>
        <v>42</v>
      </c>
      <c r="J169">
        <v>8887.8200000000015</v>
      </c>
      <c r="K169" s="47">
        <f t="shared" si="5"/>
        <v>211.61476190476193</v>
      </c>
    </row>
    <row r="170" spans="1:11">
      <c r="A170" t="s">
        <v>633</v>
      </c>
      <c r="B170">
        <v>11</v>
      </c>
      <c r="C170" t="s">
        <v>622</v>
      </c>
      <c r="D170">
        <v>2018</v>
      </c>
      <c r="E170" s="38" t="s">
        <v>540</v>
      </c>
      <c r="F170" s="30" t="s">
        <v>152</v>
      </c>
      <c r="G170" s="38" t="s">
        <v>271</v>
      </c>
      <c r="H170" s="38" t="s">
        <v>259</v>
      </c>
      <c r="I170" s="24">
        <f>IFERROR(VLOOKUP(F170,[2]Viator_global_count!A:C,2,0),0)</f>
        <v>528</v>
      </c>
      <c r="J170">
        <v>54999.790000000052</v>
      </c>
      <c r="K170" s="47">
        <f t="shared" si="5"/>
        <v>104.16626893939404</v>
      </c>
    </row>
    <row r="171" spans="1:11">
      <c r="A171" t="s">
        <v>633</v>
      </c>
      <c r="B171">
        <v>11</v>
      </c>
      <c r="C171" t="s">
        <v>622</v>
      </c>
      <c r="D171">
        <v>2018</v>
      </c>
      <c r="E171" s="38" t="s">
        <v>541</v>
      </c>
      <c r="F171" s="30" t="s">
        <v>159</v>
      </c>
      <c r="G171" s="38" t="s">
        <v>271</v>
      </c>
      <c r="H171" s="38" t="s">
        <v>259</v>
      </c>
      <c r="I171" s="24">
        <f>IFERROR(VLOOKUP(F171,[2]Viator_global_count!A:C,2,0),0)</f>
        <v>562</v>
      </c>
      <c r="J171">
        <v>103132.37000000029</v>
      </c>
      <c r="K171" s="47">
        <f t="shared" si="5"/>
        <v>183.50955516014287</v>
      </c>
    </row>
    <row r="172" spans="1:11">
      <c r="A172" t="s">
        <v>633</v>
      </c>
      <c r="B172">
        <v>11</v>
      </c>
      <c r="C172" t="s">
        <v>622</v>
      </c>
      <c r="D172">
        <v>2018</v>
      </c>
      <c r="E172" s="38" t="s">
        <v>538</v>
      </c>
      <c r="F172" s="30" t="s">
        <v>161</v>
      </c>
      <c r="G172" s="38" t="s">
        <v>271</v>
      </c>
      <c r="H172" s="38" t="s">
        <v>259</v>
      </c>
      <c r="I172" s="24">
        <f>IFERROR(VLOOKUP(F172,[2]Viator_global_count!A:C,2,0),0)</f>
        <v>897</v>
      </c>
      <c r="J172">
        <v>155708.47000000029</v>
      </c>
      <c r="K172" s="47">
        <f t="shared" si="5"/>
        <v>173.58803790412517</v>
      </c>
    </row>
    <row r="173" spans="1:11">
      <c r="A173" t="s">
        <v>633</v>
      </c>
      <c r="B173">
        <v>11</v>
      </c>
      <c r="C173" t="s">
        <v>622</v>
      </c>
      <c r="D173">
        <v>2018</v>
      </c>
      <c r="E173" s="38" t="s">
        <v>547</v>
      </c>
      <c r="F173" s="30" t="s">
        <v>169</v>
      </c>
      <c r="G173" s="38" t="s">
        <v>271</v>
      </c>
      <c r="H173" s="38" t="s">
        <v>259</v>
      </c>
      <c r="I173" s="24">
        <f>IFERROR(VLOOKUP(F173,[2]Viator_global_count!A:C,2,0),0)</f>
        <v>72</v>
      </c>
      <c r="J173">
        <v>15126.77</v>
      </c>
      <c r="K173" s="47">
        <f t="shared" si="5"/>
        <v>210.0940277777778</v>
      </c>
    </row>
    <row r="174" spans="1:11">
      <c r="A174" t="s">
        <v>633</v>
      </c>
      <c r="B174">
        <v>11</v>
      </c>
      <c r="C174" t="s">
        <v>622</v>
      </c>
      <c r="D174">
        <v>2018</v>
      </c>
      <c r="E174" s="38" t="s">
        <v>539</v>
      </c>
      <c r="F174" s="30" t="s">
        <v>190</v>
      </c>
      <c r="G174" s="38" t="s">
        <v>271</v>
      </c>
      <c r="H174" s="38" t="s">
        <v>259</v>
      </c>
      <c r="I174" s="24">
        <f>IFERROR(VLOOKUP(F174,[2]Viator_global_count!A:C,2,0),0)</f>
        <v>212</v>
      </c>
      <c r="J174">
        <v>31572.669999999995</v>
      </c>
      <c r="K174" s="47">
        <f t="shared" si="5"/>
        <v>148.92768867924525</v>
      </c>
    </row>
    <row r="175" spans="1:11">
      <c r="A175" t="s">
        <v>633</v>
      </c>
      <c r="B175">
        <v>11</v>
      </c>
      <c r="C175" t="s">
        <v>622</v>
      </c>
      <c r="D175">
        <v>2018</v>
      </c>
      <c r="E175" s="26" t="s">
        <v>562</v>
      </c>
      <c r="F175" s="43" t="s">
        <v>563</v>
      </c>
      <c r="G175" s="26" t="s">
        <v>268</v>
      </c>
      <c r="H175" s="26" t="s">
        <v>259</v>
      </c>
      <c r="I175" s="24">
        <f>IFERROR(VLOOKUP(F175,[2]Viator_global_count!A:C,2,0),0)</f>
        <v>0</v>
      </c>
      <c r="J175">
        <v>0</v>
      </c>
      <c r="K175" s="47">
        <f t="shared" si="5"/>
        <v>0</v>
      </c>
    </row>
    <row r="176" spans="1:11">
      <c r="A176" t="s">
        <v>633</v>
      </c>
      <c r="B176">
        <v>11</v>
      </c>
      <c r="C176" t="s">
        <v>622</v>
      </c>
      <c r="D176">
        <v>2018</v>
      </c>
      <c r="E176" s="38" t="s">
        <v>551</v>
      </c>
      <c r="F176" s="30" t="s">
        <v>47</v>
      </c>
      <c r="G176" s="38" t="s">
        <v>268</v>
      </c>
      <c r="H176" s="38" t="s">
        <v>259</v>
      </c>
      <c r="I176" s="24">
        <f>IFERROR(VLOOKUP(F176,[2]Viator_global_count!A:C,2,0),0)</f>
        <v>125</v>
      </c>
      <c r="J176">
        <v>20311.599999999984</v>
      </c>
      <c r="K176" s="47">
        <f t="shared" si="5"/>
        <v>162.49279999999987</v>
      </c>
    </row>
    <row r="177" spans="1:11">
      <c r="A177" t="s">
        <v>633</v>
      </c>
      <c r="B177">
        <v>11</v>
      </c>
      <c r="C177" t="s">
        <v>622</v>
      </c>
      <c r="D177">
        <v>2018</v>
      </c>
      <c r="E177" s="38" t="s">
        <v>557</v>
      </c>
      <c r="F177" s="30" t="s">
        <v>52</v>
      </c>
      <c r="G177" s="38" t="s">
        <v>268</v>
      </c>
      <c r="H177" s="38" t="s">
        <v>259</v>
      </c>
      <c r="I177" s="24">
        <f>IFERROR(VLOOKUP(F177,[2]Viator_global_count!A:C,2,0),0)</f>
        <v>85</v>
      </c>
      <c r="J177">
        <v>8563.4000000000051</v>
      </c>
      <c r="K177" s="47">
        <f t="shared" si="5"/>
        <v>100.74588235294124</v>
      </c>
    </row>
    <row r="178" spans="1:11">
      <c r="A178" t="s">
        <v>633</v>
      </c>
      <c r="B178">
        <v>11</v>
      </c>
      <c r="C178" t="s">
        <v>622</v>
      </c>
      <c r="D178">
        <v>2018</v>
      </c>
      <c r="E178" s="38" t="s">
        <v>561</v>
      </c>
      <c r="F178" s="43" t="s">
        <v>60</v>
      </c>
      <c r="G178" s="38" t="s">
        <v>268</v>
      </c>
      <c r="H178" s="38" t="s">
        <v>259</v>
      </c>
      <c r="I178" s="24">
        <f>IFERROR(VLOOKUP(F178,[2]Viator_global_count!A:C,2,0),0)</f>
        <v>0</v>
      </c>
      <c r="J178">
        <v>0</v>
      </c>
      <c r="K178" s="47">
        <f t="shared" si="5"/>
        <v>0</v>
      </c>
    </row>
    <row r="179" spans="1:11">
      <c r="A179" t="s">
        <v>633</v>
      </c>
      <c r="B179">
        <v>11</v>
      </c>
      <c r="C179" t="s">
        <v>622</v>
      </c>
      <c r="D179">
        <v>2018</v>
      </c>
      <c r="E179" s="38" t="s">
        <v>552</v>
      </c>
      <c r="F179" s="30" t="s">
        <v>57</v>
      </c>
      <c r="G179" s="38" t="s">
        <v>268</v>
      </c>
      <c r="H179" s="38" t="s">
        <v>259</v>
      </c>
      <c r="I179" s="24">
        <f>IFERROR(VLOOKUP(F179,[2]Viator_global_count!A:C,2,0),0)</f>
        <v>355</v>
      </c>
      <c r="J179">
        <v>90566.829999999929</v>
      </c>
      <c r="K179" s="47">
        <f t="shared" si="5"/>
        <v>255.1178309859153</v>
      </c>
    </row>
    <row r="180" spans="1:11">
      <c r="A180" t="s">
        <v>633</v>
      </c>
      <c r="B180">
        <v>11</v>
      </c>
      <c r="C180" t="s">
        <v>622</v>
      </c>
      <c r="D180">
        <v>2018</v>
      </c>
      <c r="E180" s="38" t="s">
        <v>558</v>
      </c>
      <c r="F180" s="30" t="s">
        <v>89</v>
      </c>
      <c r="G180" s="38" t="s">
        <v>268</v>
      </c>
      <c r="H180" s="38" t="s">
        <v>259</v>
      </c>
      <c r="I180" s="24">
        <f>IFERROR(VLOOKUP(F180,[2]Viator_global_count!A:C,2,0),0)</f>
        <v>649</v>
      </c>
      <c r="J180">
        <v>312883.06999999855</v>
      </c>
      <c r="K180" s="47">
        <f t="shared" si="5"/>
        <v>482.10026194144615</v>
      </c>
    </row>
    <row r="181" spans="1:11">
      <c r="A181" t="s">
        <v>633</v>
      </c>
      <c r="B181">
        <v>11</v>
      </c>
      <c r="C181" t="s">
        <v>622</v>
      </c>
      <c r="D181">
        <v>2018</v>
      </c>
      <c r="E181" s="38" t="s">
        <v>554</v>
      </c>
      <c r="F181" s="30" t="s">
        <v>85</v>
      </c>
      <c r="G181" s="38" t="s">
        <v>268</v>
      </c>
      <c r="H181" s="38" t="s">
        <v>259</v>
      </c>
      <c r="I181" s="24">
        <f>IFERROR(VLOOKUP(F181,[2]Viator_global_count!A:C,2,0),0)</f>
        <v>561</v>
      </c>
      <c r="J181">
        <v>112655.70000000016</v>
      </c>
      <c r="K181" s="47">
        <f t="shared" si="5"/>
        <v>200.81229946524093</v>
      </c>
    </row>
    <row r="182" spans="1:11">
      <c r="A182" t="s">
        <v>633</v>
      </c>
      <c r="B182">
        <v>11</v>
      </c>
      <c r="C182" t="s">
        <v>622</v>
      </c>
      <c r="D182">
        <v>2018</v>
      </c>
      <c r="E182" s="38" t="s">
        <v>559</v>
      </c>
      <c r="F182" s="30" t="s">
        <v>560</v>
      </c>
      <c r="G182" s="38" t="s">
        <v>268</v>
      </c>
      <c r="H182" s="38" t="s">
        <v>259</v>
      </c>
      <c r="I182" s="24">
        <f>IFERROR(VLOOKUP(F182,[2]Viator_global_count!A:C,2,0),0)</f>
        <v>0</v>
      </c>
      <c r="J182">
        <v>0</v>
      </c>
      <c r="K182" s="47">
        <f t="shared" si="5"/>
        <v>0</v>
      </c>
    </row>
    <row r="183" spans="1:11">
      <c r="A183" t="s">
        <v>633</v>
      </c>
      <c r="B183">
        <v>11</v>
      </c>
      <c r="C183" t="s">
        <v>622</v>
      </c>
      <c r="D183">
        <v>2018</v>
      </c>
      <c r="E183" s="38" t="s">
        <v>556</v>
      </c>
      <c r="F183" s="30" t="s">
        <v>110</v>
      </c>
      <c r="G183" s="38" t="s">
        <v>268</v>
      </c>
      <c r="H183" s="38" t="s">
        <v>259</v>
      </c>
      <c r="I183" s="24">
        <f>IFERROR(VLOOKUP(F183,[2]Viator_global_count!A:C,2,0),0)</f>
        <v>106</v>
      </c>
      <c r="J183">
        <v>12651.249999999998</v>
      </c>
      <c r="K183" s="47">
        <f t="shared" si="5"/>
        <v>119.3514150943396</v>
      </c>
    </row>
    <row r="184" spans="1:11">
      <c r="A184" t="s">
        <v>633</v>
      </c>
      <c r="B184">
        <v>11</v>
      </c>
      <c r="C184" t="s">
        <v>622</v>
      </c>
      <c r="D184">
        <v>2018</v>
      </c>
      <c r="E184" s="38" t="s">
        <v>555</v>
      </c>
      <c r="F184" s="30" t="s">
        <v>108</v>
      </c>
      <c r="G184" s="38" t="s">
        <v>268</v>
      </c>
      <c r="H184" s="38" t="s">
        <v>259</v>
      </c>
      <c r="I184" s="24">
        <f>IFERROR(VLOOKUP(F184,[2]Viator_global_count!A:C,2,0),0)</f>
        <v>193</v>
      </c>
      <c r="J184">
        <v>39802.680000000022</v>
      </c>
      <c r="K184" s="47">
        <f t="shared" si="5"/>
        <v>206.2315025906737</v>
      </c>
    </row>
    <row r="185" spans="1:11">
      <c r="A185" t="s">
        <v>633</v>
      </c>
      <c r="B185">
        <v>11</v>
      </c>
      <c r="C185" t="s">
        <v>622</v>
      </c>
      <c r="D185">
        <v>2018</v>
      </c>
      <c r="E185" s="38" t="s">
        <v>553</v>
      </c>
      <c r="F185" s="30" t="s">
        <v>140</v>
      </c>
      <c r="G185" s="38" t="s">
        <v>268</v>
      </c>
      <c r="H185" s="38" t="s">
        <v>259</v>
      </c>
      <c r="I185" s="24">
        <f>IFERROR(VLOOKUP(F185,[2]Viator_global_count!A:C,2,0),0)</f>
        <v>256</v>
      </c>
      <c r="J185">
        <v>56862.659999999923</v>
      </c>
      <c r="K185" s="47">
        <f t="shared" si="5"/>
        <v>222.1197656249997</v>
      </c>
    </row>
    <row r="186" spans="1:11">
      <c r="A186" t="s">
        <v>633</v>
      </c>
      <c r="B186">
        <v>11</v>
      </c>
      <c r="C186" t="s">
        <v>622</v>
      </c>
      <c r="D186">
        <v>2018</v>
      </c>
      <c r="E186" s="38" t="s">
        <v>564</v>
      </c>
      <c r="F186" s="43" t="s">
        <v>565</v>
      </c>
      <c r="G186" s="38" t="s">
        <v>268</v>
      </c>
      <c r="H186" s="38" t="s">
        <v>259</v>
      </c>
      <c r="I186" s="24">
        <f>IFERROR(VLOOKUP(F186,[2]Viator_global_count!A:C,2,0),0)</f>
        <v>0</v>
      </c>
      <c r="J186">
        <v>0</v>
      </c>
      <c r="K186" s="47">
        <f t="shared" si="5"/>
        <v>0</v>
      </c>
    </row>
    <row r="187" spans="1:11">
      <c r="A187" t="s">
        <v>633</v>
      </c>
      <c r="B187">
        <v>11</v>
      </c>
      <c r="C187" t="s">
        <v>622</v>
      </c>
      <c r="D187">
        <v>2018</v>
      </c>
      <c r="E187" s="38" t="s">
        <v>550</v>
      </c>
      <c r="F187" s="30" t="s">
        <v>166</v>
      </c>
      <c r="G187" s="38" t="s">
        <v>268</v>
      </c>
      <c r="H187" s="38" t="s">
        <v>259</v>
      </c>
      <c r="I187" s="24">
        <f>IFERROR(VLOOKUP(F187,[2]Viator_global_count!A:C,2,0),0)</f>
        <v>229</v>
      </c>
      <c r="J187">
        <v>37932.239999999991</v>
      </c>
      <c r="K187" s="47">
        <f t="shared" si="5"/>
        <v>165.64296943231437</v>
      </c>
    </row>
    <row r="188" spans="1:11">
      <c r="A188" t="s">
        <v>633</v>
      </c>
      <c r="B188">
        <v>11</v>
      </c>
      <c r="C188" t="s">
        <v>622</v>
      </c>
      <c r="D188">
        <v>2018</v>
      </c>
      <c r="E188" s="38" t="s">
        <v>549</v>
      </c>
      <c r="F188" s="30" t="s">
        <v>63</v>
      </c>
      <c r="G188" s="38" t="s">
        <v>268</v>
      </c>
      <c r="H188" s="38" t="s">
        <v>259</v>
      </c>
      <c r="I188" s="24">
        <f>IFERROR(VLOOKUP(F188,[2]Viator_global_count!A:C,2,0),0)</f>
        <v>0</v>
      </c>
      <c r="J188">
        <v>0</v>
      </c>
      <c r="K188" s="47">
        <f t="shared" si="5"/>
        <v>0</v>
      </c>
    </row>
    <row r="189" spans="1:11">
      <c r="A189" t="s">
        <v>633</v>
      </c>
      <c r="B189">
        <v>11</v>
      </c>
      <c r="C189" t="s">
        <v>622</v>
      </c>
      <c r="D189">
        <v>2018</v>
      </c>
      <c r="E189" s="38" t="s">
        <v>564</v>
      </c>
      <c r="F189" s="30" t="s">
        <v>74</v>
      </c>
      <c r="G189" s="38" t="s">
        <v>270</v>
      </c>
      <c r="H189" s="38" t="s">
        <v>259</v>
      </c>
      <c r="I189" s="24">
        <f>IFERROR(VLOOKUP(F189,[2]Viator_global_count!A:C,2,0),0)</f>
        <v>1335</v>
      </c>
      <c r="J189">
        <v>209975.68000000078</v>
      </c>
      <c r="K189" s="47">
        <f t="shared" si="5"/>
        <v>157.28515355805303</v>
      </c>
    </row>
    <row r="190" spans="1:11">
      <c r="A190" t="s">
        <v>633</v>
      </c>
      <c r="B190">
        <v>11</v>
      </c>
      <c r="C190" t="s">
        <v>622</v>
      </c>
      <c r="D190">
        <v>2018</v>
      </c>
      <c r="E190" s="38" t="s">
        <v>561</v>
      </c>
      <c r="F190" s="30" t="s">
        <v>90</v>
      </c>
      <c r="G190" s="38" t="s">
        <v>270</v>
      </c>
      <c r="H190" s="38" t="s">
        <v>259</v>
      </c>
      <c r="I190" s="24">
        <f>IFERROR(VLOOKUP(F190,[2]Viator_global_count!A:C,2,0),0)</f>
        <v>7744</v>
      </c>
      <c r="J190">
        <v>1686769.5799999866</v>
      </c>
      <c r="K190" s="47">
        <f t="shared" ref="K190:K221" si="6">IFERROR(J190/I190, 0)</f>
        <v>217.81631973140321</v>
      </c>
    </row>
    <row r="191" spans="1:11">
      <c r="A191" t="s">
        <v>633</v>
      </c>
      <c r="B191">
        <v>11</v>
      </c>
      <c r="C191" t="s">
        <v>622</v>
      </c>
      <c r="D191">
        <v>2018</v>
      </c>
      <c r="E191" s="38" t="s">
        <v>562</v>
      </c>
      <c r="F191" s="30" t="s">
        <v>55</v>
      </c>
      <c r="G191" s="38" t="s">
        <v>270</v>
      </c>
      <c r="H191" s="38" t="s">
        <v>259</v>
      </c>
      <c r="I191" s="24">
        <f>IFERROR(VLOOKUP(F191,[2]Viator_global_count!A:C,2,0),0)</f>
        <v>3739</v>
      </c>
      <c r="J191">
        <v>610913.50999999954</v>
      </c>
      <c r="K191" s="47">
        <f t="shared" si="6"/>
        <v>163.38954533297661</v>
      </c>
    </row>
    <row r="192" spans="1:11">
      <c r="A192" t="s">
        <v>633</v>
      </c>
      <c r="B192">
        <v>11</v>
      </c>
      <c r="C192" t="s">
        <v>622</v>
      </c>
      <c r="D192">
        <v>2018</v>
      </c>
      <c r="E192" s="26" t="s">
        <v>570</v>
      </c>
      <c r="F192" s="30" t="s">
        <v>5</v>
      </c>
      <c r="G192" s="26" t="s">
        <v>270</v>
      </c>
      <c r="H192" s="26" t="s">
        <v>259</v>
      </c>
      <c r="I192" s="24">
        <f>IFERROR(VLOOKUP(F192,[2]Viator_global_count!A:C,2,0),0)</f>
        <v>78</v>
      </c>
      <c r="J192">
        <v>20676.689999999995</v>
      </c>
      <c r="K192" s="47">
        <f t="shared" si="6"/>
        <v>265.08576923076919</v>
      </c>
    </row>
    <row r="193" spans="1:11">
      <c r="A193" t="s">
        <v>633</v>
      </c>
      <c r="B193">
        <v>11</v>
      </c>
      <c r="C193" t="s">
        <v>622</v>
      </c>
      <c r="D193">
        <v>2018</v>
      </c>
      <c r="E193" s="26" t="s">
        <v>577</v>
      </c>
      <c r="F193" s="30" t="s">
        <v>0</v>
      </c>
      <c r="G193" s="26" t="s">
        <v>270</v>
      </c>
      <c r="H193" s="26" t="s">
        <v>259</v>
      </c>
      <c r="I193" s="24">
        <f>IFERROR(VLOOKUP(F193,[2]Viator_global_count!A:C,2,0),0)</f>
        <v>2</v>
      </c>
      <c r="J193">
        <v>266.89999999999998</v>
      </c>
      <c r="K193" s="47">
        <f t="shared" si="6"/>
        <v>133.44999999999999</v>
      </c>
    </row>
    <row r="194" spans="1:11">
      <c r="A194" t="s">
        <v>633</v>
      </c>
      <c r="B194">
        <v>11</v>
      </c>
      <c r="C194" t="s">
        <v>622</v>
      </c>
      <c r="D194">
        <v>2018</v>
      </c>
      <c r="E194" s="26" t="s">
        <v>569</v>
      </c>
      <c r="F194" s="30" t="s">
        <v>573</v>
      </c>
      <c r="G194" s="26" t="s">
        <v>270</v>
      </c>
      <c r="H194" s="26" t="s">
        <v>259</v>
      </c>
      <c r="I194" s="24">
        <f>IFERROR(VLOOKUP(F194,[2]Viator_global_count!A:C,2,0),0)</f>
        <v>158</v>
      </c>
      <c r="J194">
        <v>17504.959999999992</v>
      </c>
      <c r="K194" s="47">
        <f t="shared" si="6"/>
        <v>110.79088607594932</v>
      </c>
    </row>
    <row r="195" spans="1:11">
      <c r="A195" t="s">
        <v>633</v>
      </c>
      <c r="B195">
        <v>11</v>
      </c>
      <c r="C195" t="s">
        <v>622</v>
      </c>
      <c r="D195">
        <v>2018</v>
      </c>
      <c r="E195" s="38" t="s">
        <v>568</v>
      </c>
      <c r="F195" s="30" t="s">
        <v>81</v>
      </c>
      <c r="G195" s="38" t="s">
        <v>270</v>
      </c>
      <c r="H195" s="38" t="s">
        <v>259</v>
      </c>
      <c r="I195" s="24">
        <f>IFERROR(VLOOKUP(F195,[2]Viator_global_count!A:C,2,0),0)</f>
        <v>1353</v>
      </c>
      <c r="J195">
        <v>340400.68000000232</v>
      </c>
      <c r="K195" s="47">
        <f t="shared" si="6"/>
        <v>251.58956393200467</v>
      </c>
    </row>
    <row r="196" spans="1:11">
      <c r="A196" t="s">
        <v>633</v>
      </c>
      <c r="B196">
        <v>11</v>
      </c>
      <c r="C196" t="s">
        <v>622</v>
      </c>
      <c r="D196">
        <v>2018</v>
      </c>
      <c r="E196" s="38" t="s">
        <v>578</v>
      </c>
      <c r="F196" s="30" t="s">
        <v>68</v>
      </c>
      <c r="G196" s="38" t="s">
        <v>270</v>
      </c>
      <c r="H196" s="38" t="s">
        <v>259</v>
      </c>
      <c r="I196" s="24">
        <f>IFERROR(VLOOKUP(F196,[2]Viator_global_count!A:C,2,0),0)</f>
        <v>0</v>
      </c>
      <c r="J196">
        <v>0</v>
      </c>
      <c r="K196" s="47">
        <f t="shared" si="6"/>
        <v>0</v>
      </c>
    </row>
    <row r="197" spans="1:11">
      <c r="A197" t="s">
        <v>633</v>
      </c>
      <c r="B197">
        <v>11</v>
      </c>
      <c r="C197" t="s">
        <v>622</v>
      </c>
      <c r="D197">
        <v>2018</v>
      </c>
      <c r="E197" s="38" t="s">
        <v>580</v>
      </c>
      <c r="F197" s="30" t="s">
        <v>200</v>
      </c>
      <c r="G197" s="38" t="s">
        <v>270</v>
      </c>
      <c r="H197" s="38" t="s">
        <v>259</v>
      </c>
      <c r="I197" s="24">
        <f>IFERROR(VLOOKUP(F197,[2]Viator_global_count!A:C,2,0),0)</f>
        <v>5</v>
      </c>
      <c r="J197">
        <v>1622.7799999999997</v>
      </c>
      <c r="K197" s="47">
        <f t="shared" si="6"/>
        <v>324.55599999999993</v>
      </c>
    </row>
    <row r="198" spans="1:11">
      <c r="A198" t="s">
        <v>633</v>
      </c>
      <c r="B198">
        <v>11</v>
      </c>
      <c r="C198" t="s">
        <v>622</v>
      </c>
      <c r="D198">
        <v>2018</v>
      </c>
      <c r="E198" s="38" t="s">
        <v>575</v>
      </c>
      <c r="F198" s="30" t="s">
        <v>126</v>
      </c>
      <c r="G198" s="38" t="s">
        <v>270</v>
      </c>
      <c r="H198" s="38" t="s">
        <v>259</v>
      </c>
      <c r="I198" s="24">
        <f>IFERROR(VLOOKUP(F198,[2]Viator_global_count!A:C,2,0),0)</f>
        <v>114</v>
      </c>
      <c r="J198">
        <v>9570.7099999999973</v>
      </c>
      <c r="K198" s="47">
        <f t="shared" si="6"/>
        <v>83.953596491228041</v>
      </c>
    </row>
    <row r="199" spans="1:11">
      <c r="A199" t="s">
        <v>633</v>
      </c>
      <c r="B199">
        <v>11</v>
      </c>
      <c r="C199" t="s">
        <v>622</v>
      </c>
      <c r="D199">
        <v>2018</v>
      </c>
      <c r="E199" s="38" t="s">
        <v>574</v>
      </c>
      <c r="F199" s="30" t="s">
        <v>115</v>
      </c>
      <c r="G199" s="38" t="s">
        <v>270</v>
      </c>
      <c r="H199" s="38" t="s">
        <v>259</v>
      </c>
      <c r="I199" s="24">
        <f>IFERROR(VLOOKUP(F199,[2]Viator_global_count!A:C,2,0),0)</f>
        <v>208</v>
      </c>
      <c r="J199">
        <v>43755.889999999978</v>
      </c>
      <c r="K199" s="47">
        <f t="shared" si="6"/>
        <v>210.36485576923067</v>
      </c>
    </row>
    <row r="200" spans="1:11">
      <c r="A200" t="s">
        <v>633</v>
      </c>
      <c r="B200">
        <v>11</v>
      </c>
      <c r="C200" t="s">
        <v>622</v>
      </c>
      <c r="D200">
        <v>2018</v>
      </c>
      <c r="E200" s="38" t="s">
        <v>566</v>
      </c>
      <c r="F200" s="30" t="s">
        <v>154</v>
      </c>
      <c r="G200" s="38" t="s">
        <v>270</v>
      </c>
      <c r="H200" s="38" t="s">
        <v>259</v>
      </c>
      <c r="I200" s="24">
        <f>IFERROR(VLOOKUP(F200,[2]Viator_global_count!A:C,2,0),0)</f>
        <v>2323</v>
      </c>
      <c r="J200">
        <v>418855.65000000404</v>
      </c>
      <c r="K200" s="47">
        <f t="shared" si="6"/>
        <v>180.30807145932158</v>
      </c>
    </row>
    <row r="201" spans="1:11">
      <c r="A201" t="s">
        <v>633</v>
      </c>
      <c r="B201">
        <v>11</v>
      </c>
      <c r="C201" t="s">
        <v>622</v>
      </c>
      <c r="D201">
        <v>2018</v>
      </c>
      <c r="E201" s="38" t="s">
        <v>571</v>
      </c>
      <c r="F201" s="30" t="s">
        <v>576</v>
      </c>
      <c r="G201" s="38" t="s">
        <v>270</v>
      </c>
      <c r="H201" s="38" t="s">
        <v>259</v>
      </c>
      <c r="I201" s="24">
        <f>IFERROR(VLOOKUP(F201,[2]Viator_global_count!A:C,2,0),0)</f>
        <v>62</v>
      </c>
      <c r="J201">
        <v>6644.7799999999988</v>
      </c>
      <c r="K201" s="47">
        <f t="shared" si="6"/>
        <v>107.17387096774192</v>
      </c>
    </row>
    <row r="202" spans="1:11">
      <c r="A202" t="s">
        <v>633</v>
      </c>
      <c r="B202">
        <v>11</v>
      </c>
      <c r="C202" t="s">
        <v>622</v>
      </c>
      <c r="D202">
        <v>2018</v>
      </c>
      <c r="E202" s="38" t="s">
        <v>579</v>
      </c>
      <c r="F202" s="30" t="s">
        <v>171</v>
      </c>
      <c r="G202" s="38" t="s">
        <v>270</v>
      </c>
      <c r="H202" s="38" t="s">
        <v>259</v>
      </c>
      <c r="I202" s="24">
        <f>IFERROR(VLOOKUP(F202,[2]Viator_global_count!A:C,2,0),0)</f>
        <v>1</v>
      </c>
      <c r="J202">
        <v>167.71</v>
      </c>
      <c r="K202" s="47">
        <f t="shared" si="6"/>
        <v>167.71</v>
      </c>
    </row>
    <row r="203" spans="1:11">
      <c r="A203" t="s">
        <v>633</v>
      </c>
      <c r="B203">
        <v>11</v>
      </c>
      <c r="C203" t="s">
        <v>622</v>
      </c>
      <c r="D203">
        <v>2018</v>
      </c>
      <c r="E203" s="38" t="s">
        <v>567</v>
      </c>
      <c r="F203" s="30" t="s">
        <v>160</v>
      </c>
      <c r="G203" s="38" t="s">
        <v>270</v>
      </c>
      <c r="H203" s="38" t="s">
        <v>259</v>
      </c>
      <c r="I203" s="24">
        <f>IFERROR(VLOOKUP(F203,[2]Viator_global_count!A:C,2,0),0)</f>
        <v>123</v>
      </c>
      <c r="J203">
        <v>10896.950000000003</v>
      </c>
      <c r="K203" s="47">
        <f t="shared" si="6"/>
        <v>88.593089430894324</v>
      </c>
    </row>
    <row r="204" spans="1:11">
      <c r="A204" t="s">
        <v>633</v>
      </c>
      <c r="B204">
        <v>11</v>
      </c>
      <c r="C204" t="s">
        <v>622</v>
      </c>
      <c r="D204">
        <v>2018</v>
      </c>
      <c r="E204" s="38" t="s">
        <v>572</v>
      </c>
      <c r="F204" s="30" t="s">
        <v>168</v>
      </c>
      <c r="G204" s="38" t="s">
        <v>270</v>
      </c>
      <c r="H204" s="38" t="s">
        <v>259</v>
      </c>
      <c r="I204" s="24">
        <f>IFERROR(VLOOKUP(F204,[2]Viator_global_count!A:C,2,0),0)</f>
        <v>309</v>
      </c>
      <c r="J204">
        <v>32939.869999999995</v>
      </c>
      <c r="K204" s="47">
        <f t="shared" si="6"/>
        <v>106.60152103559869</v>
      </c>
    </row>
    <row r="205" spans="1:11">
      <c r="A205" t="s">
        <v>633</v>
      </c>
      <c r="B205">
        <v>11</v>
      </c>
      <c r="C205" t="s">
        <v>622</v>
      </c>
      <c r="D205">
        <v>2018</v>
      </c>
      <c r="E205" s="44"/>
      <c r="F205" s="30" t="s">
        <v>139</v>
      </c>
      <c r="G205" s="26" t="s">
        <v>269</v>
      </c>
      <c r="H205" s="38" t="s">
        <v>259</v>
      </c>
      <c r="I205" s="24">
        <f>IFERROR(VLOOKUP(F205,[2]Viator_global_count!A:C,2,0),0)</f>
        <v>622</v>
      </c>
      <c r="J205">
        <v>70676.910000000062</v>
      </c>
      <c r="K205" s="47">
        <f t="shared" si="6"/>
        <v>113.62847266881039</v>
      </c>
    </row>
    <row r="206" spans="1:11">
      <c r="A206" t="s">
        <v>633</v>
      </c>
      <c r="B206">
        <v>11</v>
      </c>
      <c r="C206" t="s">
        <v>622</v>
      </c>
      <c r="D206">
        <v>2018</v>
      </c>
      <c r="E206" s="38" t="s">
        <v>582</v>
      </c>
      <c r="F206" s="30" t="s">
        <v>61</v>
      </c>
      <c r="G206" s="26" t="s">
        <v>269</v>
      </c>
      <c r="H206" s="38" t="s">
        <v>259</v>
      </c>
      <c r="I206" s="24">
        <f>IFERROR(VLOOKUP(F206,[2]Viator_global_count!A:C,2,0),0)</f>
        <v>2642</v>
      </c>
      <c r="J206">
        <v>476580.42000000086</v>
      </c>
      <c r="K206" s="47">
        <f t="shared" si="6"/>
        <v>180.3862301286907</v>
      </c>
    </row>
    <row r="207" spans="1:11">
      <c r="A207" t="s">
        <v>633</v>
      </c>
      <c r="B207">
        <v>11</v>
      </c>
      <c r="C207" t="s">
        <v>622</v>
      </c>
      <c r="D207">
        <v>2018</v>
      </c>
      <c r="E207" s="38" t="s">
        <v>581</v>
      </c>
      <c r="F207" s="30" t="s">
        <v>45</v>
      </c>
      <c r="G207" s="26" t="s">
        <v>269</v>
      </c>
      <c r="H207" s="38" t="s">
        <v>259</v>
      </c>
      <c r="I207" s="24">
        <f>IFERROR(VLOOKUP(F207,[2]Viator_global_count!A:C,2,0),0)</f>
        <v>920</v>
      </c>
      <c r="J207">
        <v>165726.6300000005</v>
      </c>
      <c r="K207" s="47">
        <f t="shared" si="6"/>
        <v>180.13764130434836</v>
      </c>
    </row>
    <row r="208" spans="1:11">
      <c r="A208" t="s">
        <v>633</v>
      </c>
      <c r="B208">
        <v>11</v>
      </c>
      <c r="C208" t="s">
        <v>622</v>
      </c>
      <c r="D208">
        <v>2018</v>
      </c>
      <c r="E208" s="26" t="s">
        <v>584</v>
      </c>
      <c r="F208" s="30" t="s">
        <v>9</v>
      </c>
      <c r="G208" s="26" t="s">
        <v>269</v>
      </c>
      <c r="H208" s="26" t="s">
        <v>259</v>
      </c>
      <c r="I208" s="24">
        <f>IFERROR(VLOOKUP(F208,[2]Viator_global_count!A:C,2,0),0)</f>
        <v>436</v>
      </c>
      <c r="J208">
        <v>79473.780000000144</v>
      </c>
      <c r="K208" s="47">
        <f t="shared" si="6"/>
        <v>182.27931192660583</v>
      </c>
    </row>
    <row r="209" spans="1:11">
      <c r="A209" t="s">
        <v>633</v>
      </c>
      <c r="B209">
        <v>11</v>
      </c>
      <c r="C209" t="s">
        <v>622</v>
      </c>
      <c r="D209">
        <v>2018</v>
      </c>
      <c r="E209" s="26" t="s">
        <v>583</v>
      </c>
      <c r="F209" s="30" t="s">
        <v>15</v>
      </c>
      <c r="G209" s="26" t="s">
        <v>269</v>
      </c>
      <c r="H209" s="26" t="s">
        <v>259</v>
      </c>
      <c r="I209" s="24">
        <f>IFERROR(VLOOKUP(F209,[2]Viator_global_count!A:C,2,0),0)</f>
        <v>574</v>
      </c>
      <c r="J209">
        <v>77117.580000000075</v>
      </c>
      <c r="K209" s="47">
        <f t="shared" si="6"/>
        <v>134.35118466898967</v>
      </c>
    </row>
    <row r="210" spans="1:11">
      <c r="A210" t="s">
        <v>633</v>
      </c>
      <c r="B210">
        <v>11</v>
      </c>
      <c r="C210" t="s">
        <v>622</v>
      </c>
      <c r="D210">
        <v>2018</v>
      </c>
      <c r="E210" s="38" t="s">
        <v>588</v>
      </c>
      <c r="F210" s="30" t="s">
        <v>104</v>
      </c>
      <c r="G210" s="38" t="s">
        <v>269</v>
      </c>
      <c r="H210" s="38" t="s">
        <v>259</v>
      </c>
      <c r="I210" s="24">
        <f>IFERROR(VLOOKUP(F210,[2]Viator_global_count!A:C,2,0),0)</f>
        <v>0</v>
      </c>
      <c r="J210">
        <v>0</v>
      </c>
      <c r="K210" s="47">
        <f t="shared" si="6"/>
        <v>0</v>
      </c>
    </row>
    <row r="211" spans="1:11">
      <c r="A211" t="s">
        <v>633</v>
      </c>
      <c r="B211">
        <v>11</v>
      </c>
      <c r="C211" t="s">
        <v>622</v>
      </c>
      <c r="D211">
        <v>2018</v>
      </c>
      <c r="E211" s="38" t="s">
        <v>586</v>
      </c>
      <c r="F211" s="30" t="s">
        <v>109</v>
      </c>
      <c r="G211" s="38" t="s">
        <v>269</v>
      </c>
      <c r="H211" s="38" t="s">
        <v>259</v>
      </c>
      <c r="I211" s="24">
        <f>IFERROR(VLOOKUP(F211,[2]Viator_global_count!A:C,2,0),0)</f>
        <v>17</v>
      </c>
      <c r="J211">
        <v>606.71</v>
      </c>
      <c r="K211" s="47">
        <f t="shared" si="6"/>
        <v>35.688823529411764</v>
      </c>
    </row>
    <row r="212" spans="1:11">
      <c r="A212" t="s">
        <v>633</v>
      </c>
      <c r="B212">
        <v>11</v>
      </c>
      <c r="C212" t="s">
        <v>622</v>
      </c>
      <c r="D212">
        <v>2018</v>
      </c>
      <c r="E212" s="38" t="s">
        <v>587</v>
      </c>
      <c r="F212" s="30" t="s">
        <v>113</v>
      </c>
      <c r="G212" s="38" t="s">
        <v>269</v>
      </c>
      <c r="H212" s="38" t="s">
        <v>259</v>
      </c>
      <c r="I212" s="24">
        <f>IFERROR(VLOOKUP(F212,[2]Viator_global_count!A:C,2,0),0)</f>
        <v>62</v>
      </c>
      <c r="J212">
        <v>20925.66</v>
      </c>
      <c r="K212" s="47">
        <f t="shared" si="6"/>
        <v>337.51064516129031</v>
      </c>
    </row>
    <row r="213" spans="1:11">
      <c r="A213" t="s">
        <v>633</v>
      </c>
      <c r="B213">
        <v>11</v>
      </c>
      <c r="C213" t="s">
        <v>622</v>
      </c>
      <c r="D213">
        <v>2018</v>
      </c>
      <c r="E213" s="38" t="s">
        <v>585</v>
      </c>
      <c r="F213" s="30" t="s">
        <v>34</v>
      </c>
      <c r="G213" s="38" t="s">
        <v>269</v>
      </c>
      <c r="H213" s="38" t="s">
        <v>259</v>
      </c>
      <c r="I213" s="24">
        <f>IFERROR(VLOOKUP(F213,[2]Viator_global_count!A:C,2,0),0)</f>
        <v>526</v>
      </c>
      <c r="J213">
        <v>171589.39999999912</v>
      </c>
      <c r="K213" s="47">
        <f t="shared" si="6"/>
        <v>326.21558935361048</v>
      </c>
    </row>
    <row r="214" spans="1:11">
      <c r="A214" t="s">
        <v>633</v>
      </c>
      <c r="B214">
        <v>11</v>
      </c>
      <c r="C214" t="s">
        <v>622</v>
      </c>
      <c r="D214">
        <v>2018</v>
      </c>
      <c r="E214" s="26" t="s">
        <v>589</v>
      </c>
      <c r="F214" s="30" t="s">
        <v>10</v>
      </c>
      <c r="G214" s="38" t="s">
        <v>277</v>
      </c>
      <c r="H214" s="38" t="s">
        <v>261</v>
      </c>
      <c r="I214" s="24">
        <f>IFERROR(VLOOKUP(F214,[2]Viator_global_count!A:C,2,0),0)</f>
        <v>2886</v>
      </c>
      <c r="J214">
        <v>831269.24000000523</v>
      </c>
      <c r="K214" s="47">
        <f t="shared" si="6"/>
        <v>288.03507969508149</v>
      </c>
    </row>
    <row r="215" spans="1:11">
      <c r="A215" t="s">
        <v>633</v>
      </c>
      <c r="B215">
        <v>11</v>
      </c>
      <c r="C215" t="s">
        <v>622</v>
      </c>
      <c r="D215">
        <v>2018</v>
      </c>
      <c r="E215" s="38" t="s">
        <v>590</v>
      </c>
      <c r="F215" s="30" t="s">
        <v>144</v>
      </c>
      <c r="G215" s="38" t="s">
        <v>277</v>
      </c>
      <c r="H215" s="38" t="s">
        <v>261</v>
      </c>
      <c r="I215" s="24">
        <f>IFERROR(VLOOKUP(F215,[2]Viator_global_count!A:C,2,0),0)</f>
        <v>1378</v>
      </c>
      <c r="J215">
        <v>737450.46000000299</v>
      </c>
      <c r="K215" s="47">
        <f t="shared" si="6"/>
        <v>535.15998548621405</v>
      </c>
    </row>
    <row r="216" spans="1:11">
      <c r="A216" t="s">
        <v>633</v>
      </c>
      <c r="B216">
        <v>11</v>
      </c>
      <c r="C216" t="s">
        <v>622</v>
      </c>
      <c r="D216">
        <v>2018</v>
      </c>
      <c r="E216" s="38" t="s">
        <v>592</v>
      </c>
      <c r="F216" s="30" t="s">
        <v>58</v>
      </c>
      <c r="G216" s="38" t="s">
        <v>278</v>
      </c>
      <c r="H216" s="38" t="s">
        <v>261</v>
      </c>
      <c r="I216" s="24">
        <f>IFERROR(VLOOKUP(F216,[2]Viator_global_count!A:C,2,0),0)</f>
        <v>201</v>
      </c>
      <c r="J216">
        <v>44977.430000000015</v>
      </c>
      <c r="K216" s="47">
        <f t="shared" si="6"/>
        <v>223.76830845771153</v>
      </c>
    </row>
    <row r="217" spans="1:11">
      <c r="A217" t="s">
        <v>633</v>
      </c>
      <c r="B217">
        <v>11</v>
      </c>
      <c r="C217" t="s">
        <v>622</v>
      </c>
      <c r="D217">
        <v>2018</v>
      </c>
      <c r="E217" s="38" t="s">
        <v>593</v>
      </c>
      <c r="F217" s="30" t="s">
        <v>164</v>
      </c>
      <c r="G217" s="38" t="s">
        <v>278</v>
      </c>
      <c r="H217" s="38" t="s">
        <v>261</v>
      </c>
      <c r="I217" s="24">
        <f>IFERROR(VLOOKUP(F217,[2]Viator_global_count!A:C,2,0),0)</f>
        <v>0</v>
      </c>
      <c r="J217">
        <v>0</v>
      </c>
      <c r="K217" s="47">
        <f t="shared" si="6"/>
        <v>0</v>
      </c>
    </row>
    <row r="218" spans="1:11">
      <c r="A218" t="s">
        <v>633</v>
      </c>
      <c r="B218">
        <v>11</v>
      </c>
      <c r="C218" t="s">
        <v>622</v>
      </c>
      <c r="D218">
        <v>2018</v>
      </c>
      <c r="E218" s="38" t="s">
        <v>591</v>
      </c>
      <c r="F218" s="30" t="s">
        <v>149</v>
      </c>
      <c r="G218" s="38" t="s">
        <v>278</v>
      </c>
      <c r="H218" s="38" t="s">
        <v>261</v>
      </c>
      <c r="I218" s="24">
        <f>IFERROR(VLOOKUP(F218,[2]Viator_global_count!A:C,2,0),0)</f>
        <v>14</v>
      </c>
      <c r="J218">
        <v>28089.9</v>
      </c>
      <c r="K218" s="47">
        <f t="shared" si="6"/>
        <v>2006.4214285714286</v>
      </c>
    </row>
    <row r="219" spans="1:11">
      <c r="A219" t="s">
        <v>633</v>
      </c>
      <c r="B219">
        <v>11</v>
      </c>
      <c r="C219" t="s">
        <v>622</v>
      </c>
      <c r="D219">
        <v>2018</v>
      </c>
      <c r="E219" s="38" t="s">
        <v>594</v>
      </c>
      <c r="F219" s="30" t="s">
        <v>134</v>
      </c>
      <c r="G219" s="38" t="s">
        <v>278</v>
      </c>
      <c r="H219" s="38" t="s">
        <v>261</v>
      </c>
      <c r="I219" s="24">
        <f>IFERROR(VLOOKUP(F219,[2]Viator_global_count!A:C,2,0),0)</f>
        <v>9</v>
      </c>
      <c r="J219">
        <v>8860.2999999999993</v>
      </c>
      <c r="K219" s="47">
        <f t="shared" si="6"/>
        <v>984.47777777777765</v>
      </c>
    </row>
    <row r="220" spans="1:11">
      <c r="A220" t="s">
        <v>633</v>
      </c>
      <c r="B220">
        <v>11</v>
      </c>
      <c r="C220" t="s">
        <v>622</v>
      </c>
      <c r="D220">
        <v>2018</v>
      </c>
      <c r="E220" s="38" t="s">
        <v>595</v>
      </c>
      <c r="F220" s="30" t="s">
        <v>198</v>
      </c>
      <c r="G220" s="38" t="s">
        <v>278</v>
      </c>
      <c r="H220" s="38" t="s">
        <v>261</v>
      </c>
      <c r="I220" s="24">
        <f>IFERROR(VLOOKUP(F220,[2]Viator_global_count!A:C,2,0),0)</f>
        <v>28</v>
      </c>
      <c r="J220">
        <v>2315.62</v>
      </c>
      <c r="K220" s="47">
        <f t="shared" si="6"/>
        <v>82.700714285714284</v>
      </c>
    </row>
    <row r="221" spans="1:11">
      <c r="A221" t="s">
        <v>633</v>
      </c>
      <c r="B221">
        <v>11</v>
      </c>
      <c r="C221" t="s">
        <v>622</v>
      </c>
      <c r="D221">
        <v>2018</v>
      </c>
      <c r="E221" s="38" t="s">
        <v>596</v>
      </c>
      <c r="F221" s="30" t="s">
        <v>76</v>
      </c>
      <c r="G221" s="38" t="s">
        <v>59</v>
      </c>
      <c r="H221" s="38" t="s">
        <v>261</v>
      </c>
      <c r="I221" s="24">
        <f>IFERROR(VLOOKUP(F221,[2]Viator_global_count!A:C,2,0),0)</f>
        <v>10</v>
      </c>
      <c r="J221">
        <v>775</v>
      </c>
      <c r="K221" s="47">
        <f t="shared" si="6"/>
        <v>77.5</v>
      </c>
    </row>
    <row r="222" spans="1:11">
      <c r="A222" t="s">
        <v>633</v>
      </c>
      <c r="B222">
        <v>11</v>
      </c>
      <c r="C222" t="s">
        <v>622</v>
      </c>
      <c r="D222">
        <v>2018</v>
      </c>
      <c r="E222" s="38" t="s">
        <v>597</v>
      </c>
      <c r="F222" s="30" t="s">
        <v>96</v>
      </c>
      <c r="G222" s="38" t="s">
        <v>59</v>
      </c>
      <c r="H222" s="38" t="s">
        <v>261</v>
      </c>
      <c r="I222" s="24">
        <f>IFERROR(VLOOKUP(F222,[2]Viator_global_count!A:C,2,0),0)</f>
        <v>0</v>
      </c>
      <c r="J222">
        <v>0</v>
      </c>
      <c r="K222" s="47">
        <f t="shared" ref="K222:K236" si="7">IFERROR(J222/I222, 0)</f>
        <v>0</v>
      </c>
    </row>
    <row r="223" spans="1:11">
      <c r="A223" t="s">
        <v>633</v>
      </c>
      <c r="B223">
        <v>11</v>
      </c>
      <c r="C223" t="s">
        <v>622</v>
      </c>
      <c r="D223">
        <v>2018</v>
      </c>
      <c r="E223" s="38" t="s">
        <v>598</v>
      </c>
      <c r="F223" s="30" t="s">
        <v>123</v>
      </c>
      <c r="G223" s="38" t="s">
        <v>59</v>
      </c>
      <c r="H223" s="38" t="s">
        <v>261</v>
      </c>
      <c r="I223" s="24">
        <f>IFERROR(VLOOKUP(F223,[2]Viator_global_count!A:C,2,0),0)</f>
        <v>0</v>
      </c>
      <c r="J223">
        <v>0</v>
      </c>
      <c r="K223" s="47">
        <f t="shared" si="7"/>
        <v>0</v>
      </c>
    </row>
    <row r="224" spans="1:11">
      <c r="A224" t="s">
        <v>633</v>
      </c>
      <c r="B224">
        <v>11</v>
      </c>
      <c r="C224" t="s">
        <v>622</v>
      </c>
      <c r="D224">
        <v>2018</v>
      </c>
      <c r="E224" s="38" t="s">
        <v>599</v>
      </c>
      <c r="F224" s="30" t="s">
        <v>118</v>
      </c>
      <c r="G224" s="38" t="s">
        <v>59</v>
      </c>
      <c r="H224" s="38" t="s">
        <v>261</v>
      </c>
      <c r="I224" s="24">
        <f>IFERROR(VLOOKUP(F224,[2]Viator_global_count!A:C,2,0),0)</f>
        <v>0</v>
      </c>
      <c r="J224">
        <v>0</v>
      </c>
      <c r="K224" s="47">
        <f t="shared" si="7"/>
        <v>0</v>
      </c>
    </row>
    <row r="225" spans="1:11">
      <c r="A225" t="s">
        <v>633</v>
      </c>
      <c r="B225">
        <v>11</v>
      </c>
      <c r="C225" t="s">
        <v>622</v>
      </c>
      <c r="D225">
        <v>2018</v>
      </c>
      <c r="E225" s="38" t="s">
        <v>602</v>
      </c>
      <c r="F225" s="30" t="s">
        <v>59</v>
      </c>
      <c r="G225" s="38" t="s">
        <v>59</v>
      </c>
      <c r="H225" s="38" t="s">
        <v>261</v>
      </c>
      <c r="I225" s="24">
        <f>IFERROR(VLOOKUP(F225,[2]Viator_global_count!A:C,2,0),0)</f>
        <v>0</v>
      </c>
      <c r="J225">
        <v>0</v>
      </c>
      <c r="K225" s="47">
        <f t="shared" si="7"/>
        <v>0</v>
      </c>
    </row>
    <row r="226" spans="1:11">
      <c r="A226" t="s">
        <v>633</v>
      </c>
      <c r="B226">
        <v>11</v>
      </c>
      <c r="C226" t="s">
        <v>622</v>
      </c>
      <c r="D226">
        <v>2018</v>
      </c>
      <c r="E226" s="38" t="s">
        <v>601</v>
      </c>
      <c r="F226" s="30" t="s">
        <v>142</v>
      </c>
      <c r="G226" s="38" t="s">
        <v>59</v>
      </c>
      <c r="H226" s="38" t="s">
        <v>261</v>
      </c>
      <c r="I226" s="24">
        <f>IFERROR(VLOOKUP(F226,[2]Viator_global_count!A:C,2,0),0)</f>
        <v>0</v>
      </c>
      <c r="J226">
        <v>0</v>
      </c>
      <c r="K226" s="47">
        <f t="shared" si="7"/>
        <v>0</v>
      </c>
    </row>
    <row r="227" spans="1:11">
      <c r="A227" t="s">
        <v>633</v>
      </c>
      <c r="B227">
        <v>11</v>
      </c>
      <c r="C227" t="s">
        <v>622</v>
      </c>
      <c r="D227">
        <v>2018</v>
      </c>
      <c r="E227" s="38" t="s">
        <v>600</v>
      </c>
      <c r="F227" s="30" t="s">
        <v>155</v>
      </c>
      <c r="G227" s="38" t="s">
        <v>59</v>
      </c>
      <c r="H227" s="38" t="s">
        <v>261</v>
      </c>
      <c r="I227" s="24">
        <f>IFERROR(VLOOKUP(F227,[2]Viator_global_count!A:C,2,0),0)</f>
        <v>3</v>
      </c>
      <c r="J227">
        <v>475</v>
      </c>
      <c r="K227" s="47">
        <f t="shared" si="7"/>
        <v>158.33333333333334</v>
      </c>
    </row>
    <row r="228" spans="1:11">
      <c r="A228" t="s">
        <v>633</v>
      </c>
      <c r="B228">
        <v>11</v>
      </c>
      <c r="C228" t="s">
        <v>622</v>
      </c>
      <c r="D228">
        <v>2018</v>
      </c>
      <c r="E228" s="38" t="s">
        <v>603</v>
      </c>
      <c r="F228" s="30" t="s">
        <v>148</v>
      </c>
      <c r="G228" s="26" t="s">
        <v>279</v>
      </c>
      <c r="H228" s="38" t="s">
        <v>261</v>
      </c>
      <c r="I228" s="24">
        <f>IFERROR(VLOOKUP(F228,[2]Viator_global_count!A:C,2,0),0)</f>
        <v>111</v>
      </c>
      <c r="J228">
        <v>42983.380000000005</v>
      </c>
      <c r="K228" s="47">
        <f t="shared" si="7"/>
        <v>387.23765765765768</v>
      </c>
    </row>
    <row r="229" spans="1:11">
      <c r="A229" t="s">
        <v>633</v>
      </c>
      <c r="B229">
        <v>11</v>
      </c>
      <c r="C229" t="s">
        <v>622</v>
      </c>
      <c r="D229">
        <v>2018</v>
      </c>
      <c r="E229" s="38" t="s">
        <v>604</v>
      </c>
      <c r="F229" s="30" t="s">
        <v>199</v>
      </c>
      <c r="G229" s="26" t="s">
        <v>279</v>
      </c>
      <c r="H229" s="38" t="s">
        <v>261</v>
      </c>
      <c r="I229" s="24">
        <f>IFERROR(VLOOKUP(F229,[2]Viator_global_count!A:C,2,0),0)</f>
        <v>10</v>
      </c>
      <c r="J229">
        <v>970.65</v>
      </c>
      <c r="K229" s="47">
        <f t="shared" si="7"/>
        <v>97.064999999999998</v>
      </c>
    </row>
    <row r="230" spans="1:11">
      <c r="A230" t="s">
        <v>633</v>
      </c>
      <c r="B230">
        <v>11</v>
      </c>
      <c r="C230" t="s">
        <v>622</v>
      </c>
      <c r="D230">
        <v>2018</v>
      </c>
      <c r="E230" s="38" t="s">
        <v>605</v>
      </c>
      <c r="F230" s="30" t="s">
        <v>186</v>
      </c>
      <c r="G230" s="26" t="s">
        <v>279</v>
      </c>
      <c r="H230" s="38" t="s">
        <v>261</v>
      </c>
      <c r="I230" s="24">
        <f>IFERROR(VLOOKUP(F230,[2]Viator_global_count!A:C,2,0),0)</f>
        <v>33</v>
      </c>
      <c r="J230">
        <v>5226.8</v>
      </c>
      <c r="K230" s="47">
        <f t="shared" si="7"/>
        <v>158.3878787878788</v>
      </c>
    </row>
    <row r="231" spans="1:11">
      <c r="A231" t="s">
        <v>633</v>
      </c>
      <c r="B231">
        <v>11</v>
      </c>
      <c r="C231" t="s">
        <v>622</v>
      </c>
      <c r="D231">
        <v>2018</v>
      </c>
      <c r="E231" s="26" t="s">
        <v>606</v>
      </c>
      <c r="F231" s="30" t="s">
        <v>8</v>
      </c>
      <c r="G231" s="26" t="s">
        <v>279</v>
      </c>
      <c r="H231" s="26" t="s">
        <v>261</v>
      </c>
      <c r="I231" s="24">
        <f>IFERROR(VLOOKUP(F231,[2]Viator_global_count!A:C,2,0),0)</f>
        <v>0</v>
      </c>
      <c r="J231">
        <v>0</v>
      </c>
      <c r="K231" s="47">
        <f t="shared" si="7"/>
        <v>0</v>
      </c>
    </row>
    <row r="232" spans="1:11">
      <c r="A232" t="s">
        <v>633</v>
      </c>
      <c r="B232">
        <v>11</v>
      </c>
      <c r="C232" t="s">
        <v>622</v>
      </c>
      <c r="D232">
        <v>2018</v>
      </c>
      <c r="E232" s="26" t="s">
        <v>607</v>
      </c>
      <c r="F232" s="30" t="s">
        <v>36</v>
      </c>
      <c r="G232" s="26" t="s">
        <v>279</v>
      </c>
      <c r="H232" s="26" t="s">
        <v>261</v>
      </c>
      <c r="I232" s="24">
        <f>IFERROR(VLOOKUP(F232,[2]Viator_global_count!A:C,2,0),0)</f>
        <v>20</v>
      </c>
      <c r="J232">
        <v>1300.1799999999998</v>
      </c>
      <c r="K232" s="47">
        <f t="shared" si="7"/>
        <v>65.008999999999986</v>
      </c>
    </row>
    <row r="233" spans="1:11">
      <c r="A233" t="s">
        <v>633</v>
      </c>
      <c r="B233">
        <v>11</v>
      </c>
      <c r="C233" t="s">
        <v>622</v>
      </c>
      <c r="D233">
        <v>2018</v>
      </c>
      <c r="E233" s="38" t="s">
        <v>613</v>
      </c>
      <c r="F233" s="43" t="s">
        <v>143</v>
      </c>
      <c r="G233" s="38" t="s">
        <v>279</v>
      </c>
      <c r="H233" s="38" t="s">
        <v>261</v>
      </c>
      <c r="I233" s="24">
        <f>IFERROR(VLOOKUP(F233,[2]Viator_global_count!A:C,2,0),0)</f>
        <v>0</v>
      </c>
      <c r="J233">
        <v>0</v>
      </c>
      <c r="K233" s="47">
        <f t="shared" si="7"/>
        <v>0</v>
      </c>
    </row>
    <row r="234" spans="1:11">
      <c r="A234" t="s">
        <v>633</v>
      </c>
      <c r="B234">
        <v>11</v>
      </c>
      <c r="C234" t="s">
        <v>622</v>
      </c>
      <c r="D234">
        <v>2018</v>
      </c>
      <c r="E234" s="38" t="s">
        <v>610</v>
      </c>
      <c r="F234" s="30" t="s">
        <v>617</v>
      </c>
      <c r="G234" s="38" t="s">
        <v>279</v>
      </c>
      <c r="H234" s="38" t="s">
        <v>261</v>
      </c>
      <c r="I234" s="24">
        <f>IFERROR(VLOOKUP(F234,[2]Viator_global_count!A:C,2,0),0)</f>
        <v>0</v>
      </c>
      <c r="J234">
        <v>0</v>
      </c>
      <c r="K234" s="47">
        <f t="shared" si="7"/>
        <v>0</v>
      </c>
    </row>
    <row r="235" spans="1:11">
      <c r="A235" t="s">
        <v>633</v>
      </c>
      <c r="B235">
        <v>11</v>
      </c>
      <c r="C235" t="s">
        <v>622</v>
      </c>
      <c r="D235">
        <v>2018</v>
      </c>
      <c r="E235" s="38" t="s">
        <v>609</v>
      </c>
      <c r="F235" s="30" t="s">
        <v>615</v>
      </c>
      <c r="G235" s="38" t="s">
        <v>279</v>
      </c>
      <c r="H235" s="38" t="s">
        <v>261</v>
      </c>
      <c r="I235" s="24">
        <f>IFERROR(VLOOKUP(F235,[2]Viator_global_count!A:C,2,0),0)</f>
        <v>0</v>
      </c>
      <c r="J235">
        <v>0</v>
      </c>
      <c r="K235" s="47">
        <f t="shared" si="7"/>
        <v>0</v>
      </c>
    </row>
    <row r="236" spans="1:11">
      <c r="A236" t="s">
        <v>633</v>
      </c>
      <c r="B236">
        <v>11</v>
      </c>
      <c r="C236" t="s">
        <v>622</v>
      </c>
      <c r="D236">
        <v>2018</v>
      </c>
      <c r="E236" s="38" t="s">
        <v>608</v>
      </c>
      <c r="F236" s="30" t="s">
        <v>612</v>
      </c>
      <c r="G236" s="38" t="s">
        <v>279</v>
      </c>
      <c r="H236" s="38" t="s">
        <v>261</v>
      </c>
      <c r="I236" s="24">
        <f>IFERROR(VLOOKUP(F236,[2]Viator_global_count!A:C,2,0),0)</f>
        <v>0</v>
      </c>
      <c r="J236">
        <v>0</v>
      </c>
      <c r="K236" s="47">
        <f t="shared" si="7"/>
        <v>0</v>
      </c>
    </row>
    <row r="238" spans="1:11">
      <c r="B238" s="42" t="s">
        <v>264</v>
      </c>
      <c r="C238" s="41" t="s">
        <v>258</v>
      </c>
      <c r="D238" s="40"/>
      <c r="E238" s="40">
        <f t="shared" ref="E238:E243" si="8">SUMIF($G2:$G236,$B238,$I2:$I236)</f>
        <v>10733</v>
      </c>
      <c r="F238" s="39">
        <f>SUMIF($G2:$G236,$B238,$J2:$J236)</f>
        <v>1725274.5499999761</v>
      </c>
      <c r="G238" s="48">
        <f>SUMIF($G2:$G236,$B238,$K2:$K236)</f>
        <v>879.56408539799486</v>
      </c>
    </row>
    <row r="239" spans="1:11">
      <c r="B239" s="26" t="s">
        <v>265</v>
      </c>
      <c r="C239" s="38" t="s">
        <v>258</v>
      </c>
      <c r="D239" s="35"/>
      <c r="E239" s="35">
        <f t="shared" si="8"/>
        <v>4478</v>
      </c>
      <c r="F239" s="30">
        <f>SUMIF($G2:$G236,$B239,$J2:$J236)</f>
        <v>892948.91000000027</v>
      </c>
      <c r="G239" s="48">
        <f>SUMIF($G2:$G236,$B239,$K2:$K236)</f>
        <v>1331.4162839990959</v>
      </c>
    </row>
    <row r="240" spans="1:11">
      <c r="B240" s="26" t="s">
        <v>266</v>
      </c>
      <c r="C240" s="38" t="s">
        <v>258</v>
      </c>
      <c r="D240" s="35"/>
      <c r="E240" s="35">
        <f t="shared" si="8"/>
        <v>4766</v>
      </c>
      <c r="F240" s="30">
        <f>SUMIF($G2:$G236,$B240,$J2:$J236)</f>
        <v>1269381.5799999989</v>
      </c>
      <c r="G240" s="48">
        <f>SUMIF($G2:$G236,$B240,$K2:$K236)</f>
        <v>4082.8821461053035</v>
      </c>
    </row>
    <row r="241" spans="2:7">
      <c r="B241" s="26" t="s">
        <v>267</v>
      </c>
      <c r="C241" s="38" t="s">
        <v>258</v>
      </c>
      <c r="D241" s="35"/>
      <c r="E241" s="35">
        <f t="shared" si="8"/>
        <v>2983</v>
      </c>
      <c r="F241" s="30">
        <f>SUMIF($G2:$G236,$B241,$J2:$J236)</f>
        <v>505600.64000000007</v>
      </c>
      <c r="G241" s="48">
        <f>SUMIF($G2:$G236,$B241,$K2:$K236)</f>
        <v>4779.3213803023218</v>
      </c>
    </row>
    <row r="242" spans="2:7">
      <c r="B242" s="26" t="s">
        <v>268</v>
      </c>
      <c r="C242" s="38" t="s">
        <v>259</v>
      </c>
      <c r="D242" s="35"/>
      <c r="E242" s="35">
        <f t="shared" si="8"/>
        <v>2559</v>
      </c>
      <c r="F242" s="30">
        <f>SUMIF($G2:$G236,$B242,$J2:$J236)</f>
        <v>692229.42999999854</v>
      </c>
      <c r="G242" s="48">
        <f>SUMIF($G2:$G236,$B242,$K2:$K236)</f>
        <v>1914.6147274878711</v>
      </c>
    </row>
    <row r="243" spans="2:7">
      <c r="B243" s="26" t="s">
        <v>269</v>
      </c>
      <c r="C243" s="38" t="s">
        <v>259</v>
      </c>
      <c r="D243" s="35"/>
      <c r="E243" s="35">
        <f t="shared" si="8"/>
        <v>5799</v>
      </c>
      <c r="F243" s="30">
        <f>SUMIF($G2:$G236,$B243,$J2:$J236)</f>
        <v>1062697.0900000008</v>
      </c>
      <c r="G243" s="48">
        <f>SUMIF($G2:$G236,$B243,$K2:$K236)</f>
        <v>1490.1978987417576</v>
      </c>
    </row>
    <row r="244" spans="2:7">
      <c r="B244" s="26" t="s">
        <v>270</v>
      </c>
      <c r="C244" s="38" t="s">
        <v>259</v>
      </c>
      <c r="D244" s="35"/>
      <c r="E244" s="35">
        <f>SUMIF($G2:$G236,$B244,$I2:$I236)</f>
        <v>17554</v>
      </c>
      <c r="F244" s="30">
        <f>SUMIF($G2:$G236,$B244,$J2:$J236)</f>
        <v>3410962.3399999933</v>
      </c>
      <c r="G244" s="48">
        <f>SUMIF($G2:$G236,$B244,$K2:$K236)</f>
        <v>2568.6682430151714</v>
      </c>
    </row>
    <row r="245" spans="2:7">
      <c r="B245" s="26" t="s">
        <v>271</v>
      </c>
      <c r="C245" s="38" t="s">
        <v>259</v>
      </c>
      <c r="D245" s="35"/>
      <c r="E245" s="35">
        <f>SUMIF($G2:$G236,$B245,$I2:$I236)</f>
        <v>3903</v>
      </c>
      <c r="F245" s="30">
        <f>SUMIF($G2:$G236,$B245,$J2:$J236)</f>
        <v>600073.14000000036</v>
      </c>
      <c r="G245" s="48">
        <f>SUMIF($G2:$G236,$B245,$K2:$K236)</f>
        <v>1626.978124335699</v>
      </c>
    </row>
    <row r="246" spans="2:7">
      <c r="B246" s="26" t="s">
        <v>272</v>
      </c>
      <c r="C246" s="38" t="s">
        <v>260</v>
      </c>
      <c r="D246" s="35"/>
      <c r="E246" s="35">
        <f>SUMIF($G10:$G244,$B246,$I10:$I244)</f>
        <v>13</v>
      </c>
      <c r="F246" s="30">
        <f>SUMIF($G2:$G236,$B246,$J2:$J236)</f>
        <v>4489.72</v>
      </c>
      <c r="G246" s="48">
        <f>SUMIF($G2:$G236,$B246,$K2:$K236)</f>
        <v>1353.1424999999999</v>
      </c>
    </row>
    <row r="247" spans="2:7">
      <c r="B247" s="26" t="s">
        <v>273</v>
      </c>
      <c r="C247" s="38" t="s">
        <v>260</v>
      </c>
      <c r="D247" s="35"/>
      <c r="E247" s="35">
        <f>SUMIF($G11:$G245,$B247,$I11:$I245)</f>
        <v>6639</v>
      </c>
      <c r="F247" s="30">
        <f>SUMIF($G2:$G236,$B247,$J2:$J236)</f>
        <v>1356512.4500000032</v>
      </c>
      <c r="G247" s="48">
        <f>SUMIF($G2:$G236,$B247,$K2:$K236)</f>
        <v>1308.5389740092505</v>
      </c>
    </row>
    <row r="248" spans="2:7">
      <c r="B248" s="26" t="s">
        <v>274</v>
      </c>
      <c r="C248" s="38" t="s">
        <v>260</v>
      </c>
      <c r="D248" s="35"/>
      <c r="E248" s="35">
        <f>SUMIF($G12:$G246,$B248,$I12:$I246)</f>
        <v>9567</v>
      </c>
      <c r="F248" s="30">
        <f>SUMIF($G2:$G236,$B248,$J2:$J236)</f>
        <v>1204051.3800000031</v>
      </c>
      <c r="G248" s="48">
        <f>SUMIF($G2:$G236,$B248,$K2:$K236)</f>
        <v>1864.9251694306456</v>
      </c>
    </row>
    <row r="249" spans="2:7">
      <c r="B249" s="26" t="s">
        <v>275</v>
      </c>
      <c r="C249" s="38" t="s">
        <v>260</v>
      </c>
      <c r="D249" s="35"/>
      <c r="E249" s="35">
        <f>SUMIF($G13:$G247,$B249,$I13:$I247)</f>
        <v>5268</v>
      </c>
      <c r="F249" s="30">
        <f>SUMIF($G2:$G236,$B249,$J2:$J236)</f>
        <v>820459.63000000094</v>
      </c>
      <c r="G249" s="48">
        <f>SUMIF($G2:$G236,$B249,$K2:$K236)</f>
        <v>2810.9031811567029</v>
      </c>
    </row>
    <row r="250" spans="2:7">
      <c r="B250" s="26" t="s">
        <v>276</v>
      </c>
      <c r="C250" s="38" t="s">
        <v>260</v>
      </c>
      <c r="D250" s="35"/>
      <c r="E250" s="35">
        <f>SUMIF($G2:$G236,$B250,$I2:$I236)</f>
        <v>4762</v>
      </c>
      <c r="F250" s="30">
        <f>SUMIF($G2:$G236,$B250,$J2:$J236)</f>
        <v>1093937.6199999994</v>
      </c>
      <c r="G250" s="48">
        <f>SUMIF($G2:$G236,$B250,$K2:$K236)</f>
        <v>3474.7963101725741</v>
      </c>
    </row>
    <row r="251" spans="2:7">
      <c r="B251" s="26" t="s">
        <v>277</v>
      </c>
      <c r="C251" s="38" t="s">
        <v>261</v>
      </c>
      <c r="D251" s="35"/>
      <c r="E251" s="35">
        <f>SUMIF($G15:$G249,$B251,$I15:$I249)</f>
        <v>4264</v>
      </c>
      <c r="F251" s="30">
        <f>SUMIF($G2:$G236,$B251,$J2:$J236)</f>
        <v>1568719.7000000081</v>
      </c>
      <c r="G251" s="48">
        <f>SUMIF($G2:$G236,$B251,$K2:$K236)</f>
        <v>823.1950651812956</v>
      </c>
    </row>
    <row r="252" spans="2:7">
      <c r="B252" s="26" t="s">
        <v>278</v>
      </c>
      <c r="C252" s="38" t="s">
        <v>261</v>
      </c>
      <c r="D252" s="35"/>
      <c r="E252" s="35">
        <f>SUMIF($G16:$G250,$B252,$I16:$I250)</f>
        <v>252</v>
      </c>
      <c r="F252" s="30">
        <f>SUMIF($G2:$G236,$B252,$J2:$J236)</f>
        <v>84243.250000000015</v>
      </c>
      <c r="G252" s="48">
        <f>SUMIF($G2:$G236,$B252,$K2:$K236)</f>
        <v>3297.3682290926317</v>
      </c>
    </row>
    <row r="253" spans="2:7">
      <c r="B253" s="26" t="s">
        <v>59</v>
      </c>
      <c r="C253" s="38" t="s">
        <v>261</v>
      </c>
      <c r="D253" s="35"/>
      <c r="E253" s="35">
        <f>SUMIF($G17:$G251,$B253,$I17:$I251)</f>
        <v>13</v>
      </c>
      <c r="F253" s="30">
        <f>SUMIF($G2:$G236,$B253,$J2:$J236)</f>
        <v>1250</v>
      </c>
      <c r="G253" s="48">
        <f>SUMIF($G2:$G236,$B253,$K2:$K236)</f>
        <v>235.83333333333334</v>
      </c>
    </row>
    <row r="254" spans="2:7">
      <c r="B254" s="26" t="s">
        <v>279</v>
      </c>
      <c r="C254" s="38" t="s">
        <v>261</v>
      </c>
      <c r="D254" s="35"/>
      <c r="E254" s="35">
        <f>SUMIF($G18:$G252,$B254,$I18:$I252)</f>
        <v>174</v>
      </c>
      <c r="F254" s="30">
        <f>SUMIF($G2:$G236,$B254,$J2:$J236)</f>
        <v>50481.010000000009</v>
      </c>
      <c r="G254" s="48">
        <f>SUMIF($G2:$G236,$B254,$K2:$K236)</f>
        <v>707.69953644553652</v>
      </c>
    </row>
    <row r="255" spans="2:7">
      <c r="B255" s="26" t="s">
        <v>280</v>
      </c>
      <c r="C255" s="38" t="s">
        <v>262</v>
      </c>
      <c r="D255" s="35"/>
      <c r="E255" s="35">
        <f>SUMIF($G19:$G253,$B255,$I19:$I253)</f>
        <v>115</v>
      </c>
      <c r="F255" s="30">
        <f>SUMIF($G2:$G236,$B255,$J2:$J236)</f>
        <v>1208925.52</v>
      </c>
      <c r="G255" s="48">
        <f>SUMIF($G2:$G236,$B255,$K2:$K236)</f>
        <v>13517.104655582456</v>
      </c>
    </row>
    <row r="256" spans="2:7">
      <c r="B256" s="26" t="s">
        <v>281</v>
      </c>
      <c r="C256" s="38" t="s">
        <v>262</v>
      </c>
      <c r="D256" s="35"/>
      <c r="E256" s="35">
        <f>SUMIF($G2:$G236,$B256,$I2:$I236)</f>
        <v>53</v>
      </c>
      <c r="F256" s="30">
        <f>SUMIF($G2:$G236,$B256,$J2:$J236)</f>
        <v>88666.98</v>
      </c>
      <c r="G256" s="48">
        <f>SUMIF($G2:$G236,$B256,$K2:$K236)</f>
        <v>17745.395153846155</v>
      </c>
    </row>
    <row r="257" spans="2:11">
      <c r="B257" s="26" t="s">
        <v>282</v>
      </c>
      <c r="C257" s="38" t="s">
        <v>262</v>
      </c>
      <c r="D257" s="35"/>
      <c r="E257" s="35">
        <f>SUMIF($G21:$G255,$B257,$I21:$I255)</f>
        <v>4643</v>
      </c>
      <c r="F257" s="30">
        <f>SUMIF($G2:$G236,$B257,$J2:$J236)</f>
        <v>1058839.6799999943</v>
      </c>
      <c r="G257" s="48">
        <f>SUMIF($G2:$G236,$B257,$K2:$K236)</f>
        <v>798.67663997241038</v>
      </c>
    </row>
    <row r="258" spans="2:11">
      <c r="B258" s="26" t="s">
        <v>283</v>
      </c>
      <c r="C258" s="38" t="s">
        <v>262</v>
      </c>
      <c r="D258" s="35"/>
      <c r="E258" s="35">
        <f>SUMIF($G22:$G256,$B258,$I22:$I256)</f>
        <v>1242</v>
      </c>
      <c r="F258" s="30">
        <f>SUMIF($G2:$G236,$B258,$J2:$J236)</f>
        <v>643941.27000000153</v>
      </c>
      <c r="G258" s="48">
        <f>SUMIF($G2:$G236,$B258,$K2:$K236)</f>
        <v>5633.3824692606004</v>
      </c>
    </row>
    <row r="259" spans="2:11">
      <c r="B259" s="26" t="s">
        <v>284</v>
      </c>
      <c r="C259" s="38" t="s">
        <v>262</v>
      </c>
      <c r="D259" s="35"/>
      <c r="E259" s="35">
        <f>SUMIF($G23:$G257,$B259,$I23:$I257)</f>
        <v>127</v>
      </c>
      <c r="F259" s="30">
        <f>SUMIF($G2:$G236,$B259,$J2:$J236)</f>
        <v>53354.650000000009</v>
      </c>
      <c r="G259" s="48">
        <f>SUMIF($G2:$G236,$B259,$K2:$K236)</f>
        <v>3376.0008159182862</v>
      </c>
    </row>
    <row r="260" spans="2:11">
      <c r="B260" s="30"/>
      <c r="C260" s="24"/>
      <c r="D260" s="24"/>
    </row>
    <row r="261" spans="2:11">
      <c r="B261" s="30"/>
      <c r="C261" s="24"/>
      <c r="D261" s="24"/>
      <c r="K261" s="47"/>
    </row>
    <row r="262" spans="2:11" ht="15.75" thickBot="1">
      <c r="B262" s="30"/>
      <c r="C262" s="24"/>
      <c r="D262" s="24"/>
    </row>
    <row r="263" spans="2:11">
      <c r="B263" s="37" t="s">
        <v>258</v>
      </c>
      <c r="C263" s="36"/>
      <c r="D263" s="36"/>
      <c r="E263" s="36">
        <f>SUM(E238:E241)</f>
        <v>22960</v>
      </c>
      <c r="F263" s="36">
        <f>SUM(F238:F241)</f>
        <v>4393205.6799999746</v>
      </c>
      <c r="G263" s="24">
        <f>SUM(G238:G241)</f>
        <v>11073.183895804716</v>
      </c>
    </row>
    <row r="264" spans="2:11">
      <c r="B264" s="26" t="s">
        <v>259</v>
      </c>
      <c r="C264" s="35"/>
      <c r="D264" s="35"/>
      <c r="E264" s="35">
        <f>SUM(E242:E245)</f>
        <v>29815</v>
      </c>
      <c r="F264" s="35">
        <f>SUM(F242:F245)</f>
        <v>5765961.9999999935</v>
      </c>
      <c r="G264" s="24">
        <f>SUM(G242:G245)</f>
        <v>7600.4589935804997</v>
      </c>
    </row>
    <row r="265" spans="2:11">
      <c r="B265" s="26" t="s">
        <v>260</v>
      </c>
      <c r="C265" s="35"/>
      <c r="D265" s="35"/>
      <c r="E265" s="35">
        <f>SUM(E246:E250)</f>
        <v>26249</v>
      </c>
      <c r="F265" s="35">
        <f>SUM(F246:F250)</f>
        <v>4479450.8000000063</v>
      </c>
      <c r="G265" s="24">
        <f>SUM(G246:G250)</f>
        <v>10812.306134769173</v>
      </c>
    </row>
    <row r="266" spans="2:11">
      <c r="B266" s="26" t="s">
        <v>261</v>
      </c>
      <c r="C266" s="35"/>
      <c r="D266" s="35"/>
      <c r="E266" s="35">
        <f>SUM(E251:E254)</f>
        <v>4703</v>
      </c>
      <c r="F266" s="35">
        <f>SUM(F251:F254)</f>
        <v>1704693.9600000081</v>
      </c>
      <c r="G266" s="24">
        <f>SUM(G251:G254)</f>
        <v>5064.0961640527967</v>
      </c>
    </row>
    <row r="267" spans="2:11">
      <c r="B267" s="26" t="s">
        <v>262</v>
      </c>
      <c r="C267" s="35"/>
      <c r="D267" s="35"/>
      <c r="E267" s="35">
        <f>SUM(E255:E259)</f>
        <v>6180</v>
      </c>
      <c r="F267" s="35">
        <f>SUM(F255:F259)</f>
        <v>3053728.0999999954</v>
      </c>
      <c r="G267" s="24">
        <f>SUM(G255:G259)</f>
        <v>41070.559734579911</v>
      </c>
    </row>
    <row r="268" spans="2:11" ht="15.75" thickBot="1">
      <c r="B268" s="34" t="s">
        <v>263</v>
      </c>
      <c r="C268" s="33"/>
      <c r="D268" s="33"/>
      <c r="E268" s="33">
        <f>SUM(E263:E267)</f>
        <v>89907</v>
      </c>
      <c r="F268" s="33">
        <f>SUM(F263:F267)</f>
        <v>19397040.539999977</v>
      </c>
      <c r="G268" s="24">
        <f>SUM(G263:G267)</f>
        <v>75620.604922787083</v>
      </c>
    </row>
    <row r="269" spans="2:11" ht="15.75" thickTop="1"/>
    <row r="270" spans="2:11" ht="15.75" thickBot="1">
      <c r="B270" s="34" t="s">
        <v>632</v>
      </c>
      <c r="C270" s="34" t="s">
        <v>631</v>
      </c>
      <c r="D270" s="34" t="s">
        <v>630</v>
      </c>
    </row>
    <row r="271" spans="2:11" ht="15.75" thickTop="1">
      <c r="B271" s="30" t="s">
        <v>629</v>
      </c>
      <c r="C271" s="30">
        <f>IFERROR(VLOOKUP('MAY-18'!B271,[2]Viator_global_count!A:B,2,0),0)</f>
        <v>1614</v>
      </c>
      <c r="D271">
        <f>IFERROR(VLOOKUP('MAY-18'!B271,[2]Viator_global_count!A:C,3,0),0)</f>
        <v>441271.64000000135</v>
      </c>
      <c r="E271" s="48">
        <f t="shared" ref="E271:E276" si="9">IFERROR(D271/C271,0)</f>
        <v>273.40250309789428</v>
      </c>
    </row>
    <row r="272" spans="2:11">
      <c r="B272" s="30" t="s">
        <v>628</v>
      </c>
      <c r="C272" s="30">
        <f>IFERROR(VLOOKUP('MAY-18'!B272,[2]Viator_global_count!A:B,2,0),0)</f>
        <v>432</v>
      </c>
      <c r="D272">
        <f>IFERROR(VLOOKUP('MAY-18'!B272,[2]Viator_global_count!A:C,3,0),0)</f>
        <v>146718.8199999996</v>
      </c>
      <c r="E272" s="48">
        <f t="shared" si="9"/>
        <v>339.62689814814723</v>
      </c>
    </row>
    <row r="273" spans="2:5">
      <c r="B273" s="30" t="s">
        <v>627</v>
      </c>
      <c r="C273" s="30">
        <f>IFERROR(VLOOKUP('MAY-18'!B273,[2]Viator_global_count!A:B,2,0),0)</f>
        <v>41</v>
      </c>
      <c r="D273">
        <f>IFERROR(VLOOKUP('MAY-18'!B273,[2]Viator_global_count!A:C,3,0),0)</f>
        <v>13283.06</v>
      </c>
      <c r="E273" s="48">
        <f t="shared" si="9"/>
        <v>323.97707317073167</v>
      </c>
    </row>
    <row r="274" spans="2:5">
      <c r="B274" s="30" t="s">
        <v>626</v>
      </c>
      <c r="C274" s="30">
        <f>IFERROR(VLOOKUP('MAY-18'!B274,[2]Viator_global_count!A:B,2,0),0)</f>
        <v>2</v>
      </c>
      <c r="D274">
        <f>IFERROR(VLOOKUP('MAY-18'!B274,[2]Viator_global_count!A:C,3,0),0)</f>
        <v>160.11000000000001</v>
      </c>
      <c r="E274" s="48">
        <f t="shared" si="9"/>
        <v>80.055000000000007</v>
      </c>
    </row>
    <row r="275" spans="2:5">
      <c r="B275" s="30" t="s">
        <v>625</v>
      </c>
      <c r="C275" s="30">
        <f>IFERROR(VLOOKUP('MAY-18'!B275,[2]Viator_global_count!A:B,2,0),0)</f>
        <v>1</v>
      </c>
      <c r="D275">
        <f>IFERROR(VLOOKUP('MAY-18'!B275,[2]Viator_global_count!A:C,3,0),0)</f>
        <v>44.74</v>
      </c>
      <c r="E275" s="48">
        <f t="shared" si="9"/>
        <v>44.74</v>
      </c>
    </row>
    <row r="276" spans="2:5">
      <c r="B276" s="30" t="s">
        <v>624</v>
      </c>
      <c r="C276" s="30">
        <f>IFERROR(VLOOKUP('MAY-18'!B276,[2]Viator_global_count!A:B,2,0),0)</f>
        <v>0</v>
      </c>
      <c r="D276">
        <f>IFERROR(VLOOKUP('MAY-18'!B276,[2]Viator_global_count!A:C,3,0),0)</f>
        <v>0</v>
      </c>
      <c r="E276" s="48">
        <f t="shared" si="9"/>
        <v>0</v>
      </c>
    </row>
    <row r="277" spans="2:5" ht="15.75" thickBot="1">
      <c r="B277" s="34" t="s">
        <v>623</v>
      </c>
      <c r="C277" s="33">
        <f>SUM(C270:C276)</f>
        <v>2090</v>
      </c>
      <c r="D277" s="33">
        <f>SUM(D271:D276)</f>
        <v>601478.37000000093</v>
      </c>
      <c r="E277" s="48">
        <f>SUM(E271:E276)</f>
        <v>1061.8014744167733</v>
      </c>
    </row>
    <row r="278" spans="2:5" ht="15.75" thickTop="1"/>
  </sheetData>
  <sortState ref="B2:K236">
    <sortCondition ref="H2:H236"/>
    <sortCondition ref="G2:G236"/>
  </sortState>
  <pageMargins left="0.7" right="0.7" top="0.75" bottom="0.75" header="0.3" footer="0.3"/>
  <ignoredErrors>
    <ignoredError sqref="G263:G26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B18" sqref="B18"/>
    </sheetView>
  </sheetViews>
  <sheetFormatPr defaultRowHeight="15"/>
  <cols>
    <col min="1" max="1" width="9.5703125" style="53" bestFit="1" customWidth="1"/>
    <col min="6" max="6" width="9.140625" style="47"/>
    <col min="7" max="7" width="23.7109375" bestFit="1" customWidth="1"/>
    <col min="8" max="8" width="9.140625" style="28"/>
    <col min="9" max="9" width="22" style="54" bestFit="1" customWidth="1"/>
    <col min="10" max="10" width="9.140625" style="47"/>
  </cols>
  <sheetData>
    <row r="1" spans="1:11">
      <c r="A1" s="53" t="s">
        <v>657</v>
      </c>
      <c r="B1" t="s">
        <v>658</v>
      </c>
    </row>
    <row r="2" spans="1:11">
      <c r="A2" t="s">
        <v>483</v>
      </c>
      <c r="B2" s="30" t="s">
        <v>635</v>
      </c>
      <c r="E2" s="30"/>
      <c r="G2" s="30"/>
      <c r="H2" s="14"/>
      <c r="I2" s="14"/>
      <c r="J2" s="49"/>
      <c r="K2" s="47"/>
    </row>
    <row r="3" spans="1:11">
      <c r="A3" s="30" t="s">
        <v>634</v>
      </c>
      <c r="B3" s="25" t="s">
        <v>530</v>
      </c>
      <c r="E3" s="30"/>
      <c r="G3" s="30"/>
      <c r="H3" s="14"/>
      <c r="I3" s="14"/>
      <c r="J3" s="50"/>
      <c r="K3" s="47"/>
    </row>
    <row r="4" spans="1:11">
      <c r="A4" t="s">
        <v>653</v>
      </c>
      <c r="B4" s="48"/>
      <c r="E4" s="30"/>
      <c r="G4" s="30"/>
      <c r="H4" s="14"/>
      <c r="I4" s="14"/>
      <c r="J4" s="50"/>
      <c r="K4" s="47"/>
    </row>
    <row r="5" spans="1:11">
      <c r="A5" t="s">
        <v>655</v>
      </c>
      <c r="B5" s="30" t="s">
        <v>389</v>
      </c>
      <c r="E5" s="30"/>
      <c r="G5" s="30"/>
      <c r="I5" s="14"/>
      <c r="J5" s="49"/>
      <c r="K5" s="47"/>
    </row>
    <row r="6" spans="1:11">
      <c r="A6" t="s">
        <v>649</v>
      </c>
      <c r="B6" s="30" t="s">
        <v>177</v>
      </c>
      <c r="E6" s="30"/>
      <c r="G6" s="30"/>
      <c r="I6" s="14"/>
      <c r="J6" s="50"/>
      <c r="K6" s="47"/>
    </row>
    <row r="7" spans="1:11">
      <c r="A7" s="52" t="s">
        <v>355</v>
      </c>
      <c r="B7" s="30" t="s">
        <v>301</v>
      </c>
      <c r="E7" s="30"/>
      <c r="G7" s="30"/>
      <c r="H7" s="14"/>
      <c r="I7" s="14"/>
      <c r="J7" s="50"/>
      <c r="K7" s="47"/>
    </row>
    <row r="8" spans="1:11">
      <c r="A8" s="30" t="s">
        <v>645</v>
      </c>
      <c r="B8" s="30" t="s">
        <v>3</v>
      </c>
      <c r="E8" s="30"/>
      <c r="G8" s="30"/>
      <c r="H8" s="14"/>
      <c r="I8" s="14"/>
      <c r="J8" s="50"/>
      <c r="K8" s="47"/>
    </row>
    <row r="9" spans="1:11">
      <c r="A9" s="30" t="s">
        <v>659</v>
      </c>
      <c r="B9" s="30" t="s">
        <v>472</v>
      </c>
      <c r="E9" s="30"/>
      <c r="G9" s="30"/>
      <c r="H9" s="14"/>
      <c r="J9" s="50"/>
      <c r="K9" s="47"/>
    </row>
    <row r="10" spans="1:11">
      <c r="A10" s="30" t="s">
        <v>654</v>
      </c>
      <c r="B10" s="30" t="s">
        <v>103</v>
      </c>
      <c r="E10" s="30"/>
      <c r="G10" s="30"/>
      <c r="H10" s="14"/>
      <c r="J10" s="50"/>
      <c r="K10" s="47"/>
    </row>
    <row r="11" spans="1:11">
      <c r="A11" s="30" t="s">
        <v>656</v>
      </c>
      <c r="B11" s="30" t="s">
        <v>456</v>
      </c>
      <c r="E11" s="30"/>
      <c r="G11" s="25"/>
      <c r="H11" s="25"/>
      <c r="J11" s="50"/>
      <c r="K11" s="47"/>
    </row>
    <row r="12" spans="1:11">
      <c r="A12" s="30" t="s">
        <v>660</v>
      </c>
      <c r="B12" s="30" t="s">
        <v>178</v>
      </c>
      <c r="E12" s="30"/>
      <c r="G12" s="14"/>
      <c r="H12" s="14"/>
      <c r="J12" s="50"/>
      <c r="K12" s="47"/>
    </row>
    <row r="13" spans="1:11">
      <c r="A13" t="s">
        <v>650</v>
      </c>
      <c r="B13" s="30" t="s">
        <v>100</v>
      </c>
      <c r="E13" s="30"/>
      <c r="G13" s="14"/>
      <c r="H13" s="14"/>
      <c r="J13" s="50"/>
      <c r="K13" s="47"/>
    </row>
    <row r="14" spans="1:11">
      <c r="A14" t="s">
        <v>651</v>
      </c>
      <c r="B14" s="30" t="s">
        <v>488</v>
      </c>
      <c r="E14" s="30"/>
      <c r="G14" s="14"/>
      <c r="H14" s="14"/>
      <c r="J14" s="49"/>
      <c r="K14" s="47"/>
    </row>
    <row r="15" spans="1:11">
      <c r="A15" t="s">
        <v>647</v>
      </c>
      <c r="B15" s="30" t="s">
        <v>543</v>
      </c>
      <c r="E15" s="30"/>
      <c r="G15" s="14"/>
      <c r="H15" s="14"/>
      <c r="J15" s="50"/>
      <c r="K15" s="47"/>
    </row>
    <row r="16" spans="1:11">
      <c r="A16" s="30" t="s">
        <v>646</v>
      </c>
      <c r="B16" s="30" t="s">
        <v>573</v>
      </c>
      <c r="E16" s="30"/>
      <c r="G16" s="14"/>
      <c r="H16" s="25"/>
      <c r="J16" s="50"/>
      <c r="K16" s="47"/>
    </row>
    <row r="17" spans="1:11">
      <c r="A17" t="s">
        <v>652</v>
      </c>
      <c r="B17" s="30" t="s">
        <v>576</v>
      </c>
      <c r="E17" s="30"/>
      <c r="G17" s="14"/>
      <c r="H17" s="14"/>
      <c r="J17" s="50"/>
      <c r="K17" s="47"/>
    </row>
    <row r="18" spans="1:11">
      <c r="A18" t="s">
        <v>648</v>
      </c>
      <c r="B18" s="30" t="s">
        <v>35</v>
      </c>
      <c r="E18" s="30"/>
      <c r="H18" s="14"/>
      <c r="J18" s="50"/>
      <c r="K18" s="47"/>
    </row>
    <row r="19" spans="1:11">
      <c r="A19" s="52"/>
      <c r="B19" s="48"/>
      <c r="E19" s="30"/>
      <c r="H19" s="14"/>
      <c r="J19" s="50"/>
      <c r="K19" s="47"/>
    </row>
    <row r="20" spans="1:11">
      <c r="A20" s="52"/>
      <c r="B20" s="48"/>
      <c r="H20" s="25"/>
      <c r="J20" s="50"/>
      <c r="K20" s="47"/>
    </row>
    <row r="21" spans="1:11">
      <c r="A21" s="52"/>
      <c r="B21" s="48"/>
      <c r="H21" s="14"/>
      <c r="J21" s="50"/>
      <c r="K21" s="47"/>
    </row>
    <row r="22" spans="1:11">
      <c r="A22" s="52"/>
      <c r="B22" s="48"/>
      <c r="H22" s="14"/>
      <c r="J22" s="50"/>
      <c r="K22" s="47"/>
    </row>
    <row r="23" spans="1:11">
      <c r="A23" s="52"/>
      <c r="B23" s="48"/>
      <c r="H23" s="14"/>
      <c r="J23" s="50"/>
      <c r="K23" s="47"/>
    </row>
    <row r="24" spans="1:11">
      <c r="H24" s="14"/>
      <c r="J24" s="50"/>
      <c r="K24" s="47"/>
    </row>
    <row r="25" spans="1:11">
      <c r="H25" s="25"/>
      <c r="J25" s="50"/>
      <c r="K25" s="47"/>
    </row>
    <row r="26" spans="1:11">
      <c r="H26" s="14"/>
      <c r="J26" s="50"/>
      <c r="K26" s="47"/>
    </row>
    <row r="27" spans="1:11">
      <c r="H27" s="25"/>
      <c r="J27" s="50"/>
      <c r="K27" s="47"/>
    </row>
    <row r="28" spans="1:11">
      <c r="J28" s="50"/>
      <c r="K28" s="47"/>
    </row>
    <row r="29" spans="1:11">
      <c r="J29" s="50"/>
      <c r="K29" s="47"/>
    </row>
  </sheetData>
  <sortState ref="G1:H238">
    <sortCondition ref="G1:G2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Viator_Timeseries(Avg_Price)</vt:lpstr>
      <vt:lpstr>Viator_Timeseries(Count)</vt:lpstr>
      <vt:lpstr>Category_location&amp;price(Jun)</vt:lpstr>
      <vt:lpstr>June-18</vt:lpstr>
      <vt:lpstr>29MAY-18 </vt:lpstr>
      <vt:lpstr>MAY-18</vt:lpstr>
      <vt:lpstr>change_name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tunga</dc:creator>
  <cp:lastModifiedBy>Nimmi Sharma</cp:lastModifiedBy>
  <dcterms:created xsi:type="dcterms:W3CDTF">2018-06-13T11:40:55Z</dcterms:created>
  <dcterms:modified xsi:type="dcterms:W3CDTF">2018-07-05T12:02:21Z</dcterms:modified>
</cp:coreProperties>
</file>